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hreadedComments/threadedComment2.xml" ContentType="application/vnd.ms-excel.threaded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415AA922-6182-4A1E-8E4D-E39AB74E92ED}" xr6:coauthVersionLast="47" xr6:coauthVersionMax="47" xr10:uidLastSave="{00000000-0000-0000-0000-000000000000}"/>
  <bookViews>
    <workbookView xWindow="-110" yWindow="-110" windowWidth="19420" windowHeight="11620" tabRatio="936" firstSheet="1" activeTab="16"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89" l="1"/>
  <c r="L28" i="89" s="1"/>
  <c r="J28" i="89"/>
  <c r="BB55" i="69"/>
  <c r="BA55" i="69"/>
  <c r="AZ55" i="69"/>
  <c r="AY55" i="69"/>
  <c r="AX55" i="69"/>
  <c r="AW55" i="69"/>
  <c r="AV55" i="69"/>
  <c r="AU55" i="69"/>
  <c r="AT55" i="69"/>
  <c r="AS55" i="69"/>
  <c r="AR55" i="69"/>
  <c r="AQ55" i="69"/>
  <c r="AP55" i="69"/>
  <c r="AO55" i="69"/>
  <c r="AN55" i="69"/>
  <c r="AM55" i="69"/>
  <c r="AL55" i="69"/>
  <c r="AK55" i="69"/>
  <c r="AJ55" i="69"/>
  <c r="AI55" i="69"/>
  <c r="AH55" i="69"/>
  <c r="AG55" i="69"/>
  <c r="AF55" i="69"/>
  <c r="AE55" i="69"/>
  <c r="AD55" i="69"/>
  <c r="AC55" i="69"/>
  <c r="AB55" i="69"/>
  <c r="AA55" i="69"/>
  <c r="Z55" i="69"/>
  <c r="Y55" i="69"/>
  <c r="X55" i="69"/>
  <c r="W55" i="69"/>
  <c r="V55" i="69"/>
  <c r="U55" i="69"/>
  <c r="T55" i="69"/>
  <c r="S55" i="69"/>
  <c r="R55" i="69"/>
  <c r="Q55" i="69"/>
  <c r="P55" i="69"/>
  <c r="O55" i="69"/>
  <c r="N55" i="69"/>
  <c r="M55" i="69"/>
  <c r="L55" i="69"/>
  <c r="K55" i="69"/>
  <c r="J55" i="69"/>
  <c r="I55" i="69"/>
  <c r="H55" i="69"/>
  <c r="G55" i="69"/>
  <c r="F55" i="69"/>
  <c r="E55" i="69"/>
  <c r="E54" i="69"/>
  <c r="H28" i="89"/>
  <c r="I28" i="89" s="1"/>
  <c r="G28" i="89"/>
  <c r="F28" i="89"/>
  <c r="J28" i="91" l="1"/>
  <c r="F66" i="69"/>
  <c r="G66" i="69"/>
  <c r="H66" i="69"/>
  <c r="I66" i="69"/>
  <c r="J66" i="69"/>
  <c r="K66" i="69"/>
  <c r="L66" i="69"/>
  <c r="M66" i="69"/>
  <c r="N66" i="69"/>
  <c r="O66" i="69"/>
  <c r="P66" i="69"/>
  <c r="Q66" i="69"/>
  <c r="R66" i="69"/>
  <c r="S66" i="69"/>
  <c r="T66" i="69"/>
  <c r="U66" i="69"/>
  <c r="V66" i="69"/>
  <c r="W66" i="69"/>
  <c r="X66" i="69"/>
  <c r="Y66" i="69"/>
  <c r="Z66" i="69"/>
  <c r="AA66" i="69"/>
  <c r="AB66" i="69"/>
  <c r="AC66" i="69"/>
  <c r="AD66" i="69"/>
  <c r="AE66" i="69"/>
  <c r="AF66" i="69"/>
  <c r="AG66" i="69"/>
  <c r="AH66" i="69"/>
  <c r="AI66" i="69"/>
  <c r="AJ66" i="69"/>
  <c r="AK66" i="69"/>
  <c r="AL66" i="69"/>
  <c r="AM66" i="69"/>
  <c r="AN66" i="69"/>
  <c r="AO66" i="69"/>
  <c r="AP66" i="69"/>
  <c r="AQ66" i="69"/>
  <c r="AR66" i="69"/>
  <c r="AS66" i="69"/>
  <c r="AT66" i="69"/>
  <c r="AU66" i="69"/>
  <c r="AV66" i="69"/>
  <c r="AW66" i="69"/>
  <c r="AX66" i="69"/>
  <c r="AY66" i="69"/>
  <c r="AZ66" i="69"/>
  <c r="BA66" i="69"/>
  <c r="BB66" i="69"/>
  <c r="E66" i="69"/>
  <c r="F29" i="92"/>
  <c r="F28" i="92"/>
  <c r="F28" i="91"/>
  <c r="F29" i="91"/>
  <c r="F28" i="90"/>
  <c r="BA153" i="69" l="1"/>
  <c r="AW153" i="69"/>
  <c r="AV153" i="69"/>
  <c r="AU153" i="69"/>
  <c r="AS153" i="69"/>
  <c r="AR153" i="69"/>
  <c r="AP153" i="69"/>
  <c r="AO153" i="69"/>
  <c r="AN153" i="69"/>
  <c r="AM153" i="69"/>
  <c r="AK153" i="69"/>
  <c r="AJ153" i="69"/>
  <c r="AI153" i="69"/>
  <c r="T153" i="69"/>
  <c r="Q153" i="69"/>
  <c r="O153" i="69"/>
  <c r="L153" i="69"/>
  <c r="E153" i="69"/>
  <c r="F34" i="92"/>
  <c r="G34" i="92" s="1"/>
  <c r="H34" i="92" s="1"/>
  <c r="I34" i="92" s="1"/>
  <c r="J34" i="92" s="1"/>
  <c r="K34" i="92" s="1"/>
  <c r="L34" i="92" s="1"/>
  <c r="M34" i="92" s="1"/>
  <c r="N34" i="92" s="1"/>
  <c r="O34" i="92" s="1"/>
  <c r="P34" i="92" s="1"/>
  <c r="Q34" i="92" s="1"/>
  <c r="R34" i="92" s="1"/>
  <c r="S34" i="92" s="1"/>
  <c r="T34" i="92" s="1"/>
  <c r="J29" i="92"/>
  <c r="O29" i="92" s="1"/>
  <c r="Q29" i="92" s="1"/>
  <c r="S29" i="92" s="1"/>
  <c r="U29" i="92" s="1"/>
  <c r="Z29" i="92" s="1"/>
  <c r="AE29" i="92" s="1"/>
  <c r="AG29" i="92" s="1"/>
  <c r="AI29" i="92" s="1"/>
  <c r="AN29" i="92" s="1"/>
  <c r="AS29" i="92" s="1"/>
  <c r="AU29" i="92" s="1"/>
  <c r="AW29" i="92" s="1"/>
  <c r="AY29" i="92" s="1"/>
  <c r="AY28" i="92"/>
  <c r="AZ28" i="92" s="1"/>
  <c r="BA28" i="92" s="1"/>
  <c r="BB28" i="92" s="1"/>
  <c r="BB153" i="69" s="1"/>
  <c r="AI28" i="92"/>
  <c r="AJ28" i="92" s="1"/>
  <c r="AK28" i="92" s="1"/>
  <c r="AL28" i="92" s="1"/>
  <c r="AM28" i="92" s="1"/>
  <c r="AN28" i="92" s="1"/>
  <c r="AO28" i="92" s="1"/>
  <c r="AP28" i="92" s="1"/>
  <c r="AQ28" i="92" s="1"/>
  <c r="AR28" i="92" s="1"/>
  <c r="AS28" i="92" s="1"/>
  <c r="AT28" i="92" s="1"/>
  <c r="AU28" i="92" s="1"/>
  <c r="AV28" i="92" s="1"/>
  <c r="AW28" i="92" s="1"/>
  <c r="AX28" i="92" s="1"/>
  <c r="AX153" i="69" s="1"/>
  <c r="U28" i="92"/>
  <c r="U153" i="69" s="1"/>
  <c r="T28" i="92"/>
  <c r="G28" i="92"/>
  <c r="H28" i="92" s="1"/>
  <c r="I28" i="92" s="1"/>
  <c r="J28" i="92" s="1"/>
  <c r="K28" i="92" s="1"/>
  <c r="L28" i="92" s="1"/>
  <c r="M28" i="92" s="1"/>
  <c r="N28" i="92" s="1"/>
  <c r="O28" i="92" s="1"/>
  <c r="P28" i="92" s="1"/>
  <c r="Q28" i="92" s="1"/>
  <c r="R28" i="92" s="1"/>
  <c r="S28" i="92" s="1"/>
  <c r="S153" i="69" s="1"/>
  <c r="C23" i="92"/>
  <c r="B10" i="69"/>
  <c r="AY153" i="68"/>
  <c r="AV153" i="68"/>
  <c r="AM153" i="68"/>
  <c r="AJ153" i="68"/>
  <c r="AA153" i="68"/>
  <c r="X153" i="68"/>
  <c r="BB66" i="68"/>
  <c r="BA66" i="68"/>
  <c r="AZ66" i="68"/>
  <c r="AX66" i="68"/>
  <c r="AV66" i="68"/>
  <c r="AT66" i="68"/>
  <c r="AR66" i="68"/>
  <c r="AQ66" i="68"/>
  <c r="AP66" i="68"/>
  <c r="AO66" i="68"/>
  <c r="AM66" i="68"/>
  <c r="AL66" i="68"/>
  <c r="AK66" i="68"/>
  <c r="AJ66" i="68"/>
  <c r="AH66" i="68"/>
  <c r="AF66" i="68"/>
  <c r="AD66" i="68"/>
  <c r="AC66" i="68"/>
  <c r="AB66" i="68"/>
  <c r="AA66" i="68"/>
  <c r="Y66" i="68"/>
  <c r="X66" i="68"/>
  <c r="W66" i="68"/>
  <c r="V66" i="68"/>
  <c r="T66" i="68"/>
  <c r="R66" i="68"/>
  <c r="P66" i="68"/>
  <c r="N66" i="68"/>
  <c r="M66" i="68"/>
  <c r="L66" i="68"/>
  <c r="K66" i="68"/>
  <c r="I66" i="68"/>
  <c r="H66" i="68"/>
  <c r="G66" i="68"/>
  <c r="F66" i="68"/>
  <c r="E66" i="68"/>
  <c r="BB55" i="68"/>
  <c r="BA55" i="68"/>
  <c r="AZ55" i="68"/>
  <c r="AY55" i="68"/>
  <c r="AX55" i="68"/>
  <c r="AW55" i="68"/>
  <c r="AV55" i="68"/>
  <c r="AU55" i="68"/>
  <c r="AT55" i="68"/>
  <c r="AS55" i="68"/>
  <c r="AR55" i="68"/>
  <c r="AQ55" i="68"/>
  <c r="AP55" i="68"/>
  <c r="AO55" i="68"/>
  <c r="AN55" i="68"/>
  <c r="AM55" i="68"/>
  <c r="AL55" i="68"/>
  <c r="AK55" i="68"/>
  <c r="AJ55" i="68"/>
  <c r="AI55" i="68"/>
  <c r="AH55" i="68"/>
  <c r="AG55" i="68"/>
  <c r="AF55" i="68"/>
  <c r="AE55" i="68"/>
  <c r="AD55" i="68"/>
  <c r="AC55" i="68"/>
  <c r="AB55" i="68"/>
  <c r="AA55" i="68"/>
  <c r="Z55" i="68"/>
  <c r="Y55" i="68"/>
  <c r="X55" i="68"/>
  <c r="W55" i="68"/>
  <c r="V55" i="68"/>
  <c r="U55" i="68"/>
  <c r="T55" i="68"/>
  <c r="S55" i="68"/>
  <c r="R55" i="68"/>
  <c r="Q55" i="68"/>
  <c r="P55" i="68"/>
  <c r="O55" i="68"/>
  <c r="N55" i="68"/>
  <c r="M55" i="68"/>
  <c r="L55" i="68"/>
  <c r="K55" i="68"/>
  <c r="J55" i="68"/>
  <c r="I55" i="68"/>
  <c r="H55" i="68"/>
  <c r="G55" i="68"/>
  <c r="F55" i="68"/>
  <c r="E55" i="68"/>
  <c r="E54" i="68"/>
  <c r="B10" i="68"/>
  <c r="F66" i="67"/>
  <c r="E66" i="67"/>
  <c r="E54" i="67"/>
  <c r="B10" i="67"/>
  <c r="J153" i="88"/>
  <c r="E153" i="88"/>
  <c r="F66" i="88"/>
  <c r="E66" i="88"/>
  <c r="E54" i="88"/>
  <c r="B10" i="88"/>
  <c r="E153" i="63"/>
  <c r="BB66" i="63"/>
  <c r="BA66" i="63"/>
  <c r="AZ66" i="63"/>
  <c r="AY66" i="63"/>
  <c r="AX66" i="63"/>
  <c r="AW66" i="63"/>
  <c r="AV66" i="63"/>
  <c r="AU66" i="63"/>
  <c r="AT66" i="63"/>
  <c r="AS66" i="63"/>
  <c r="AR66" i="63"/>
  <c r="AQ66" i="63"/>
  <c r="AP66" i="63"/>
  <c r="AO66" i="63"/>
  <c r="AN66" i="63"/>
  <c r="AM66" i="63"/>
  <c r="AL66" i="63"/>
  <c r="AK66" i="63"/>
  <c r="AJ66" i="63"/>
  <c r="AI66" i="63"/>
  <c r="AH66" i="63"/>
  <c r="AG66" i="63"/>
  <c r="AF66" i="63"/>
  <c r="AE66" i="63"/>
  <c r="AD66" i="63"/>
  <c r="AC66" i="63"/>
  <c r="AB66" i="63"/>
  <c r="AA66" i="63"/>
  <c r="Z66" i="63"/>
  <c r="Y66" i="63"/>
  <c r="X66" i="63"/>
  <c r="W66" i="63"/>
  <c r="V66" i="63"/>
  <c r="U66" i="63"/>
  <c r="T66" i="63"/>
  <c r="S66" i="63"/>
  <c r="R66" i="63"/>
  <c r="Q66" i="63"/>
  <c r="P66" i="63"/>
  <c r="O66" i="63"/>
  <c r="N66" i="63"/>
  <c r="M66" i="63"/>
  <c r="L66" i="63"/>
  <c r="K66" i="63"/>
  <c r="J66" i="63"/>
  <c r="I66" i="63"/>
  <c r="H66" i="63"/>
  <c r="G66" i="63"/>
  <c r="F66" i="63"/>
  <c r="E66" i="63"/>
  <c r="G34" i="91"/>
  <c r="H34" i="91" s="1"/>
  <c r="I34" i="91" s="1"/>
  <c r="J34" i="91" s="1"/>
  <c r="K34" i="91" s="1"/>
  <c r="L34" i="91" s="1"/>
  <c r="M34" i="91" s="1"/>
  <c r="N34" i="91" s="1"/>
  <c r="O34" i="91" s="1"/>
  <c r="P34" i="91" s="1"/>
  <c r="Q34" i="91" s="1"/>
  <c r="R34" i="91" s="1"/>
  <c r="S34" i="91" s="1"/>
  <c r="T34" i="91" s="1"/>
  <c r="F34" i="91"/>
  <c r="J29" i="91"/>
  <c r="O29" i="91" s="1"/>
  <c r="Q29" i="91" s="1"/>
  <c r="S29" i="91" s="1"/>
  <c r="U29" i="91" s="1"/>
  <c r="Z29" i="91" s="1"/>
  <c r="AE29" i="91" s="1"/>
  <c r="AG29" i="91" s="1"/>
  <c r="AI29" i="91" s="1"/>
  <c r="AN29" i="91" s="1"/>
  <c r="AS29" i="91" s="1"/>
  <c r="AU29" i="91" s="1"/>
  <c r="AW29" i="91" s="1"/>
  <c r="AY29" i="91" s="1"/>
  <c r="AY66" i="68" s="1"/>
  <c r="AY28" i="91"/>
  <c r="AZ28" i="91" s="1"/>
  <c r="BA28" i="91" s="1"/>
  <c r="BB28" i="91" s="1"/>
  <c r="BB153" i="68" s="1"/>
  <c r="AI28" i="91"/>
  <c r="AJ28" i="91" s="1"/>
  <c r="AK28" i="91" s="1"/>
  <c r="AL28" i="91" s="1"/>
  <c r="AM28" i="91" s="1"/>
  <c r="AN28" i="91" s="1"/>
  <c r="AO28" i="91" s="1"/>
  <c r="AP28" i="91" s="1"/>
  <c r="AQ28" i="91" s="1"/>
  <c r="AR28" i="91" s="1"/>
  <c r="AS28" i="91" s="1"/>
  <c r="AT28" i="91" s="1"/>
  <c r="AU28" i="91" s="1"/>
  <c r="AV28" i="91" s="1"/>
  <c r="AW28" i="91" s="1"/>
  <c r="AX28" i="91" s="1"/>
  <c r="AX153" i="68" s="1"/>
  <c r="T28" i="91"/>
  <c r="U28" i="91" s="1"/>
  <c r="V28" i="91" s="1"/>
  <c r="W28" i="91" s="1"/>
  <c r="X28" i="91" s="1"/>
  <c r="Y28" i="91" s="1"/>
  <c r="Z28" i="91" s="1"/>
  <c r="AA28" i="91" s="1"/>
  <c r="AB28" i="91" s="1"/>
  <c r="AC28" i="91" s="1"/>
  <c r="AD28" i="91" s="1"/>
  <c r="AE28" i="91" s="1"/>
  <c r="AF28" i="91" s="1"/>
  <c r="AG28" i="91" s="1"/>
  <c r="AH28" i="91" s="1"/>
  <c r="AH153" i="68" s="1"/>
  <c r="G28" i="91"/>
  <c r="H28" i="91" s="1"/>
  <c r="I28" i="91" s="1"/>
  <c r="K28" i="91" s="1"/>
  <c r="L28" i="91" s="1"/>
  <c r="M28" i="91" s="1"/>
  <c r="N28" i="91" s="1"/>
  <c r="O28" i="91" s="1"/>
  <c r="P28" i="91" s="1"/>
  <c r="Q28" i="91" s="1"/>
  <c r="R28" i="91" s="1"/>
  <c r="S28" i="91" s="1"/>
  <c r="S153" i="68" s="1"/>
  <c r="C23" i="91"/>
  <c r="G29" i="90"/>
  <c r="H29" i="90" s="1"/>
  <c r="I29" i="90" s="1"/>
  <c r="J29" i="90" s="1"/>
  <c r="K29" i="90" s="1"/>
  <c r="L29" i="90" s="1"/>
  <c r="M29" i="90" s="1"/>
  <c r="N29" i="90" s="1"/>
  <c r="O29" i="90" s="1"/>
  <c r="P29" i="90" s="1"/>
  <c r="Q29" i="90" s="1"/>
  <c r="R29" i="90" s="1"/>
  <c r="S29" i="90" s="1"/>
  <c r="T29" i="90" s="1"/>
  <c r="U29" i="90" s="1"/>
  <c r="V29" i="90" s="1"/>
  <c r="W29" i="90" s="1"/>
  <c r="X29" i="90" s="1"/>
  <c r="Y29" i="90" s="1"/>
  <c r="Z29" i="90" s="1"/>
  <c r="AA29" i="90" s="1"/>
  <c r="AB29" i="90" s="1"/>
  <c r="AC29" i="90" s="1"/>
  <c r="AD29" i="90" s="1"/>
  <c r="AE29" i="90" s="1"/>
  <c r="AF29" i="90" s="1"/>
  <c r="AG29" i="90" s="1"/>
  <c r="AH29" i="90" s="1"/>
  <c r="AI29" i="90" s="1"/>
  <c r="AJ29" i="90" s="1"/>
  <c r="AK29" i="90" s="1"/>
  <c r="AL29" i="90" s="1"/>
  <c r="AM29" i="90" s="1"/>
  <c r="AN29" i="90" s="1"/>
  <c r="AO29" i="90" s="1"/>
  <c r="AP29" i="90" s="1"/>
  <c r="AQ29" i="90" s="1"/>
  <c r="AR29" i="90" s="1"/>
  <c r="AS29" i="90" s="1"/>
  <c r="AT29" i="90" s="1"/>
  <c r="AU29" i="90" s="1"/>
  <c r="AV29" i="90" s="1"/>
  <c r="AW29" i="90" s="1"/>
  <c r="AX29" i="90" s="1"/>
  <c r="AY29" i="90" s="1"/>
  <c r="AZ29" i="90" s="1"/>
  <c r="BA29" i="90" s="1"/>
  <c r="BB29" i="90" s="1"/>
  <c r="BB66" i="67" s="1"/>
  <c r="G28" i="90"/>
  <c r="H28" i="90" s="1"/>
  <c r="I28" i="90" s="1"/>
  <c r="J28" i="90" s="1"/>
  <c r="K28" i="90" s="1"/>
  <c r="L28" i="90" s="1"/>
  <c r="M28" i="90" s="1"/>
  <c r="N28" i="90" s="1"/>
  <c r="O28" i="90" s="1"/>
  <c r="P28" i="90" s="1"/>
  <c r="Q28" i="90" s="1"/>
  <c r="R28" i="90" s="1"/>
  <c r="S28" i="90" s="1"/>
  <c r="T28" i="90" s="1"/>
  <c r="U28" i="90" s="1"/>
  <c r="V28" i="90" s="1"/>
  <c r="W28" i="90" s="1"/>
  <c r="X28" i="90" s="1"/>
  <c r="Y28" i="90" s="1"/>
  <c r="Z28" i="90" s="1"/>
  <c r="AA28" i="90" s="1"/>
  <c r="AB28" i="90" s="1"/>
  <c r="AC28" i="90" s="1"/>
  <c r="AD28" i="90" s="1"/>
  <c r="AE28" i="90" s="1"/>
  <c r="AF28" i="90" s="1"/>
  <c r="AG28" i="90" s="1"/>
  <c r="AH28" i="90" s="1"/>
  <c r="AI28" i="90" s="1"/>
  <c r="AJ28" i="90" s="1"/>
  <c r="AK28" i="90" s="1"/>
  <c r="AL28" i="90" s="1"/>
  <c r="AM28" i="90" s="1"/>
  <c r="AN28" i="90" s="1"/>
  <c r="AO28" i="90" s="1"/>
  <c r="AP28" i="90" s="1"/>
  <c r="AQ28" i="90" s="1"/>
  <c r="AR28" i="90" s="1"/>
  <c r="AS28" i="90" s="1"/>
  <c r="AT28" i="90" s="1"/>
  <c r="AU28" i="90" s="1"/>
  <c r="AV28" i="90" s="1"/>
  <c r="AW28" i="90" s="1"/>
  <c r="AX28" i="90" s="1"/>
  <c r="AY28" i="90" s="1"/>
  <c r="AZ28" i="90" s="1"/>
  <c r="BA28" i="90" s="1"/>
  <c r="BB28" i="90" s="1"/>
  <c r="BB153" i="67" s="1"/>
  <c r="C23" i="90"/>
  <c r="G29" i="89"/>
  <c r="H29" i="89" s="1"/>
  <c r="I29" i="89" s="1"/>
  <c r="J29" i="89" s="1"/>
  <c r="K29" i="89" s="1"/>
  <c r="L29" i="89" s="1"/>
  <c r="M29" i="89" s="1"/>
  <c r="N29" i="89" s="1"/>
  <c r="O29" i="89" s="1"/>
  <c r="P29" i="89" s="1"/>
  <c r="Q29" i="89" s="1"/>
  <c r="R29" i="89" s="1"/>
  <c r="S29" i="89" s="1"/>
  <c r="T29" i="89" s="1"/>
  <c r="U29" i="89" s="1"/>
  <c r="V29" i="89" s="1"/>
  <c r="W29" i="89" s="1"/>
  <c r="X29" i="89" s="1"/>
  <c r="Y29" i="89" s="1"/>
  <c r="Z29" i="89" s="1"/>
  <c r="AA29" i="89" s="1"/>
  <c r="AB29" i="89" s="1"/>
  <c r="AC29" i="89" s="1"/>
  <c r="AD29" i="89" s="1"/>
  <c r="AE29" i="89" s="1"/>
  <c r="AF29" i="89" s="1"/>
  <c r="AG29" i="89" s="1"/>
  <c r="AH29" i="89" s="1"/>
  <c r="AI29" i="89" s="1"/>
  <c r="AJ29" i="89" s="1"/>
  <c r="AK29" i="89" s="1"/>
  <c r="AL29" i="89" s="1"/>
  <c r="AM29" i="89" s="1"/>
  <c r="AN29" i="89" s="1"/>
  <c r="AO29" i="89" s="1"/>
  <c r="AP29" i="89" s="1"/>
  <c r="AQ29" i="89" s="1"/>
  <c r="AR29" i="89" s="1"/>
  <c r="AS29" i="89" s="1"/>
  <c r="AT29" i="89" s="1"/>
  <c r="AU29" i="89" s="1"/>
  <c r="AV29" i="89" s="1"/>
  <c r="AW29" i="89" s="1"/>
  <c r="AX29" i="89" s="1"/>
  <c r="AY29" i="89" s="1"/>
  <c r="AZ29" i="89" s="1"/>
  <c r="BA29" i="89" s="1"/>
  <c r="BB29" i="89" s="1"/>
  <c r="BB66" i="88" s="1"/>
  <c r="M28" i="89"/>
  <c r="N28" i="89" s="1"/>
  <c r="O28" i="89" s="1"/>
  <c r="P28" i="89" s="1"/>
  <c r="Q28" i="89" s="1"/>
  <c r="R28" i="89" s="1"/>
  <c r="S28" i="89" s="1"/>
  <c r="T28" i="89" s="1"/>
  <c r="U28" i="89" s="1"/>
  <c r="V28" i="89" s="1"/>
  <c r="W28" i="89" s="1"/>
  <c r="X28" i="89" s="1"/>
  <c r="Y28" i="89" s="1"/>
  <c r="Z28" i="89" s="1"/>
  <c r="AA28" i="89" s="1"/>
  <c r="AB28" i="89" s="1"/>
  <c r="AC28" i="89" s="1"/>
  <c r="AD28" i="89" s="1"/>
  <c r="AE28" i="89" s="1"/>
  <c r="AF28" i="89" s="1"/>
  <c r="AG28" i="89" s="1"/>
  <c r="AH28" i="89" s="1"/>
  <c r="I153" i="88"/>
  <c r="C23" i="89"/>
  <c r="E30" i="85"/>
  <c r="F30" i="85" s="1"/>
  <c r="G30" i="85" s="1"/>
  <c r="H30" i="85" s="1"/>
  <c r="I30" i="85" s="1"/>
  <c r="J30" i="85" s="1"/>
  <c r="K30" i="85" s="1"/>
  <c r="L30" i="85" s="1"/>
  <c r="M30" i="85" s="1"/>
  <c r="N30" i="85" s="1"/>
  <c r="O30" i="85" s="1"/>
  <c r="P30" i="85" s="1"/>
  <c r="Q30" i="85" s="1"/>
  <c r="R30" i="85" s="1"/>
  <c r="S30" i="85" s="1"/>
  <c r="T30" i="85" s="1"/>
  <c r="U30" i="85" s="1"/>
  <c r="V30" i="85" s="1"/>
  <c r="W30" i="85" s="1"/>
  <c r="X30" i="85" s="1"/>
  <c r="Y30" i="85" s="1"/>
  <c r="Z30" i="85" s="1"/>
  <c r="AA30" i="85" s="1"/>
  <c r="AB30" i="85" s="1"/>
  <c r="AC30" i="85" s="1"/>
  <c r="AD30" i="85" s="1"/>
  <c r="AE30" i="85" s="1"/>
  <c r="AF30" i="85" s="1"/>
  <c r="AG30" i="85" s="1"/>
  <c r="AH30" i="85" s="1"/>
  <c r="AI30" i="85" s="1"/>
  <c r="AJ30" i="85" s="1"/>
  <c r="AK30" i="85" s="1"/>
  <c r="AL30" i="85" s="1"/>
  <c r="AM30" i="85" s="1"/>
  <c r="AN30" i="85" s="1"/>
  <c r="AO30" i="85" s="1"/>
  <c r="AP30" i="85" s="1"/>
  <c r="AQ30" i="85" s="1"/>
  <c r="AR30" i="85" s="1"/>
  <c r="AS30" i="85" s="1"/>
  <c r="AT30" i="85" s="1"/>
  <c r="AU30" i="85" s="1"/>
  <c r="AV30" i="85" s="1"/>
  <c r="AW30" i="85" s="1"/>
  <c r="AX30" i="85" s="1"/>
  <c r="AY30" i="85" s="1"/>
  <c r="AZ30" i="85" s="1"/>
  <c r="BA30" i="85" s="1"/>
  <c r="BB30" i="85" s="1"/>
  <c r="E29" i="85"/>
  <c r="F29" i="85" s="1"/>
  <c r="G29" i="85" s="1"/>
  <c r="H29" i="85" s="1"/>
  <c r="I29" i="85" s="1"/>
  <c r="J29" i="85" s="1"/>
  <c r="K29" i="85" s="1"/>
  <c r="L29" i="85" s="1"/>
  <c r="M29" i="85" s="1"/>
  <c r="N29" i="85" s="1"/>
  <c r="O29" i="85" s="1"/>
  <c r="P29" i="85" s="1"/>
  <c r="Q29" i="85" s="1"/>
  <c r="R29" i="85" s="1"/>
  <c r="S29" i="85" s="1"/>
  <c r="T29" i="85" s="1"/>
  <c r="U29" i="85" s="1"/>
  <c r="V29" i="85" s="1"/>
  <c r="W29" i="85" s="1"/>
  <c r="X29" i="85" s="1"/>
  <c r="Y29" i="85" s="1"/>
  <c r="Z29" i="85" s="1"/>
  <c r="AA29" i="85" s="1"/>
  <c r="AB29" i="85" s="1"/>
  <c r="AC29" i="85" s="1"/>
  <c r="AD29" i="85" s="1"/>
  <c r="AE29" i="85" s="1"/>
  <c r="AF29" i="85" s="1"/>
  <c r="AG29" i="85" s="1"/>
  <c r="AH29" i="85" s="1"/>
  <c r="AI29" i="85" s="1"/>
  <c r="AJ29" i="85" s="1"/>
  <c r="AK29" i="85" s="1"/>
  <c r="AL29" i="85" s="1"/>
  <c r="AM29" i="85" s="1"/>
  <c r="AN29" i="85" s="1"/>
  <c r="AO29" i="85" s="1"/>
  <c r="AP29" i="85" s="1"/>
  <c r="AQ29" i="85" s="1"/>
  <c r="AR29" i="85" s="1"/>
  <c r="AS29" i="85" s="1"/>
  <c r="AT29" i="85" s="1"/>
  <c r="AU29" i="85" s="1"/>
  <c r="AV29" i="85" s="1"/>
  <c r="AW29" i="85" s="1"/>
  <c r="AX29" i="85" s="1"/>
  <c r="AY29" i="85" s="1"/>
  <c r="AZ29" i="85" s="1"/>
  <c r="BA29" i="85" s="1"/>
  <c r="BB29" i="85" s="1"/>
  <c r="BB153" i="63" s="1"/>
  <c r="C25" i="85"/>
  <c r="C9" i="85"/>
  <c r="B9" i="85"/>
  <c r="D7" i="85"/>
  <c r="B10" i="75"/>
  <c r="B10" i="74"/>
  <c r="B10" i="73"/>
  <c r="B10" i="72"/>
  <c r="B10" i="71"/>
  <c r="B10" i="70"/>
  <c r="B20" i="75"/>
  <c r="B20" i="74"/>
  <c r="B20" i="73"/>
  <c r="B20" i="72"/>
  <c r="B20" i="71"/>
  <c r="B20" i="70"/>
  <c r="B20" i="69"/>
  <c r="B20" i="68"/>
  <c r="B20" i="67"/>
  <c r="B20" i="88"/>
  <c r="E186" i="63"/>
  <c r="AI28" i="89" l="1"/>
  <c r="AJ28" i="89" s="1"/>
  <c r="Q153" i="63"/>
  <c r="AM153" i="63"/>
  <c r="R153" i="63"/>
  <c r="AN153" i="63"/>
  <c r="AO153" i="63"/>
  <c r="AE153" i="63"/>
  <c r="AP153" i="63"/>
  <c r="AQ153" i="63"/>
  <c r="AY153" i="63"/>
  <c r="P153" i="63"/>
  <c r="BA153" i="63"/>
  <c r="S153" i="63"/>
  <c r="AA153" i="63"/>
  <c r="F153" i="63"/>
  <c r="AB153" i="63"/>
  <c r="G153" i="63"/>
  <c r="AC153" i="63"/>
  <c r="O153" i="63"/>
  <c r="AD153" i="63"/>
  <c r="AZ153" i="63"/>
  <c r="Q153" i="88"/>
  <c r="Y153" i="88"/>
  <c r="H66" i="88"/>
  <c r="O153" i="88"/>
  <c r="W153" i="88"/>
  <c r="AE153" i="88"/>
  <c r="R153" i="88"/>
  <c r="J66" i="88"/>
  <c r="P153" i="88"/>
  <c r="X153" i="88"/>
  <c r="AF153" i="88"/>
  <c r="K153" i="88"/>
  <c r="S153" i="88"/>
  <c r="AA153" i="88"/>
  <c r="AI153" i="88"/>
  <c r="AH153" i="88"/>
  <c r="L153" i="88"/>
  <c r="T153" i="88"/>
  <c r="AB153" i="88"/>
  <c r="AG153" i="88"/>
  <c r="Z153" i="88"/>
  <c r="M153" i="88"/>
  <c r="U153" i="88"/>
  <c r="AC153" i="88"/>
  <c r="N153" i="88"/>
  <c r="V153" i="88"/>
  <c r="AD153" i="88"/>
  <c r="P153" i="69"/>
  <c r="H153" i="69"/>
  <c r="K153" i="69"/>
  <c r="J66" i="68"/>
  <c r="AG66" i="68"/>
  <c r="AU66" i="68"/>
  <c r="U66" i="68"/>
  <c r="AS66" i="68"/>
  <c r="AI66" i="68"/>
  <c r="AW66" i="68"/>
  <c r="Z66" i="68"/>
  <c r="AN66" i="68"/>
  <c r="Q66" i="68"/>
  <c r="O66" i="68"/>
  <c r="AE66" i="68"/>
  <c r="S66" i="68"/>
  <c r="L153" i="68"/>
  <c r="O153" i="68"/>
  <c r="Q66" i="67"/>
  <c r="AG66" i="67"/>
  <c r="AE153" i="67"/>
  <c r="U66" i="67"/>
  <c r="I66" i="67"/>
  <c r="AH66" i="67"/>
  <c r="AQ153" i="67"/>
  <c r="R66" i="67"/>
  <c r="J66" i="67"/>
  <c r="AI66" i="67"/>
  <c r="K66" i="67"/>
  <c r="AO66" i="67"/>
  <c r="N66" i="67"/>
  <c r="AS66" i="67"/>
  <c r="AT66" i="67"/>
  <c r="AU66" i="67"/>
  <c r="BA66" i="67"/>
  <c r="V66" i="67"/>
  <c r="G153" i="67"/>
  <c r="W66" i="67"/>
  <c r="H153" i="67"/>
  <c r="AC66" i="67"/>
  <c r="O153" i="67"/>
  <c r="AD66" i="67"/>
  <c r="S153" i="67"/>
  <c r="T66" i="88"/>
  <c r="AR66" i="88"/>
  <c r="I66" i="88"/>
  <c r="U66" i="88"/>
  <c r="AG66" i="88"/>
  <c r="AS66" i="88"/>
  <c r="K66" i="88"/>
  <c r="W66" i="88"/>
  <c r="AI66" i="88"/>
  <c r="AU66" i="88"/>
  <c r="L66" i="88"/>
  <c r="X66" i="88"/>
  <c r="AJ66" i="88"/>
  <c r="AV66" i="88"/>
  <c r="M66" i="88"/>
  <c r="Y66" i="88"/>
  <c r="AK66" i="88"/>
  <c r="AW66" i="88"/>
  <c r="N66" i="88"/>
  <c r="Z66" i="88"/>
  <c r="AL66" i="88"/>
  <c r="AX66" i="88"/>
  <c r="O66" i="88"/>
  <c r="AA66" i="88"/>
  <c r="AM66" i="88"/>
  <c r="AY66" i="88"/>
  <c r="P66" i="88"/>
  <c r="AB66" i="88"/>
  <c r="AN66" i="88"/>
  <c r="AZ66" i="88"/>
  <c r="V66" i="88"/>
  <c r="Q66" i="88"/>
  <c r="AC66" i="88"/>
  <c r="AO66" i="88"/>
  <c r="BA66" i="88"/>
  <c r="AF66" i="88"/>
  <c r="AT66" i="88"/>
  <c r="R66" i="88"/>
  <c r="AD66" i="88"/>
  <c r="AP66" i="88"/>
  <c r="AH66" i="88"/>
  <c r="G66" i="88"/>
  <c r="S66" i="88"/>
  <c r="AE66" i="88"/>
  <c r="AQ66" i="88"/>
  <c r="F153" i="88"/>
  <c r="G153" i="88"/>
  <c r="H153" i="88"/>
  <c r="AZ153" i="69"/>
  <c r="F153" i="69"/>
  <c r="R153" i="69"/>
  <c r="G153" i="69"/>
  <c r="AQ153" i="69"/>
  <c r="AY153" i="69"/>
  <c r="V28" i="92"/>
  <c r="I153" i="69"/>
  <c r="J153" i="69"/>
  <c r="AT153" i="69"/>
  <c r="M153" i="69"/>
  <c r="N153" i="69"/>
  <c r="AL153" i="69"/>
  <c r="P153" i="68"/>
  <c r="AB153" i="68"/>
  <c r="AN153" i="68"/>
  <c r="AZ153" i="68"/>
  <c r="E153" i="68"/>
  <c r="Q153" i="68"/>
  <c r="AC153" i="68"/>
  <c r="AO153" i="68"/>
  <c r="BA153" i="68"/>
  <c r="F153" i="68"/>
  <c r="R153" i="68"/>
  <c r="AD153" i="68"/>
  <c r="AP153" i="68"/>
  <c r="G153" i="68"/>
  <c r="AE153" i="68"/>
  <c r="AQ153" i="68"/>
  <c r="H153" i="68"/>
  <c r="T153" i="68"/>
  <c r="AF153" i="68"/>
  <c r="AR153" i="68"/>
  <c r="I153" i="68"/>
  <c r="U153" i="68"/>
  <c r="AG153" i="68"/>
  <c r="AS153" i="68"/>
  <c r="J153" i="68"/>
  <c r="V153" i="68"/>
  <c r="AT153" i="68"/>
  <c r="K153" i="68"/>
  <c r="W153" i="68"/>
  <c r="AI153" i="68"/>
  <c r="AU153" i="68"/>
  <c r="M153" i="68"/>
  <c r="Y153" i="68"/>
  <c r="AK153" i="68"/>
  <c r="AW153" i="68"/>
  <c r="N153" i="68"/>
  <c r="Z153" i="68"/>
  <c r="AL153" i="68"/>
  <c r="T153" i="67"/>
  <c r="AF153" i="67"/>
  <c r="AR153" i="67"/>
  <c r="U153" i="67"/>
  <c r="L66" i="67"/>
  <c r="X66" i="67"/>
  <c r="AJ66" i="67"/>
  <c r="AV66" i="67"/>
  <c r="J153" i="67"/>
  <c r="V153" i="67"/>
  <c r="AH153" i="67"/>
  <c r="AT153" i="67"/>
  <c r="M66" i="67"/>
  <c r="Y66" i="67"/>
  <c r="AK66" i="67"/>
  <c r="AW66" i="67"/>
  <c r="K153" i="67"/>
  <c r="W153" i="67"/>
  <c r="AI153" i="67"/>
  <c r="AU153" i="67"/>
  <c r="I153" i="67"/>
  <c r="AG153" i="67"/>
  <c r="AS153" i="67"/>
  <c r="Z66" i="67"/>
  <c r="AL66" i="67"/>
  <c r="AX66" i="67"/>
  <c r="L153" i="67"/>
  <c r="X153" i="67"/>
  <c r="AJ153" i="67"/>
  <c r="AV153" i="67"/>
  <c r="O66" i="67"/>
  <c r="AA66" i="67"/>
  <c r="AM66" i="67"/>
  <c r="AY66" i="67"/>
  <c r="M153" i="67"/>
  <c r="Y153" i="67"/>
  <c r="AK153" i="67"/>
  <c r="AW153" i="67"/>
  <c r="P66" i="67"/>
  <c r="AB66" i="67"/>
  <c r="AN66" i="67"/>
  <c r="AZ66" i="67"/>
  <c r="N153" i="67"/>
  <c r="Z153" i="67"/>
  <c r="AL153" i="67"/>
  <c r="AX153" i="67"/>
  <c r="AA153" i="67"/>
  <c r="AM153" i="67"/>
  <c r="AY153" i="67"/>
  <c r="AP66" i="67"/>
  <c r="P153" i="67"/>
  <c r="AB153" i="67"/>
  <c r="AN153" i="67"/>
  <c r="AZ153" i="67"/>
  <c r="G66" i="67"/>
  <c r="S66" i="67"/>
  <c r="AE66" i="67"/>
  <c r="AQ66" i="67"/>
  <c r="E153" i="67"/>
  <c r="Q153" i="67"/>
  <c r="AC153" i="67"/>
  <c r="AO153" i="67"/>
  <c r="BA153" i="67"/>
  <c r="H66" i="67"/>
  <c r="T66" i="67"/>
  <c r="AF66" i="67"/>
  <c r="AR66" i="67"/>
  <c r="F153" i="67"/>
  <c r="R153" i="67"/>
  <c r="AD153" i="67"/>
  <c r="AP153" i="67"/>
  <c r="I153" i="63"/>
  <c r="U153" i="63"/>
  <c r="AG153" i="63"/>
  <c r="AS153" i="63"/>
  <c r="J153" i="63"/>
  <c r="V153" i="63"/>
  <c r="AH153" i="63"/>
  <c r="AT153" i="63"/>
  <c r="K153" i="63"/>
  <c r="W153" i="63"/>
  <c r="AI153" i="63"/>
  <c r="AU153" i="63"/>
  <c r="H153" i="63"/>
  <c r="T153" i="63"/>
  <c r="AF153" i="63"/>
  <c r="AR153" i="63"/>
  <c r="L153" i="63"/>
  <c r="X153" i="63"/>
  <c r="AJ153" i="63"/>
  <c r="AV153" i="63"/>
  <c r="M153" i="63"/>
  <c r="Y153" i="63"/>
  <c r="AK153" i="63"/>
  <c r="AW153" i="63"/>
  <c r="N153" i="63"/>
  <c r="Z153" i="63"/>
  <c r="AL153" i="63"/>
  <c r="AX153" i="63"/>
  <c r="T30" i="92"/>
  <c r="U34" i="92"/>
  <c r="V34" i="92" s="1"/>
  <c r="W34" i="92" s="1"/>
  <c r="X34" i="92" s="1"/>
  <c r="Y34" i="92" s="1"/>
  <c r="Z34" i="92" s="1"/>
  <c r="AA34" i="92" s="1"/>
  <c r="AB34" i="92" s="1"/>
  <c r="AC34" i="92" s="1"/>
  <c r="AD34" i="92" s="1"/>
  <c r="AE34" i="92" s="1"/>
  <c r="AF34" i="92" s="1"/>
  <c r="AG34" i="92" s="1"/>
  <c r="AH34" i="92" s="1"/>
  <c r="AI34" i="92" s="1"/>
  <c r="T30" i="91"/>
  <c r="U34" i="91"/>
  <c r="V34" i="91" s="1"/>
  <c r="W34" i="91" s="1"/>
  <c r="X34" i="91" s="1"/>
  <c r="Y34" i="91" s="1"/>
  <c r="Z34" i="91" s="1"/>
  <c r="AA34" i="91" s="1"/>
  <c r="AB34" i="91" s="1"/>
  <c r="AC34" i="91" s="1"/>
  <c r="AD34" i="91" s="1"/>
  <c r="AE34" i="91" s="1"/>
  <c r="AF34" i="91" s="1"/>
  <c r="AG34" i="91" s="1"/>
  <c r="AH34" i="91" s="1"/>
  <c r="AI34" i="91" s="1"/>
  <c r="AI187" i="75"/>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K28" i="89" l="1"/>
  <c r="AJ153" i="88"/>
  <c r="W28" i="92"/>
  <c r="V153" i="69"/>
  <c r="AJ34" i="92"/>
  <c r="AK34" i="92" s="1"/>
  <c r="AL34" i="92" s="1"/>
  <c r="AM34" i="92" s="1"/>
  <c r="AN34" i="92" s="1"/>
  <c r="AO34" i="92" s="1"/>
  <c r="AP34" i="92" s="1"/>
  <c r="AQ34" i="92" s="1"/>
  <c r="AR34" i="92" s="1"/>
  <c r="AS34" i="92" s="1"/>
  <c r="AT34" i="92" s="1"/>
  <c r="AU34" i="92" s="1"/>
  <c r="AV34" i="92" s="1"/>
  <c r="AW34" i="92" s="1"/>
  <c r="AX34" i="92" s="1"/>
  <c r="AY34" i="92" s="1"/>
  <c r="AI30" i="92"/>
  <c r="AI30" i="91"/>
  <c r="AJ34" i="91"/>
  <c r="AK34" i="91" s="1"/>
  <c r="AL34" i="91" s="1"/>
  <c r="AM34" i="91" s="1"/>
  <c r="AN34" i="91" s="1"/>
  <c r="AO34" i="91" s="1"/>
  <c r="AP34" i="91" s="1"/>
  <c r="AQ34" i="91" s="1"/>
  <c r="AR34" i="91" s="1"/>
  <c r="AS34" i="91" s="1"/>
  <c r="AT34" i="91" s="1"/>
  <c r="AU34" i="91" s="1"/>
  <c r="AV34" i="91" s="1"/>
  <c r="AW34" i="91" s="1"/>
  <c r="AX34" i="91" s="1"/>
  <c r="AY34" i="91" s="1"/>
  <c r="AZ104" i="70"/>
  <c r="AU95" i="70"/>
  <c r="Z89" i="70"/>
  <c r="AQ87" i="70"/>
  <c r="AS96" i="67"/>
  <c r="AJ87" i="67"/>
  <c r="L85" i="67"/>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A81" i="69"/>
  <c r="Z81" i="69"/>
  <c r="Y81" i="69"/>
  <c r="X81" i="69"/>
  <c r="W81" i="69"/>
  <c r="V81" i="69"/>
  <c r="U81" i="69"/>
  <c r="T81" i="69"/>
  <c r="S81" i="69"/>
  <c r="R81" i="69"/>
  <c r="Q81" i="69"/>
  <c r="P81" i="69"/>
  <c r="O81" i="69"/>
  <c r="N81" i="69"/>
  <c r="M81" i="69"/>
  <c r="L81" i="69"/>
  <c r="K81" i="69"/>
  <c r="J81" i="69"/>
  <c r="I81" i="69"/>
  <c r="H81" i="69"/>
  <c r="G81" i="69"/>
  <c r="F81" i="69"/>
  <c r="E81" i="69"/>
  <c r="AA81" i="68"/>
  <c r="Z81" i="68"/>
  <c r="Y81" i="68"/>
  <c r="X81" i="68"/>
  <c r="W81" i="68"/>
  <c r="V81" i="68"/>
  <c r="U81" i="68"/>
  <c r="T81" i="68"/>
  <c r="S81" i="68"/>
  <c r="R81" i="68"/>
  <c r="Q81" i="68"/>
  <c r="P81" i="68"/>
  <c r="O81" i="68"/>
  <c r="N81" i="68"/>
  <c r="M81" i="68"/>
  <c r="L81" i="68"/>
  <c r="K81" i="68"/>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I82" i="67" s="1"/>
  <c r="AY88" i="67" s="1"/>
  <c r="H81" i="67"/>
  <c r="H82" i="67" s="1"/>
  <c r="AX87" i="67" s="1"/>
  <c r="G81" i="67"/>
  <c r="G82" i="67" s="1"/>
  <c r="P86" i="67" s="1"/>
  <c r="F81" i="67"/>
  <c r="F82" i="67" s="1"/>
  <c r="AU85" i="67" s="1"/>
  <c r="E81" i="67"/>
  <c r="AA81" i="88"/>
  <c r="Z81" i="88"/>
  <c r="Y81" i="88"/>
  <c r="X81" i="88"/>
  <c r="W81" i="88"/>
  <c r="V81" i="88"/>
  <c r="U81" i="88"/>
  <c r="T81" i="88"/>
  <c r="S81" i="88"/>
  <c r="R81" i="88"/>
  <c r="Q81" i="88"/>
  <c r="P81" i="88"/>
  <c r="O81" i="88"/>
  <c r="N81" i="88"/>
  <c r="M81" i="88"/>
  <c r="L81" i="88"/>
  <c r="K81" i="88"/>
  <c r="J81" i="88"/>
  <c r="I81" i="88"/>
  <c r="H81" i="88"/>
  <c r="G81" i="88"/>
  <c r="F81" i="88"/>
  <c r="E81" i="88"/>
  <c r="AL28" i="89" l="1"/>
  <c r="AK153" i="88"/>
  <c r="X28" i="92"/>
  <c r="W153" i="69"/>
  <c r="AZ34" i="92"/>
  <c r="BA34" i="92" s="1"/>
  <c r="BB34" i="92" s="1"/>
  <c r="AY30" i="92"/>
  <c r="AY30" i="91"/>
  <c r="AZ34" i="91"/>
  <c r="BA34" i="91" s="1"/>
  <c r="BB34" i="91" s="1"/>
  <c r="AV85" i="67"/>
  <c r="AG93" i="67"/>
  <c r="AP100" i="70"/>
  <c r="AR95" i="74"/>
  <c r="Z95" i="74"/>
  <c r="W95" i="74"/>
  <c r="AX95" i="74"/>
  <c r="AU95" i="74"/>
  <c r="AL95" i="74"/>
  <c r="AI95" i="74"/>
  <c r="AR91" i="67"/>
  <c r="BB91" i="67"/>
  <c r="AP91" i="67"/>
  <c r="AD91" i="67"/>
  <c r="R91" i="67"/>
  <c r="AQ105" i="74"/>
  <c r="AT105" i="74"/>
  <c r="AH105" i="74"/>
  <c r="AW92" i="67"/>
  <c r="Y92" i="67"/>
  <c r="AL85" i="67"/>
  <c r="AA87" i="67"/>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AM85" i="67"/>
  <c r="AC87" i="67"/>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I85" i="67"/>
  <c r="AS85" i="67"/>
  <c r="AD87" i="67"/>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N85" i="67"/>
  <c r="AX85" i="67"/>
  <c r="AM87" i="67"/>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O85" i="67"/>
  <c r="AY85" i="67"/>
  <c r="AP87" i="67"/>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U85" i="67"/>
  <c r="AZ86" i="67"/>
  <c r="AV87" i="67"/>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X85" i="67"/>
  <c r="L87" i="67"/>
  <c r="AY87" i="67"/>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Z85" i="67"/>
  <c r="O87" i="67"/>
  <c r="BB87"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A85" i="67"/>
  <c r="Q87" i="67"/>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G85" i="67"/>
  <c r="R87" i="67"/>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AJ85" i="67"/>
  <c r="X87" i="67"/>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Q128" i="71" s="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F128" i="71" s="1"/>
  <c r="BA84" i="71"/>
  <c r="AO84" i="71"/>
  <c r="AC84" i="71"/>
  <c r="Q84" i="71"/>
  <c r="Q128" i="71" s="1"/>
  <c r="AZ84" i="71"/>
  <c r="AN84" i="71"/>
  <c r="AB84" i="71"/>
  <c r="P84" i="71"/>
  <c r="AY84" i="71"/>
  <c r="AM84" i="71"/>
  <c r="AA84" i="71"/>
  <c r="O84" i="71"/>
  <c r="AX84" i="71"/>
  <c r="AL84" i="71"/>
  <c r="AL128" i="71" s="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F128" i="71" s="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N128" i="71" s="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BB128" i="71" s="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T86" i="67"/>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O88"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U88" i="67"/>
  <c r="AB95" i="67"/>
  <c r="J86" i="67"/>
  <c r="AA88" i="67"/>
  <c r="AG88" i="67"/>
  <c r="AZ95" i="67"/>
  <c r="AV86" i="67"/>
  <c r="AJ86" i="67"/>
  <c r="X86" i="67"/>
  <c r="L86" i="67"/>
  <c r="AU86" i="67"/>
  <c r="AI86" i="67"/>
  <c r="W86" i="67"/>
  <c r="K86" i="67"/>
  <c r="AS86" i="67"/>
  <c r="AG86" i="67"/>
  <c r="U86" i="67"/>
  <c r="I86" i="67"/>
  <c r="AR86" i="67"/>
  <c r="AF86" i="67"/>
  <c r="T86" i="67"/>
  <c r="H86" i="67"/>
  <c r="AQ86" i="67"/>
  <c r="AE86" i="67"/>
  <c r="S86" i="67"/>
  <c r="BB86" i="67"/>
  <c r="AP86" i="67"/>
  <c r="AD86" i="67"/>
  <c r="R86" i="67"/>
  <c r="BA86" i="67"/>
  <c r="AO86" i="67"/>
  <c r="AC86" i="67"/>
  <c r="Q86" i="67"/>
  <c r="AY86" i="67"/>
  <c r="AM86" i="67"/>
  <c r="AA86" i="67"/>
  <c r="O86" i="67"/>
  <c r="AX86" i="67"/>
  <c r="AL86" i="67"/>
  <c r="Z86" i="67"/>
  <c r="N86" i="67"/>
  <c r="Y86" i="67"/>
  <c r="AW86" i="67"/>
  <c r="AK86" i="67"/>
  <c r="M86"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V86" i="67"/>
  <c r="AM8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B86" i="67"/>
  <c r="AS88"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H86" i="67"/>
  <c r="BA88" i="67"/>
  <c r="AO88" i="67"/>
  <c r="AC88" i="67"/>
  <c r="Q88" i="67"/>
  <c r="AZ88" i="67"/>
  <c r="AN88" i="67"/>
  <c r="AB88" i="67"/>
  <c r="P88" i="67"/>
  <c r="AX88" i="67"/>
  <c r="AL88" i="67"/>
  <c r="Z88" i="67"/>
  <c r="N88" i="67"/>
  <c r="AW88" i="67"/>
  <c r="AK88" i="67"/>
  <c r="Y88" i="67"/>
  <c r="M88" i="67"/>
  <c r="AV88" i="67"/>
  <c r="AJ88" i="67"/>
  <c r="X88" i="67"/>
  <c r="L88" i="67"/>
  <c r="AU88" i="67"/>
  <c r="AI88" i="67"/>
  <c r="W88" i="67"/>
  <c r="K88" i="67"/>
  <c r="AT88" i="67"/>
  <c r="AH88" i="67"/>
  <c r="V88" i="67"/>
  <c r="J88" i="67"/>
  <c r="AR88" i="67"/>
  <c r="AF88" i="67"/>
  <c r="T88" i="67"/>
  <c r="AQ88" i="67"/>
  <c r="AE88" i="67"/>
  <c r="S88" i="67"/>
  <c r="BB88" i="67"/>
  <c r="AP88" i="67"/>
  <c r="AD88" i="67"/>
  <c r="R88"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AN86"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M85" i="67"/>
  <c r="Y85" i="67"/>
  <c r="AK85" i="67"/>
  <c r="AW85" i="67"/>
  <c r="P87" i="67"/>
  <c r="AB87" i="67"/>
  <c r="AN87" i="67"/>
  <c r="AZ87"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AO87" i="67"/>
  <c r="BA87"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P85" i="67"/>
  <c r="AB85" i="67"/>
  <c r="AN85" i="67"/>
  <c r="AZ85" i="67"/>
  <c r="S87" i="67"/>
  <c r="AE87" i="67"/>
  <c r="AQ87"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Q85" i="67"/>
  <c r="AC85" i="67"/>
  <c r="AO85" i="67"/>
  <c r="BA85" i="67"/>
  <c r="T87" i="67"/>
  <c r="AF87" i="67"/>
  <c r="AR87"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R85" i="67"/>
  <c r="AD85" i="67"/>
  <c r="AP85" i="67"/>
  <c r="BB85" i="67"/>
  <c r="I87" i="67"/>
  <c r="U87" i="67"/>
  <c r="AG87" i="67"/>
  <c r="AS87"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G85" i="67"/>
  <c r="S85" i="67"/>
  <c r="AE85" i="67"/>
  <c r="AQ85" i="67"/>
  <c r="J87" i="67"/>
  <c r="V87" i="67"/>
  <c r="AH87" i="67"/>
  <c r="AT87"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H85" i="67"/>
  <c r="T85" i="67"/>
  <c r="AF85" i="67"/>
  <c r="AR85" i="67"/>
  <c r="K87" i="67"/>
  <c r="W87" i="67"/>
  <c r="AI87" i="67"/>
  <c r="AU87"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J85" i="67"/>
  <c r="V85" i="67"/>
  <c r="AH85" i="67"/>
  <c r="AT85" i="67"/>
  <c r="M87" i="67"/>
  <c r="Y87" i="67"/>
  <c r="AK87" i="67"/>
  <c r="AW87"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K85" i="67"/>
  <c r="W85" i="67"/>
  <c r="AI85" i="67"/>
  <c r="N87" i="67"/>
  <c r="Z87" i="67"/>
  <c r="AL87"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Y83" i="71"/>
  <c r="J83" i="71"/>
  <c r="J134" i="71" s="1"/>
  <c r="R83" i="71"/>
  <c r="R134" i="71" s="1"/>
  <c r="Z83" i="71"/>
  <c r="Z134" i="71" s="1"/>
  <c r="K83" i="71"/>
  <c r="K134" i="71" s="1"/>
  <c r="S83" i="71"/>
  <c r="S134" i="71" s="1"/>
  <c r="AA83" i="71"/>
  <c r="AA134" i="71" s="1"/>
  <c r="W83" i="71"/>
  <c r="W134" i="71" s="1"/>
  <c r="L83" i="71"/>
  <c r="L134" i="71" s="1"/>
  <c r="T83" i="71"/>
  <c r="T134" i="71" s="1"/>
  <c r="O83" i="71"/>
  <c r="O134" i="71" s="1"/>
  <c r="E83" i="71"/>
  <c r="M83" i="71"/>
  <c r="M134" i="71" s="1"/>
  <c r="U83" i="71"/>
  <c r="K128" i="71"/>
  <c r="F83" i="71"/>
  <c r="F134" i="71" s="1"/>
  <c r="N83" i="71"/>
  <c r="N134" i="71" s="1"/>
  <c r="V83" i="71"/>
  <c r="V134" i="71" s="1"/>
  <c r="AS128" i="71"/>
  <c r="I128" i="71"/>
  <c r="W83" i="70"/>
  <c r="U83" i="70"/>
  <c r="H83" i="70"/>
  <c r="P83" i="70"/>
  <c r="X83" i="70"/>
  <c r="G83" i="70"/>
  <c r="I83" i="70"/>
  <c r="Q83" i="70"/>
  <c r="Y83" i="70"/>
  <c r="J83" i="70"/>
  <c r="R83" i="70"/>
  <c r="Z83" i="70"/>
  <c r="E83" i="70"/>
  <c r="K83" i="70"/>
  <c r="S83" i="70"/>
  <c r="AA83" i="70"/>
  <c r="O83" i="70"/>
  <c r="F83" i="70"/>
  <c r="N83" i="70"/>
  <c r="V83" i="70"/>
  <c r="H83" i="67"/>
  <c r="F83" i="67"/>
  <c r="N83" i="67"/>
  <c r="V83" i="67"/>
  <c r="W83" i="67"/>
  <c r="P83" i="67"/>
  <c r="S83" i="67"/>
  <c r="O83" i="67"/>
  <c r="T83" i="67"/>
  <c r="Q83" i="67"/>
  <c r="Y83" i="67"/>
  <c r="G83" i="67"/>
  <c r="U83" i="67"/>
  <c r="K83" i="67"/>
  <c r="I83" i="67"/>
  <c r="L83" i="67"/>
  <c r="Z83" i="67"/>
  <c r="X83" i="67"/>
  <c r="M83" i="67"/>
  <c r="AT128" i="71"/>
  <c r="J128" i="71"/>
  <c r="H128" i="71"/>
  <c r="Q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M28" i="89" l="1"/>
  <c r="AL153" i="88"/>
  <c r="Y28" i="92"/>
  <c r="X153" i="69"/>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N28" i="89" l="1"/>
  <c r="AM153" i="88"/>
  <c r="Z28" i="92"/>
  <c r="Y153" i="69"/>
  <c r="AM195" i="7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M195" i="68"/>
  <c r="AL195" i="68"/>
  <c r="AK195" i="68"/>
  <c r="AJ195" i="68"/>
  <c r="AI195" i="68"/>
  <c r="AH195" i="68"/>
  <c r="AG195" i="68"/>
  <c r="AF195" i="68"/>
  <c r="AE195" i="68"/>
  <c r="AD195" i="68"/>
  <c r="AC195" i="68"/>
  <c r="AB195" i="68"/>
  <c r="AA195" i="68"/>
  <c r="Z195" i="68"/>
  <c r="Y195" i="68"/>
  <c r="X195" i="68"/>
  <c r="W195" i="68"/>
  <c r="V195" i="68"/>
  <c r="U195" i="68"/>
  <c r="T195" i="68"/>
  <c r="S195" i="68"/>
  <c r="R195" i="68"/>
  <c r="Q195" i="68"/>
  <c r="P195" i="68"/>
  <c r="O195" i="68"/>
  <c r="N195" i="68"/>
  <c r="M195" i="68"/>
  <c r="L195" i="68"/>
  <c r="K195" i="68"/>
  <c r="J195" i="68"/>
  <c r="I195" i="68"/>
  <c r="H195" i="68"/>
  <c r="G195" i="68"/>
  <c r="F195" i="68"/>
  <c r="E195" i="68"/>
  <c r="AN195" i="67"/>
  <c r="AM195" i="67"/>
  <c r="AL195" i="67"/>
  <c r="AK195" i="67"/>
  <c r="AJ195" i="67"/>
  <c r="AI195" i="67"/>
  <c r="AH195" i="67"/>
  <c r="AG195" i="67"/>
  <c r="AF195" i="67"/>
  <c r="AE195" i="67"/>
  <c r="AD195" i="67"/>
  <c r="AC195" i="67"/>
  <c r="AB195" i="67"/>
  <c r="AA195" i="67"/>
  <c r="Z195" i="67"/>
  <c r="Y195" i="67"/>
  <c r="X195" i="67"/>
  <c r="W195" i="67"/>
  <c r="V195" i="67"/>
  <c r="U195" i="67"/>
  <c r="T195" i="67"/>
  <c r="S195" i="67"/>
  <c r="R195" i="67"/>
  <c r="Q195" i="67"/>
  <c r="P195" i="67"/>
  <c r="O195" i="67"/>
  <c r="N195" i="67"/>
  <c r="M195" i="67"/>
  <c r="L195" i="67"/>
  <c r="K195" i="67"/>
  <c r="J195" i="67"/>
  <c r="I195" i="67"/>
  <c r="H195" i="67"/>
  <c r="G195" i="67"/>
  <c r="F195" i="67"/>
  <c r="E195" i="67"/>
  <c r="F195" i="88"/>
  <c r="G195" i="88"/>
  <c r="H195" i="88"/>
  <c r="I195" i="88"/>
  <c r="J195" i="88"/>
  <c r="K195" i="88"/>
  <c r="L195" i="88"/>
  <c r="M195" i="88"/>
  <c r="N195" i="88"/>
  <c r="O195" i="88"/>
  <c r="P195" i="88"/>
  <c r="Q195" i="88"/>
  <c r="R195" i="88"/>
  <c r="S195" i="88"/>
  <c r="T195" i="88"/>
  <c r="U195" i="88"/>
  <c r="V195" i="88"/>
  <c r="W195" i="88"/>
  <c r="X195" i="88"/>
  <c r="Y195" i="88"/>
  <c r="Z195" i="88"/>
  <c r="AA195" i="88"/>
  <c r="AB195" i="88"/>
  <c r="AC195" i="88"/>
  <c r="AD195" i="88"/>
  <c r="AE195" i="88"/>
  <c r="AF195" i="88"/>
  <c r="AG195" i="88"/>
  <c r="AH195" i="88"/>
  <c r="AI195" i="88"/>
  <c r="AJ195" i="88"/>
  <c r="AK195" i="88"/>
  <c r="AL195" i="88"/>
  <c r="AM195" i="88"/>
  <c r="E195" i="88"/>
  <c r="AO28" i="89" l="1"/>
  <c r="AN153" i="88"/>
  <c r="AA28" i="92"/>
  <c r="Z153" i="69"/>
  <c r="AN195" i="73"/>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F197" i="68"/>
  <c r="AE197" i="68"/>
  <c r="AC197" i="68"/>
  <c r="X197" i="68"/>
  <c r="U198" i="68"/>
  <c r="G197" i="68"/>
  <c r="O198" i="67"/>
  <c r="AD198" i="67"/>
  <c r="L197" i="67"/>
  <c r="J198" i="67"/>
  <c r="H197" i="67"/>
  <c r="AP28" i="89" l="1"/>
  <c r="AO153" i="88"/>
  <c r="AB28" i="92"/>
  <c r="AA153" i="69"/>
  <c r="AO195" i="75"/>
  <c r="AN195" i="74"/>
  <c r="AO195" i="73"/>
  <c r="AN195" i="72"/>
  <c r="AN195" i="71"/>
  <c r="AO195" i="70"/>
  <c r="AN195" i="69"/>
  <c r="AN195" i="68"/>
  <c r="AO195" i="67"/>
  <c r="AN195" i="88"/>
  <c r="AC198" i="68"/>
  <c r="AD191" i="71"/>
  <c r="X197" i="67"/>
  <c r="AG197" i="69"/>
  <c r="R198" i="67"/>
  <c r="Z198" i="67"/>
  <c r="AH198" i="67"/>
  <c r="P197" i="67"/>
  <c r="Q197" i="67"/>
  <c r="E198" i="73"/>
  <c r="I197" i="67"/>
  <c r="L198" i="67"/>
  <c r="T198" i="67"/>
  <c r="AB198" i="67"/>
  <c r="AB197" i="67"/>
  <c r="T197" i="67"/>
  <c r="Y197" i="67"/>
  <c r="E197" i="67"/>
  <c r="N198" i="67"/>
  <c r="V197" i="67"/>
  <c r="S198" i="72"/>
  <c r="F197" i="67"/>
  <c r="G198" i="67"/>
  <c r="W198" i="67"/>
  <c r="AE198" i="67"/>
  <c r="L198" i="71"/>
  <c r="L197" i="71"/>
  <c r="T198" i="71"/>
  <c r="AB197" i="71"/>
  <c r="AJ198" i="71"/>
  <c r="AF197" i="67"/>
  <c r="AA198" i="68"/>
  <c r="I198" i="71"/>
  <c r="F197" i="71"/>
  <c r="N197" i="71"/>
  <c r="O197" i="73"/>
  <c r="W197" i="73"/>
  <c r="AE197" i="73"/>
  <c r="E197" i="68"/>
  <c r="AI198" i="68"/>
  <c r="AF197" i="70"/>
  <c r="G198" i="71"/>
  <c r="G191" i="71"/>
  <c r="O198" i="71"/>
  <c r="O191" i="71"/>
  <c r="AE198" i="71"/>
  <c r="J191" i="71"/>
  <c r="H197" i="68"/>
  <c r="E198" i="68"/>
  <c r="F198" i="70"/>
  <c r="N191" i="71"/>
  <c r="F198" i="74"/>
  <c r="N198" i="74"/>
  <c r="V198" i="74"/>
  <c r="AD198" i="74"/>
  <c r="M197" i="68"/>
  <c r="K198" i="68"/>
  <c r="N198" i="70"/>
  <c r="Y197" i="71"/>
  <c r="AG198" i="71"/>
  <c r="V191" i="71"/>
  <c r="AF191" i="72"/>
  <c r="AG197" i="67"/>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7" i="69"/>
  <c r="Q197" i="69"/>
  <c r="V198" i="69"/>
  <c r="V197" i="69"/>
  <c r="AA198" i="69"/>
  <c r="AA197" i="69"/>
  <c r="L198" i="69"/>
  <c r="L197" i="69"/>
  <c r="T198" i="69"/>
  <c r="T197" i="69"/>
  <c r="E198" i="69"/>
  <c r="E197" i="69"/>
  <c r="M198" i="69"/>
  <c r="M197" i="69"/>
  <c r="U198" i="69"/>
  <c r="U197" i="69"/>
  <c r="AC197" i="69"/>
  <c r="Y197" i="69"/>
  <c r="G197" i="69"/>
  <c r="O197" i="69"/>
  <c r="W197" i="69"/>
  <c r="AE197" i="69"/>
  <c r="H197" i="69"/>
  <c r="H198" i="69"/>
  <c r="P197" i="69"/>
  <c r="P198" i="69"/>
  <c r="X197" i="69"/>
  <c r="X198" i="69"/>
  <c r="AF197" i="69"/>
  <c r="N198" i="69"/>
  <c r="N197" i="69"/>
  <c r="I198" i="69"/>
  <c r="Q198" i="69"/>
  <c r="Y198" i="69"/>
  <c r="G198" i="69"/>
  <c r="J198" i="69"/>
  <c r="J197" i="69"/>
  <c r="R198" i="69"/>
  <c r="R197" i="69"/>
  <c r="Z198" i="69"/>
  <c r="Z197" i="69"/>
  <c r="AH197" i="69"/>
  <c r="O198" i="69"/>
  <c r="F198" i="69"/>
  <c r="F197" i="69"/>
  <c r="AD197" i="69"/>
  <c r="S198" i="69"/>
  <c r="S197" i="69"/>
  <c r="I197" i="69"/>
  <c r="W198" i="69"/>
  <c r="R198" i="68"/>
  <c r="R197" i="68"/>
  <c r="Z198" i="68"/>
  <c r="Z197" i="68"/>
  <c r="I198" i="68"/>
  <c r="I197" i="68"/>
  <c r="Q198" i="68"/>
  <c r="Q197" i="68"/>
  <c r="Y198" i="68"/>
  <c r="Y197" i="68"/>
  <c r="AG198" i="68"/>
  <c r="AG197" i="68"/>
  <c r="O197" i="68"/>
  <c r="J198" i="68"/>
  <c r="J197" i="68"/>
  <c r="F198" i="68"/>
  <c r="F197" i="68"/>
  <c r="N198" i="68"/>
  <c r="N197" i="68"/>
  <c r="V198" i="68"/>
  <c r="V197" i="68"/>
  <c r="AD198" i="68"/>
  <c r="AD197" i="68"/>
  <c r="AH198" i="68"/>
  <c r="AH197" i="68"/>
  <c r="G198" i="68"/>
  <c r="O198" i="68"/>
  <c r="W198" i="68"/>
  <c r="AE198" i="68"/>
  <c r="W197" i="68"/>
  <c r="L198" i="68"/>
  <c r="T198" i="68"/>
  <c r="AB198" i="68"/>
  <c r="H198" i="68"/>
  <c r="P198" i="68"/>
  <c r="X198" i="68"/>
  <c r="AF198" i="68"/>
  <c r="K197" i="68"/>
  <c r="S197" i="68"/>
  <c r="AA197" i="68"/>
  <c r="AI197" i="68"/>
  <c r="L197" i="68"/>
  <c r="T197" i="68"/>
  <c r="AB197" i="68"/>
  <c r="J197" i="67"/>
  <c r="R197" i="67"/>
  <c r="Z197" i="67"/>
  <c r="AH197" i="67"/>
  <c r="P198" i="67"/>
  <c r="AF198" i="67"/>
  <c r="K198" i="67"/>
  <c r="K197" i="67"/>
  <c r="S198" i="67"/>
  <c r="S197" i="67"/>
  <c r="AA198" i="67"/>
  <c r="AA197" i="67"/>
  <c r="AI198" i="67"/>
  <c r="AI197" i="67"/>
  <c r="F198" i="67"/>
  <c r="V198" i="67"/>
  <c r="H198" i="67"/>
  <c r="X198" i="67"/>
  <c r="N197" i="67"/>
  <c r="AD197" i="67"/>
  <c r="G197" i="67"/>
  <c r="O197" i="67"/>
  <c r="W197" i="67"/>
  <c r="AE197" i="67"/>
  <c r="E198" i="67"/>
  <c r="M198" i="67"/>
  <c r="U198" i="67"/>
  <c r="AC198" i="67"/>
  <c r="I198" i="67"/>
  <c r="Q198" i="67"/>
  <c r="Y198" i="67"/>
  <c r="AG198" i="67"/>
  <c r="M197" i="67"/>
  <c r="U197" i="67"/>
  <c r="AC197" i="67"/>
  <c r="AQ28" i="89" l="1"/>
  <c r="AP153" i="88"/>
  <c r="AC28" i="92"/>
  <c r="AB153" i="69"/>
  <c r="AB198" i="69" s="1"/>
  <c r="AP195" i="75"/>
  <c r="AO195" i="74"/>
  <c r="AP195" i="73"/>
  <c r="AO195" i="72"/>
  <c r="AO195" i="71"/>
  <c r="AP195" i="70"/>
  <c r="AO195" i="69"/>
  <c r="AO195" i="68"/>
  <c r="AP195" i="67"/>
  <c r="AO195" i="88"/>
  <c r="AJ198" i="75"/>
  <c r="AJ197" i="75"/>
  <c r="AJ191" i="75"/>
  <c r="AJ198" i="74"/>
  <c r="AJ191" i="74"/>
  <c r="AJ197" i="74"/>
  <c r="AJ198" i="73"/>
  <c r="AJ197" i="73"/>
  <c r="AJ191" i="73"/>
  <c r="AJ197" i="72"/>
  <c r="AJ198" i="72"/>
  <c r="AJ191" i="72"/>
  <c r="AK191" i="71"/>
  <c r="AK198" i="71"/>
  <c r="AK197" i="71"/>
  <c r="AJ198" i="70"/>
  <c r="AJ197" i="70"/>
  <c r="AJ191" i="70"/>
  <c r="AJ198" i="69"/>
  <c r="AJ197" i="69"/>
  <c r="AJ197" i="68"/>
  <c r="AJ198" i="68"/>
  <c r="AJ197" i="67"/>
  <c r="AJ198" i="67"/>
  <c r="AR28" i="89" l="1"/>
  <c r="AQ153" i="88"/>
  <c r="AD28" i="92"/>
  <c r="AC153" i="69"/>
  <c r="AC198" i="69" s="1"/>
  <c r="AQ195" i="75"/>
  <c r="AP195" i="74"/>
  <c r="AQ195" i="73"/>
  <c r="AP195" i="72"/>
  <c r="AP195" i="71"/>
  <c r="AQ195" i="70"/>
  <c r="AP195" i="69"/>
  <c r="AP195" i="68"/>
  <c r="AQ195" i="67"/>
  <c r="AP195" i="88"/>
  <c r="AK198" i="75"/>
  <c r="AK197" i="75"/>
  <c r="AK191" i="75"/>
  <c r="AK198" i="74"/>
  <c r="AK197" i="74"/>
  <c r="AK191" i="74"/>
  <c r="AK198" i="73"/>
  <c r="AK197" i="73"/>
  <c r="AK191" i="73"/>
  <c r="AK198" i="72"/>
  <c r="AK191" i="72"/>
  <c r="AK197" i="72"/>
  <c r="AL198" i="71"/>
  <c r="AL191" i="71"/>
  <c r="AL197" i="71"/>
  <c r="AK198" i="70"/>
  <c r="AK197" i="70"/>
  <c r="AK191" i="70"/>
  <c r="AK198" i="69"/>
  <c r="AK197" i="69"/>
  <c r="AK197" i="68"/>
  <c r="AK198" i="68"/>
  <c r="AK197" i="67"/>
  <c r="AK198" i="67"/>
  <c r="AS28" i="89" l="1"/>
  <c r="AR153" i="88"/>
  <c r="AE28" i="92"/>
  <c r="AD153" i="69"/>
  <c r="AD198" i="69" s="1"/>
  <c r="AR195" i="75"/>
  <c r="AQ195" i="74"/>
  <c r="AR195" i="73"/>
  <c r="AQ195" i="72"/>
  <c r="AQ195" i="71"/>
  <c r="AR195" i="70"/>
  <c r="AQ195" i="69"/>
  <c r="AQ195" i="68"/>
  <c r="AR195" i="67"/>
  <c r="AQ195" i="88"/>
  <c r="AL198" i="75"/>
  <c r="AL197" i="75"/>
  <c r="AL191" i="75"/>
  <c r="AL197" i="74"/>
  <c r="AL191" i="74"/>
  <c r="AL198" i="74"/>
  <c r="AL197" i="73"/>
  <c r="AL198" i="73"/>
  <c r="AL191" i="73"/>
  <c r="AL198" i="72"/>
  <c r="AL197" i="72"/>
  <c r="AL191" i="72"/>
  <c r="AM198" i="71"/>
  <c r="AM197" i="71"/>
  <c r="AM191" i="71"/>
  <c r="AL197" i="70"/>
  <c r="AL198" i="70"/>
  <c r="AL191" i="70"/>
  <c r="AL198" i="69"/>
  <c r="AL197" i="69"/>
  <c r="AL198" i="68"/>
  <c r="AL197" i="68"/>
  <c r="AL198" i="67"/>
  <c r="AL197" i="67"/>
  <c r="AT28" i="89" l="1"/>
  <c r="AS153" i="88"/>
  <c r="AF28" i="92"/>
  <c r="AE153" i="69"/>
  <c r="AE198" i="69" s="1"/>
  <c r="AS195" i="75"/>
  <c r="AR195" i="74"/>
  <c r="AS195" i="73"/>
  <c r="AR195" i="72"/>
  <c r="AR195" i="71"/>
  <c r="AS195" i="70"/>
  <c r="AR195" i="69"/>
  <c r="AR195" i="68"/>
  <c r="AS195" i="67"/>
  <c r="AR195" i="88"/>
  <c r="AM197" i="75"/>
  <c r="AM198" i="75"/>
  <c r="AM191" i="75"/>
  <c r="AM197" i="74"/>
  <c r="AM191" i="74"/>
  <c r="AM198" i="74"/>
  <c r="AM197" i="73"/>
  <c r="AM191" i="73"/>
  <c r="AM198" i="73"/>
  <c r="AM198" i="72"/>
  <c r="AM197" i="72"/>
  <c r="AM191" i="72"/>
  <c r="AN197" i="71"/>
  <c r="AN191" i="71"/>
  <c r="AN198" i="71"/>
  <c r="AM197" i="70"/>
  <c r="AM191" i="70"/>
  <c r="AM198" i="70"/>
  <c r="AM197" i="69"/>
  <c r="AM198" i="69"/>
  <c r="AM198" i="68"/>
  <c r="AM197" i="68"/>
  <c r="AM197" i="67"/>
  <c r="AM198" i="67"/>
  <c r="AU28" i="89" l="1"/>
  <c r="AT153" i="88"/>
  <c r="AG28" i="92"/>
  <c r="AF153" i="69"/>
  <c r="AF198" i="69" s="1"/>
  <c r="AT195" i="75"/>
  <c r="AS195" i="74"/>
  <c r="AT195" i="73"/>
  <c r="AS195" i="72"/>
  <c r="AS195" i="71"/>
  <c r="AT195" i="70"/>
  <c r="AS195" i="69"/>
  <c r="AS195" i="68"/>
  <c r="AT195" i="67"/>
  <c r="AS195" i="88"/>
  <c r="AN197" i="75"/>
  <c r="AN198" i="75"/>
  <c r="AN191" i="75"/>
  <c r="AN191" i="74"/>
  <c r="AN198" i="74"/>
  <c r="AN197" i="74"/>
  <c r="AN191" i="73"/>
  <c r="AN197" i="73"/>
  <c r="AN198" i="73"/>
  <c r="AN198" i="72"/>
  <c r="AN197" i="72"/>
  <c r="AN191" i="72"/>
  <c r="AO197" i="71"/>
  <c r="AO191" i="71"/>
  <c r="AO198" i="71"/>
  <c r="AN191" i="70"/>
  <c r="AN198" i="70"/>
  <c r="AN197" i="70"/>
  <c r="AN197" i="69"/>
  <c r="AN198" i="69"/>
  <c r="AN198" i="68"/>
  <c r="AN197" i="68"/>
  <c r="AN198" i="67"/>
  <c r="AN197" i="67"/>
  <c r="AV28" i="89" l="1"/>
  <c r="AU153" i="88"/>
  <c r="AH28" i="92"/>
  <c r="AH153" i="69" s="1"/>
  <c r="AH198" i="69" s="1"/>
  <c r="AG153" i="69"/>
  <c r="AG198" i="69" s="1"/>
  <c r="AU195" i="75"/>
  <c r="AT195" i="74"/>
  <c r="AU195" i="73"/>
  <c r="AT195" i="72"/>
  <c r="AT195" i="71"/>
  <c r="AU195" i="70"/>
  <c r="AT195" i="69"/>
  <c r="AT195" i="68"/>
  <c r="AU195" i="67"/>
  <c r="AT195" i="88"/>
  <c r="AO198" i="75"/>
  <c r="AO197" i="75"/>
  <c r="AO191" i="75"/>
  <c r="AO191" i="74"/>
  <c r="AO198" i="74"/>
  <c r="AO197" i="74"/>
  <c r="AO191" i="73"/>
  <c r="AO198" i="73"/>
  <c r="AO197" i="73"/>
  <c r="AO198" i="72"/>
  <c r="AO197" i="72"/>
  <c r="AO191" i="72"/>
  <c r="AP191" i="71"/>
  <c r="AP198" i="71"/>
  <c r="AP197" i="71"/>
  <c r="AO191" i="70"/>
  <c r="AO198" i="70"/>
  <c r="AO197" i="70"/>
  <c r="AO198" i="69"/>
  <c r="AO197" i="69"/>
  <c r="AO198" i="68"/>
  <c r="AO197" i="68"/>
  <c r="AO198" i="67"/>
  <c r="AO197" i="67"/>
  <c r="AW28" i="89" l="1"/>
  <c r="AV153" i="88"/>
  <c r="AV195" i="75"/>
  <c r="AU195" i="74"/>
  <c r="AV195" i="73"/>
  <c r="AU195" i="72"/>
  <c r="AU195" i="71"/>
  <c r="AV195" i="70"/>
  <c r="AU195" i="69"/>
  <c r="AU195" i="68"/>
  <c r="AV195" i="67"/>
  <c r="AU195" i="88"/>
  <c r="AP198" i="75"/>
  <c r="AP197" i="75"/>
  <c r="AP191" i="75"/>
  <c r="AP191" i="74"/>
  <c r="AP198" i="74"/>
  <c r="AP197" i="74"/>
  <c r="AP191" i="73"/>
  <c r="AP198" i="73"/>
  <c r="AP197" i="73"/>
  <c r="AP198" i="72"/>
  <c r="AP197" i="72"/>
  <c r="AP191" i="72"/>
  <c r="AQ191" i="71"/>
  <c r="AQ198" i="71"/>
  <c r="AQ197" i="71"/>
  <c r="AP191" i="70"/>
  <c r="AP198" i="70"/>
  <c r="AP197" i="70"/>
  <c r="AP198" i="69"/>
  <c r="AP197" i="69"/>
  <c r="AP198" i="68"/>
  <c r="AP197" i="68"/>
  <c r="AP197" i="67"/>
  <c r="AP198" i="67"/>
  <c r="AX28" i="89" l="1"/>
  <c r="AW153" i="88"/>
  <c r="AW195" i="75"/>
  <c r="AV195" i="74"/>
  <c r="AW195" i="73"/>
  <c r="AV195" i="72"/>
  <c r="AV195" i="71"/>
  <c r="AW195" i="70"/>
  <c r="AV195" i="69"/>
  <c r="AV195" i="68"/>
  <c r="AW195" i="67"/>
  <c r="AV195" i="88"/>
  <c r="AQ198" i="75"/>
  <c r="AQ197" i="75"/>
  <c r="AQ191" i="75"/>
  <c r="AQ191" i="74"/>
  <c r="AQ198" i="74"/>
  <c r="AQ197" i="74"/>
  <c r="AQ191" i="73"/>
  <c r="AQ198" i="73"/>
  <c r="AQ197" i="73"/>
  <c r="AQ197" i="72"/>
  <c r="AQ198" i="72"/>
  <c r="AQ191" i="72"/>
  <c r="AR191" i="71"/>
  <c r="AR198" i="71"/>
  <c r="AR197" i="71"/>
  <c r="AQ191" i="70"/>
  <c r="AQ198" i="70"/>
  <c r="AQ197" i="70"/>
  <c r="AQ198" i="69"/>
  <c r="AQ197" i="69"/>
  <c r="AQ197" i="68"/>
  <c r="AQ198" i="68"/>
  <c r="AQ198" i="67"/>
  <c r="AQ197" i="67"/>
  <c r="AY28" i="89" l="1"/>
  <c r="AX153" i="88"/>
  <c r="AX195" i="75"/>
  <c r="AW195" i="74"/>
  <c r="AX195" i="73"/>
  <c r="AW195" i="72"/>
  <c r="AW195" i="71"/>
  <c r="AX195" i="70"/>
  <c r="AW195" i="69"/>
  <c r="AW195" i="68"/>
  <c r="AX195" i="67"/>
  <c r="AW195" i="88"/>
  <c r="AR198" i="75"/>
  <c r="AR197" i="75"/>
  <c r="AR191" i="75"/>
  <c r="AR198" i="74"/>
  <c r="AR197" i="74"/>
  <c r="AR191" i="74"/>
  <c r="AR198" i="73"/>
  <c r="AR197" i="73"/>
  <c r="AR191" i="73"/>
  <c r="AR197" i="72"/>
  <c r="AR198" i="72"/>
  <c r="AR191" i="72"/>
  <c r="AS191" i="71"/>
  <c r="AS198" i="71"/>
  <c r="AS197" i="71"/>
  <c r="AR198" i="70"/>
  <c r="AR191" i="70"/>
  <c r="AR197" i="70"/>
  <c r="AR198" i="69"/>
  <c r="AR197" i="69"/>
  <c r="AR197" i="68"/>
  <c r="AR198" i="68"/>
  <c r="AR198" i="67"/>
  <c r="AR197" i="67"/>
  <c r="AZ28" i="89" l="1"/>
  <c r="AY153" i="88"/>
  <c r="AY195" i="75"/>
  <c r="AX195" i="74"/>
  <c r="AY195" i="73"/>
  <c r="AX195" i="72"/>
  <c r="AX195" i="71"/>
  <c r="AY195" i="70"/>
  <c r="AX195" i="69"/>
  <c r="AX195" i="68"/>
  <c r="AY195" i="67"/>
  <c r="AX195" i="88"/>
  <c r="AS198" i="75"/>
  <c r="AS197" i="75"/>
  <c r="AS191" i="75"/>
  <c r="AS198" i="74"/>
  <c r="AS197" i="74"/>
  <c r="AS191" i="74"/>
  <c r="AS198" i="73"/>
  <c r="AS197" i="73"/>
  <c r="AS191" i="73"/>
  <c r="AS198" i="72"/>
  <c r="AS197" i="72"/>
  <c r="AS191" i="72"/>
  <c r="AT198" i="71"/>
  <c r="AT191" i="71"/>
  <c r="AT197" i="71"/>
  <c r="AS198" i="70"/>
  <c r="AS197" i="70"/>
  <c r="AS191" i="70"/>
  <c r="AS198" i="69"/>
  <c r="AS197" i="69"/>
  <c r="AS197" i="68"/>
  <c r="AS198" i="68"/>
  <c r="AS197" i="67"/>
  <c r="AS198" i="67"/>
  <c r="BA28" i="89" l="1"/>
  <c r="AZ153" i="88"/>
  <c r="AZ195" i="75"/>
  <c r="AY195" i="74"/>
  <c r="AZ195" i="73"/>
  <c r="AY195" i="72"/>
  <c r="AY195" i="71"/>
  <c r="AZ195" i="70"/>
  <c r="AY195" i="69"/>
  <c r="AY195" i="68"/>
  <c r="AZ195" i="67"/>
  <c r="AY195" i="88"/>
  <c r="AT198" i="75"/>
  <c r="AT197" i="75"/>
  <c r="AT191" i="75"/>
  <c r="AT197" i="74"/>
  <c r="AT198" i="74"/>
  <c r="AT191" i="74"/>
  <c r="AT197" i="73"/>
  <c r="AT191" i="73"/>
  <c r="AT198" i="73"/>
  <c r="AT198" i="72"/>
  <c r="AT197" i="72"/>
  <c r="AT191" i="72"/>
  <c r="AU198" i="71"/>
  <c r="AU197" i="71"/>
  <c r="AU191" i="71"/>
  <c r="AT197" i="70"/>
  <c r="AT191" i="70"/>
  <c r="AT198" i="70"/>
  <c r="AT198" i="69"/>
  <c r="AT197" i="69"/>
  <c r="AT198" i="68"/>
  <c r="AT197" i="68"/>
  <c r="AT197" i="67"/>
  <c r="AT198" i="67"/>
  <c r="BB28" i="89" l="1"/>
  <c r="BB153" i="88" s="1"/>
  <c r="BA153" i="88"/>
  <c r="BA195" i="75"/>
  <c r="AZ195" i="74"/>
  <c r="BA195" i="73"/>
  <c r="AZ195" i="72"/>
  <c r="AZ195" i="71"/>
  <c r="BA195" i="70"/>
  <c r="AZ195" i="69"/>
  <c r="AZ195" i="68"/>
  <c r="BA195" i="67"/>
  <c r="AZ195" i="88"/>
  <c r="AU197" i="75"/>
  <c r="AU198" i="75"/>
  <c r="AU191" i="75"/>
  <c r="AU197" i="74"/>
  <c r="AU191" i="74"/>
  <c r="AU198" i="74"/>
  <c r="AU197" i="73"/>
  <c r="AU191" i="73"/>
  <c r="AU198" i="73"/>
  <c r="AU198" i="72"/>
  <c r="AU197" i="72"/>
  <c r="AU191" i="72"/>
  <c r="AV197" i="71"/>
  <c r="AV191" i="71"/>
  <c r="AV198" i="71"/>
  <c r="AU197" i="70"/>
  <c r="AU191" i="70"/>
  <c r="AU198" i="70"/>
  <c r="AU197" i="69"/>
  <c r="AU198" i="69"/>
  <c r="AU198" i="68"/>
  <c r="AU197" i="68"/>
  <c r="AU197" i="67"/>
  <c r="AU198" i="67"/>
  <c r="BB195" i="75" l="1"/>
  <c r="BA195" i="74"/>
  <c r="BB195" i="73"/>
  <c r="BA195" i="72"/>
  <c r="BA195" i="71"/>
  <c r="BB195" i="70"/>
  <c r="BA195" i="69"/>
  <c r="BA195" i="68"/>
  <c r="BB195" i="67"/>
  <c r="BA195" i="88"/>
  <c r="AV197" i="75"/>
  <c r="AV198" i="75"/>
  <c r="AV191" i="75"/>
  <c r="AV191" i="74"/>
  <c r="AV197" i="74"/>
  <c r="AV198" i="74"/>
  <c r="AV191" i="73"/>
  <c r="AV198" i="73"/>
  <c r="AV197" i="73"/>
  <c r="AV198" i="72"/>
  <c r="AV197" i="72"/>
  <c r="AV191" i="72"/>
  <c r="AW197" i="71"/>
  <c r="AW191" i="71"/>
  <c r="AW198" i="71"/>
  <c r="AV191" i="70"/>
  <c r="AV197" i="70"/>
  <c r="AV198" i="70"/>
  <c r="AV197" i="69"/>
  <c r="AV198" i="69"/>
  <c r="AV197" i="68"/>
  <c r="AV198" i="68"/>
  <c r="AV198" i="67"/>
  <c r="AV197" i="67"/>
  <c r="BB195" i="74" l="1"/>
  <c r="BB195" i="72"/>
  <c r="BB195" i="71"/>
  <c r="BB195" i="69"/>
  <c r="BB195" i="68"/>
  <c r="BB195" i="88"/>
  <c r="AW198" i="75"/>
  <c r="AW197" i="75"/>
  <c r="AW191" i="75"/>
  <c r="AW191" i="74"/>
  <c r="AW198" i="74"/>
  <c r="AW197" i="74"/>
  <c r="AW191" i="73"/>
  <c r="AW198" i="73"/>
  <c r="AW197" i="73"/>
  <c r="AW198" i="72"/>
  <c r="AW197" i="72"/>
  <c r="AW191" i="72"/>
  <c r="AX198" i="71"/>
  <c r="AX197" i="71"/>
  <c r="AX191" i="71"/>
  <c r="AW191" i="70"/>
  <c r="AW198" i="70"/>
  <c r="AW197" i="70"/>
  <c r="AW198" i="69"/>
  <c r="AW197" i="69"/>
  <c r="AW198" i="68"/>
  <c r="AW197" i="68"/>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8" i="68"/>
  <c r="AX197" i="68"/>
  <c r="AX197"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7" i="68"/>
  <c r="AY198" i="68"/>
  <c r="AY198" i="67"/>
  <c r="AY197" i="67"/>
  <c r="AZ198" i="75" l="1"/>
  <c r="AZ197" i="75"/>
  <c r="AZ191" i="75"/>
  <c r="AZ191" i="74"/>
  <c r="AZ198" i="74"/>
  <c r="AZ197" i="74"/>
  <c r="AZ198" i="73"/>
  <c r="AZ197" i="73"/>
  <c r="AZ191" i="73"/>
  <c r="AZ197" i="72"/>
  <c r="AZ191" i="72"/>
  <c r="AZ198" i="72"/>
  <c r="BA191" i="71"/>
  <c r="BA198" i="71"/>
  <c r="BA197" i="71"/>
  <c r="AZ198" i="70"/>
  <c r="AZ197" i="70"/>
  <c r="AZ191" i="70"/>
  <c r="AZ198" i="69"/>
  <c r="AZ197" i="69"/>
  <c r="AZ197" i="68"/>
  <c r="AZ198" i="68"/>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8" i="68"/>
  <c r="BA197" i="68"/>
  <c r="BA197" i="67"/>
  <c r="BA198" i="67"/>
  <c r="BB198" i="75" l="1"/>
  <c r="BB197" i="75"/>
  <c r="BB191" i="75"/>
  <c r="BB198" i="74"/>
  <c r="BB197" i="74"/>
  <c r="BB191" i="74"/>
  <c r="BB197" i="73"/>
  <c r="BB198" i="73"/>
  <c r="BB191" i="73"/>
  <c r="BB198" i="72"/>
  <c r="BB197" i="72"/>
  <c r="BB191" i="72"/>
  <c r="BB197" i="70"/>
  <c r="BB191" i="70"/>
  <c r="BB198" i="70"/>
  <c r="BB198" i="69"/>
  <c r="BB197" i="69"/>
  <c r="BB198" i="68"/>
  <c r="BB197" i="68"/>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B191" i="69" s="1"/>
  <c r="BA71" i="69"/>
  <c r="BA191" i="69" s="1"/>
  <c r="AZ71" i="69"/>
  <c r="AZ191" i="69" s="1"/>
  <c r="AY71" i="69"/>
  <c r="AY191" i="69" s="1"/>
  <c r="AX71" i="69"/>
  <c r="AX191" i="69" s="1"/>
  <c r="AW71" i="69"/>
  <c r="AW191" i="69" s="1"/>
  <c r="AV71" i="69"/>
  <c r="AV191" i="69" s="1"/>
  <c r="AU71" i="69"/>
  <c r="AU191" i="69" s="1"/>
  <c r="AT71" i="69"/>
  <c r="AT191" i="69" s="1"/>
  <c r="AS71" i="69"/>
  <c r="AS191" i="69" s="1"/>
  <c r="AR71" i="69"/>
  <c r="AR191" i="69" s="1"/>
  <c r="AQ71" i="69"/>
  <c r="AQ191" i="69" s="1"/>
  <c r="AP71" i="69"/>
  <c r="AP191" i="69" s="1"/>
  <c r="AO71" i="69"/>
  <c r="AO191" i="69" s="1"/>
  <c r="AN71" i="69"/>
  <c r="AN191" i="69" s="1"/>
  <c r="AM71" i="69"/>
  <c r="AM191" i="69" s="1"/>
  <c r="AL71" i="69"/>
  <c r="AL191" i="69" s="1"/>
  <c r="AK71" i="69"/>
  <c r="AK191" i="69" s="1"/>
  <c r="AJ71" i="69"/>
  <c r="AJ191" i="69" s="1"/>
  <c r="AI71" i="69"/>
  <c r="AI191" i="69" s="1"/>
  <c r="AH71" i="69"/>
  <c r="AH191" i="69" s="1"/>
  <c r="AG71" i="69"/>
  <c r="AG191" i="69" s="1"/>
  <c r="AF71" i="69"/>
  <c r="AF191" i="69" s="1"/>
  <c r="AE71" i="69"/>
  <c r="AE191" i="69" s="1"/>
  <c r="AD71" i="69"/>
  <c r="AD191" i="69" s="1"/>
  <c r="AC71" i="69"/>
  <c r="AC191" i="69" s="1"/>
  <c r="AB71" i="69"/>
  <c r="AB191" i="69" s="1"/>
  <c r="AA71" i="69"/>
  <c r="AA191" i="69" s="1"/>
  <c r="Z71" i="69"/>
  <c r="Z191" i="69" s="1"/>
  <c r="Y71" i="69"/>
  <c r="Y191" i="69" s="1"/>
  <c r="X71" i="69"/>
  <c r="X191" i="69" s="1"/>
  <c r="W71" i="69"/>
  <c r="W191" i="69" s="1"/>
  <c r="V71" i="69"/>
  <c r="V191" i="69" s="1"/>
  <c r="U71" i="69"/>
  <c r="U191" i="69" s="1"/>
  <c r="T71" i="69"/>
  <c r="T191" i="69" s="1"/>
  <c r="S71" i="69"/>
  <c r="S191" i="69" s="1"/>
  <c r="R71" i="69"/>
  <c r="R191" i="69" s="1"/>
  <c r="Q71" i="69"/>
  <c r="Q191" i="69" s="1"/>
  <c r="P71" i="69"/>
  <c r="P191" i="69" s="1"/>
  <c r="O71" i="69"/>
  <c r="O191" i="69" s="1"/>
  <c r="N71" i="69"/>
  <c r="N191" i="69" s="1"/>
  <c r="M71" i="69"/>
  <c r="M191" i="69" s="1"/>
  <c r="L71" i="69"/>
  <c r="L191" i="69" s="1"/>
  <c r="K71" i="69"/>
  <c r="K191" i="69" s="1"/>
  <c r="J71" i="69"/>
  <c r="J191" i="69" s="1"/>
  <c r="I71" i="69"/>
  <c r="I191" i="69" s="1"/>
  <c r="H71" i="69"/>
  <c r="H191" i="69" s="1"/>
  <c r="G71" i="69"/>
  <c r="G191" i="69" s="1"/>
  <c r="F71" i="69"/>
  <c r="F191" i="69" s="1"/>
  <c r="E71" i="69"/>
  <c r="E191" i="69" s="1"/>
  <c r="BB64" i="69"/>
  <c r="BB82" i="69" s="1"/>
  <c r="BB83" i="69" s="1"/>
  <c r="BA64" i="69"/>
  <c r="BA82" i="69" s="1"/>
  <c r="BA83" i="69" s="1"/>
  <c r="AZ64" i="69"/>
  <c r="AY64" i="69"/>
  <c r="AY82" i="69" s="1"/>
  <c r="AY83" i="69" s="1"/>
  <c r="AX64" i="69"/>
  <c r="AX82" i="69" s="1"/>
  <c r="AX83" i="69" s="1"/>
  <c r="AW64" i="69"/>
  <c r="AW82" i="69" s="1"/>
  <c r="AW83" i="69" s="1"/>
  <c r="AV64" i="69"/>
  <c r="AV82" i="69" s="1"/>
  <c r="AV83" i="69" s="1"/>
  <c r="AU64" i="69"/>
  <c r="AU82" i="69" s="1"/>
  <c r="AU83" i="69" s="1"/>
  <c r="AT64" i="69"/>
  <c r="AT82" i="69" s="1"/>
  <c r="AT83" i="69" s="1"/>
  <c r="AS64" i="69"/>
  <c r="AS82" i="69" s="1"/>
  <c r="AS83" i="69" s="1"/>
  <c r="AR64" i="69"/>
  <c r="AR82" i="69" s="1"/>
  <c r="AR83" i="69" s="1"/>
  <c r="AQ64" i="69"/>
  <c r="AQ82" i="69" s="1"/>
  <c r="AQ83" i="69" s="1"/>
  <c r="AP64" i="69"/>
  <c r="AP82" i="69" s="1"/>
  <c r="AP83" i="69" s="1"/>
  <c r="AO64" i="69"/>
  <c r="AO82" i="69" s="1"/>
  <c r="AO83" i="69" s="1"/>
  <c r="AN64" i="69"/>
  <c r="AN82" i="69" s="1"/>
  <c r="AN83" i="69" s="1"/>
  <c r="AM64" i="69"/>
  <c r="AM82" i="69" s="1"/>
  <c r="AM83" i="69" s="1"/>
  <c r="AL64" i="69"/>
  <c r="AL82" i="69" s="1"/>
  <c r="AL83" i="69" s="1"/>
  <c r="AK64" i="69"/>
  <c r="AK82" i="69" s="1"/>
  <c r="AK83" i="69" s="1"/>
  <c r="AJ64" i="69"/>
  <c r="AJ82" i="69" s="1"/>
  <c r="AJ83" i="69" s="1"/>
  <c r="AI64" i="69"/>
  <c r="AI82" i="69" s="1"/>
  <c r="AI83" i="69" s="1"/>
  <c r="AH64" i="69"/>
  <c r="AH82" i="69" s="1"/>
  <c r="AH83" i="69" s="1"/>
  <c r="AG64" i="69"/>
  <c r="AG82" i="69" s="1"/>
  <c r="AG83" i="69" s="1"/>
  <c r="AF64" i="69"/>
  <c r="AF82" i="69" s="1"/>
  <c r="AF83" i="69" s="1"/>
  <c r="AE64" i="69"/>
  <c r="AE82" i="69" s="1"/>
  <c r="AE83" i="69" s="1"/>
  <c r="AD64" i="69"/>
  <c r="AD82" i="69" s="1"/>
  <c r="AD83" i="69" s="1"/>
  <c r="AC64" i="69"/>
  <c r="AC82" i="69" s="1"/>
  <c r="AC83" i="69" s="1"/>
  <c r="AB64" i="69"/>
  <c r="AB82" i="69" s="1"/>
  <c r="AB83" i="69" s="1"/>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B191" i="68" s="1"/>
  <c r="BA71" i="68"/>
  <c r="BA191" i="68" s="1"/>
  <c r="AZ71" i="68"/>
  <c r="AZ191" i="68" s="1"/>
  <c r="AY71" i="68"/>
  <c r="AY191" i="68" s="1"/>
  <c r="AX71" i="68"/>
  <c r="AX191" i="68" s="1"/>
  <c r="AW71" i="68"/>
  <c r="AW191" i="68" s="1"/>
  <c r="AV71" i="68"/>
  <c r="AV191" i="68" s="1"/>
  <c r="AU71" i="68"/>
  <c r="AU191" i="68" s="1"/>
  <c r="AT71" i="68"/>
  <c r="AT191" i="68" s="1"/>
  <c r="AS71" i="68"/>
  <c r="AS191" i="68" s="1"/>
  <c r="AR71" i="68"/>
  <c r="AR191" i="68" s="1"/>
  <c r="AQ71" i="68"/>
  <c r="AQ191" i="68" s="1"/>
  <c r="AP71" i="68"/>
  <c r="AP191" i="68" s="1"/>
  <c r="AO71" i="68"/>
  <c r="AO191" i="68" s="1"/>
  <c r="AN71" i="68"/>
  <c r="AN191" i="68" s="1"/>
  <c r="AM71" i="68"/>
  <c r="AM191" i="68" s="1"/>
  <c r="AL71" i="68"/>
  <c r="AL191" i="68" s="1"/>
  <c r="AK71" i="68"/>
  <c r="AK191" i="68" s="1"/>
  <c r="AJ71" i="68"/>
  <c r="AJ191" i="68" s="1"/>
  <c r="AI71" i="68"/>
  <c r="AI191" i="68" s="1"/>
  <c r="AH71" i="68"/>
  <c r="AH191" i="68" s="1"/>
  <c r="AG71" i="68"/>
  <c r="AG191" i="68" s="1"/>
  <c r="AF71" i="68"/>
  <c r="AF191" i="68" s="1"/>
  <c r="AE71" i="68"/>
  <c r="AE191" i="68" s="1"/>
  <c r="AD71" i="68"/>
  <c r="AD191" i="68" s="1"/>
  <c r="AC71" i="68"/>
  <c r="AC191" i="68" s="1"/>
  <c r="AB71" i="68"/>
  <c r="AB191" i="68" s="1"/>
  <c r="AA71" i="68"/>
  <c r="AA191" i="68" s="1"/>
  <c r="Z71" i="68"/>
  <c r="Z191" i="68" s="1"/>
  <c r="Y71" i="68"/>
  <c r="Y191" i="68" s="1"/>
  <c r="X71" i="68"/>
  <c r="X191" i="68" s="1"/>
  <c r="W71" i="68"/>
  <c r="W191" i="68" s="1"/>
  <c r="V71" i="68"/>
  <c r="V191" i="68" s="1"/>
  <c r="U71" i="68"/>
  <c r="U191" i="68" s="1"/>
  <c r="T71" i="68"/>
  <c r="T191" i="68" s="1"/>
  <c r="S71" i="68"/>
  <c r="S191" i="68" s="1"/>
  <c r="R71" i="68"/>
  <c r="R191" i="68" s="1"/>
  <c r="Q71" i="68"/>
  <c r="Q191" i="68" s="1"/>
  <c r="P71" i="68"/>
  <c r="P191" i="68" s="1"/>
  <c r="O71" i="68"/>
  <c r="O191" i="68" s="1"/>
  <c r="N71" i="68"/>
  <c r="N191" i="68" s="1"/>
  <c r="M71" i="68"/>
  <c r="M191" i="68" s="1"/>
  <c r="L71" i="68"/>
  <c r="L191" i="68" s="1"/>
  <c r="K71" i="68"/>
  <c r="K191" i="68" s="1"/>
  <c r="J71" i="68"/>
  <c r="J191" i="68" s="1"/>
  <c r="I71" i="68"/>
  <c r="I191" i="68" s="1"/>
  <c r="H71" i="68"/>
  <c r="H191" i="68" s="1"/>
  <c r="G71" i="68"/>
  <c r="G191" i="68" s="1"/>
  <c r="F71" i="68"/>
  <c r="F191" i="68" s="1"/>
  <c r="E71" i="68"/>
  <c r="E191" i="68" s="1"/>
  <c r="BB64" i="68"/>
  <c r="BB82" i="68" s="1"/>
  <c r="BB83" i="68" s="1"/>
  <c r="BA64" i="68"/>
  <c r="BA82" i="68" s="1"/>
  <c r="BA83" i="68" s="1"/>
  <c r="AZ64" i="68"/>
  <c r="AZ82" i="68" s="1"/>
  <c r="AZ83" i="68" s="1"/>
  <c r="AY64" i="68"/>
  <c r="AY82" i="68" s="1"/>
  <c r="AY83" i="68" s="1"/>
  <c r="AX64" i="68"/>
  <c r="AX82" i="68" s="1"/>
  <c r="AX83" i="68" s="1"/>
  <c r="AW64" i="68"/>
  <c r="AW82" i="68" s="1"/>
  <c r="AW83" i="68" s="1"/>
  <c r="AV64" i="68"/>
  <c r="AU64" i="68"/>
  <c r="AU82" i="68" s="1"/>
  <c r="AU83" i="68" s="1"/>
  <c r="AT64" i="68"/>
  <c r="AT82" i="68" s="1"/>
  <c r="AT83" i="68" s="1"/>
  <c r="AS64" i="68"/>
  <c r="AR64" i="68"/>
  <c r="AR82" i="68" s="1"/>
  <c r="AR83" i="68" s="1"/>
  <c r="AQ64" i="68"/>
  <c r="AQ82" i="68" s="1"/>
  <c r="AQ83" i="68" s="1"/>
  <c r="AP64" i="68"/>
  <c r="AP82" i="68" s="1"/>
  <c r="AP83" i="68" s="1"/>
  <c r="AO64" i="68"/>
  <c r="AO82" i="68" s="1"/>
  <c r="AO83" i="68" s="1"/>
  <c r="AN64" i="68"/>
  <c r="AN82" i="68" s="1"/>
  <c r="AN83" i="68" s="1"/>
  <c r="AM64" i="68"/>
  <c r="AM82" i="68" s="1"/>
  <c r="AM83" i="68" s="1"/>
  <c r="AL64" i="68"/>
  <c r="AL82" i="68" s="1"/>
  <c r="AL83" i="68" s="1"/>
  <c r="AK64" i="68"/>
  <c r="AK82" i="68" s="1"/>
  <c r="AK83" i="68" s="1"/>
  <c r="AJ64" i="68"/>
  <c r="AJ82" i="68" s="1"/>
  <c r="AJ83" i="68" s="1"/>
  <c r="AI64" i="68"/>
  <c r="AI82" i="68" s="1"/>
  <c r="AI83" i="68" s="1"/>
  <c r="AH64" i="68"/>
  <c r="AH82" i="68" s="1"/>
  <c r="AH83" i="68" s="1"/>
  <c r="AG64" i="68"/>
  <c r="AG82" i="68" s="1"/>
  <c r="AG83" i="68" s="1"/>
  <c r="AF64" i="68"/>
  <c r="AF82" i="68" s="1"/>
  <c r="AF83" i="68" s="1"/>
  <c r="AE64" i="68"/>
  <c r="AE82" i="68" s="1"/>
  <c r="AE83" i="68" s="1"/>
  <c r="AD64" i="68"/>
  <c r="AD82" i="68" s="1"/>
  <c r="AD83" i="68" s="1"/>
  <c r="AC64" i="68"/>
  <c r="AC82" i="68" s="1"/>
  <c r="AC83" i="68" s="1"/>
  <c r="AB64" i="68"/>
  <c r="AB82" i="68" s="1"/>
  <c r="AB83" i="68" s="1"/>
  <c r="AA64" i="68"/>
  <c r="Z64" i="68"/>
  <c r="Y64" i="68"/>
  <c r="X64" i="68"/>
  <c r="W64" i="68"/>
  <c r="V64" i="68"/>
  <c r="U64" i="68"/>
  <c r="T64" i="68"/>
  <c r="S64" i="68"/>
  <c r="R64" i="68"/>
  <c r="Q64" i="68"/>
  <c r="P64" i="68"/>
  <c r="O64" i="68"/>
  <c r="N64" i="68"/>
  <c r="M64" i="68"/>
  <c r="L64" i="68"/>
  <c r="K64" i="68"/>
  <c r="J64" i="68"/>
  <c r="I64" i="68"/>
  <c r="H64" i="68"/>
  <c r="G64" i="68"/>
  <c r="F64" i="68"/>
  <c r="E64" i="68"/>
  <c r="D26" i="68"/>
  <c r="E128" i="67"/>
  <c r="BB71" i="67"/>
  <c r="BB191" i="67" s="1"/>
  <c r="BA71" i="67"/>
  <c r="BA191" i="67" s="1"/>
  <c r="AZ71" i="67"/>
  <c r="AZ191" i="67" s="1"/>
  <c r="AY71" i="67"/>
  <c r="AY191" i="67" s="1"/>
  <c r="AX71" i="67"/>
  <c r="AX191" i="67" s="1"/>
  <c r="AW71" i="67"/>
  <c r="AW191" i="67" s="1"/>
  <c r="AV71" i="67"/>
  <c r="AV191" i="67" s="1"/>
  <c r="AU71" i="67"/>
  <c r="AU191" i="67" s="1"/>
  <c r="AT71" i="67"/>
  <c r="AT191" i="67" s="1"/>
  <c r="AS71" i="67"/>
  <c r="AS191" i="67" s="1"/>
  <c r="AR71" i="67"/>
  <c r="AR191" i="67" s="1"/>
  <c r="AQ71" i="67"/>
  <c r="AQ191" i="67" s="1"/>
  <c r="AP71" i="67"/>
  <c r="AP191" i="67" s="1"/>
  <c r="AO71" i="67"/>
  <c r="AO191" i="67" s="1"/>
  <c r="AN71" i="67"/>
  <c r="AN191" i="67" s="1"/>
  <c r="AM71" i="67"/>
  <c r="AM191" i="67" s="1"/>
  <c r="AL71" i="67"/>
  <c r="AL191" i="67" s="1"/>
  <c r="AK71" i="67"/>
  <c r="AK191" i="67" s="1"/>
  <c r="AJ71" i="67"/>
  <c r="AJ191" i="67" s="1"/>
  <c r="AI71" i="67"/>
  <c r="AI191" i="67" s="1"/>
  <c r="AH71" i="67"/>
  <c r="AH191" i="67" s="1"/>
  <c r="AG71" i="67"/>
  <c r="AG191" i="67" s="1"/>
  <c r="AF71" i="67"/>
  <c r="AF191" i="67" s="1"/>
  <c r="AE71" i="67"/>
  <c r="AE191" i="67" s="1"/>
  <c r="AD71" i="67"/>
  <c r="AD191" i="67" s="1"/>
  <c r="AC71" i="67"/>
  <c r="AC191" i="67" s="1"/>
  <c r="AB71" i="67"/>
  <c r="AB191" i="67" s="1"/>
  <c r="AA71" i="67"/>
  <c r="AA191" i="67" s="1"/>
  <c r="Z71" i="67"/>
  <c r="Z191" i="67" s="1"/>
  <c r="Y71" i="67"/>
  <c r="Y191" i="67" s="1"/>
  <c r="X71" i="67"/>
  <c r="X191" i="67" s="1"/>
  <c r="W71" i="67"/>
  <c r="W191" i="67" s="1"/>
  <c r="V71" i="67"/>
  <c r="V191" i="67" s="1"/>
  <c r="U71" i="67"/>
  <c r="U191" i="67" s="1"/>
  <c r="T71" i="67"/>
  <c r="T191" i="67" s="1"/>
  <c r="S71" i="67"/>
  <c r="S191" i="67" s="1"/>
  <c r="R71" i="67"/>
  <c r="R191" i="67" s="1"/>
  <c r="Q71" i="67"/>
  <c r="Q191" i="67" s="1"/>
  <c r="P71" i="67"/>
  <c r="P191" i="67" s="1"/>
  <c r="O71" i="67"/>
  <c r="O191" i="67" s="1"/>
  <c r="N71" i="67"/>
  <c r="N191" i="67" s="1"/>
  <c r="M71" i="67"/>
  <c r="M191" i="67" s="1"/>
  <c r="L71" i="67"/>
  <c r="L191" i="67" s="1"/>
  <c r="K71" i="67"/>
  <c r="K191" i="67" s="1"/>
  <c r="J71" i="67"/>
  <c r="J191" i="67" s="1"/>
  <c r="I71" i="67"/>
  <c r="I191" i="67" s="1"/>
  <c r="H71" i="67"/>
  <c r="H191" i="67" s="1"/>
  <c r="G71" i="67"/>
  <c r="G191" i="67" s="1"/>
  <c r="F71" i="67"/>
  <c r="F191" i="67" s="1"/>
  <c r="E71" i="67"/>
  <c r="E191" i="67" s="1"/>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F26" i="67" s="1"/>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2" i="2" a="1"/>
  <c r="H9" i="2" a="1"/>
  <c r="D9" i="2" a="1"/>
  <c r="D14" i="2" a="1"/>
  <c r="D19" i="2" a="1"/>
  <c r="D11" i="2" a="1"/>
  <c r="D16" i="2" a="1"/>
  <c r="E9" i="2" a="1"/>
  <c r="D10" i="2" a="1"/>
  <c r="D18" i="2" a="1"/>
  <c r="D13" i="2" a="1"/>
  <c r="D17" i="2" a="1"/>
  <c r="D15" i="2" a="1"/>
  <c r="Z82" i="69" l="1"/>
  <c r="O82" i="69"/>
  <c r="AZ82" i="69"/>
  <c r="AZ83" i="69" s="1"/>
  <c r="AZ134" i="69" s="1"/>
  <c r="K82" i="69"/>
  <c r="M82" i="69"/>
  <c r="M83" i="69"/>
  <c r="W82" i="69"/>
  <c r="L82" i="69"/>
  <c r="L83" i="69" s="1"/>
  <c r="X82" i="69"/>
  <c r="E82" i="69"/>
  <c r="F82" i="69"/>
  <c r="F83" i="69" s="1"/>
  <c r="R82" i="69"/>
  <c r="R83" i="69"/>
  <c r="R134" i="69" s="1"/>
  <c r="G82" i="69"/>
  <c r="G83" i="69" s="1"/>
  <c r="S82" i="69"/>
  <c r="S83" i="69" s="1"/>
  <c r="N82" i="69"/>
  <c r="N83" i="69" s="1"/>
  <c r="P82" i="69"/>
  <c r="P83" i="69" s="1"/>
  <c r="H82" i="69"/>
  <c r="T82" i="69"/>
  <c r="T83" i="69" s="1"/>
  <c r="T134" i="69" s="1"/>
  <c r="AA82" i="69"/>
  <c r="AA83" i="69"/>
  <c r="I82" i="69"/>
  <c r="I83" i="69" s="1"/>
  <c r="U82" i="69"/>
  <c r="Y82" i="69"/>
  <c r="Y83" i="69" s="1"/>
  <c r="Q82" i="69"/>
  <c r="Q83" i="69" s="1"/>
  <c r="J82" i="69"/>
  <c r="J83" i="69" s="1"/>
  <c r="V82" i="69"/>
  <c r="E82" i="68"/>
  <c r="E83" i="68" s="1"/>
  <c r="E134" i="68" s="1"/>
  <c r="Q83" i="68"/>
  <c r="Q82" i="68"/>
  <c r="G82" i="68"/>
  <c r="S82" i="68"/>
  <c r="S83" i="68" s="1"/>
  <c r="E26" i="68"/>
  <c r="H82" i="68"/>
  <c r="H83" i="68"/>
  <c r="T82" i="68"/>
  <c r="T83" i="68" s="1"/>
  <c r="I82" i="68"/>
  <c r="I83" i="68" s="1"/>
  <c r="I134" i="68" s="1"/>
  <c r="U82" i="68"/>
  <c r="U83" i="68" s="1"/>
  <c r="U134" i="68" s="1"/>
  <c r="AS82" i="68"/>
  <c r="AS83" i="68"/>
  <c r="P82" i="68"/>
  <c r="J82" i="68"/>
  <c r="J83" i="68" s="1"/>
  <c r="V82" i="68"/>
  <c r="K82" i="68"/>
  <c r="K83" i="68" s="1"/>
  <c r="W82" i="68"/>
  <c r="L82" i="68"/>
  <c r="L83" i="68" s="1"/>
  <c r="X82" i="68"/>
  <c r="X83" i="68" s="1"/>
  <c r="AV82" i="68"/>
  <c r="AV83" i="68" s="1"/>
  <c r="M82" i="68"/>
  <c r="Y82" i="68"/>
  <c r="F82" i="68"/>
  <c r="F83" i="68" s="1"/>
  <c r="N82" i="68"/>
  <c r="Z82" i="68"/>
  <c r="Z83" i="68" s="1"/>
  <c r="R82" i="68"/>
  <c r="O82" i="68"/>
  <c r="AA82" i="68"/>
  <c r="AA83" i="68" s="1"/>
  <c r="E82" i="67"/>
  <c r="E83" i="67" s="1"/>
  <c r="Q82" i="88"/>
  <c r="S82" i="88"/>
  <c r="S83" i="88" s="1"/>
  <c r="L82" i="88"/>
  <c r="L83" i="88" s="1"/>
  <c r="T82" i="88"/>
  <c r="T83" i="88" s="1"/>
  <c r="I82" i="88"/>
  <c r="J82" i="88"/>
  <c r="M82" i="88"/>
  <c r="U82" i="88"/>
  <c r="Y82" i="88"/>
  <c r="R82" i="88"/>
  <c r="R83" i="88" s="1"/>
  <c r="K82" i="88"/>
  <c r="K83" i="88" s="1"/>
  <c r="AA82" i="88"/>
  <c r="F82" i="88"/>
  <c r="F83" i="88"/>
  <c r="V82" i="88"/>
  <c r="V83" i="88" s="1"/>
  <c r="Z82" i="88"/>
  <c r="B26" i="88"/>
  <c r="E82" i="88"/>
  <c r="E83" i="88" s="1"/>
  <c r="G82" i="88"/>
  <c r="G83" i="88" s="1"/>
  <c r="O82" i="88"/>
  <c r="W82" i="88"/>
  <c r="W83" i="88" s="1"/>
  <c r="N82" i="88"/>
  <c r="E26" i="88"/>
  <c r="H82" i="88"/>
  <c r="H83" i="88" s="1"/>
  <c r="H134" i="88" s="1"/>
  <c r="P82" i="88"/>
  <c r="X82" i="88"/>
  <c r="AQ82" i="88"/>
  <c r="AQ83" i="88" s="1"/>
  <c r="AF82" i="88"/>
  <c r="AF83" i="88" s="1"/>
  <c r="AF134"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E26" i="69"/>
  <c r="F26" i="69"/>
  <c r="F27" i="69"/>
  <c r="D27" i="68"/>
  <c r="E27" i="68"/>
  <c r="F26" i="68"/>
  <c r="BA134" i="68"/>
  <c r="B26" i="68"/>
  <c r="AC134" i="68"/>
  <c r="C27" i="67"/>
  <c r="AX134" i="67"/>
  <c r="BB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AX134" i="69"/>
  <c r="G26" i="69"/>
  <c r="B26" i="69"/>
  <c r="C26" i="69"/>
  <c r="D26" i="69"/>
  <c r="Q134" i="68"/>
  <c r="AG134" i="68"/>
  <c r="AW134" i="68"/>
  <c r="AK134" i="68"/>
  <c r="AS134" i="68"/>
  <c r="C26" i="68"/>
  <c r="G26" i="68"/>
  <c r="AA134" i="67"/>
  <c r="AS134" i="67"/>
  <c r="D26" i="67"/>
  <c r="E26" i="67"/>
  <c r="AQ134" i="67"/>
  <c r="F134" i="67"/>
  <c r="AD134" i="67"/>
  <c r="AI134" i="67"/>
  <c r="Z134" i="67"/>
  <c r="AH134" i="67"/>
  <c r="AP134" i="67"/>
  <c r="AY134" i="67"/>
  <c r="B26" i="67"/>
  <c r="C26" i="67"/>
  <c r="G26" i="67"/>
  <c r="AL134" i="88"/>
  <c r="F26" i="88"/>
  <c r="G26" i="88"/>
  <c r="D26" i="88"/>
  <c r="E9" i="2"/>
  <c r="D16" i="2"/>
  <c r="D19" i="2"/>
  <c r="H9" i="2"/>
  <c r="D17" i="2"/>
  <c r="D15" i="2"/>
  <c r="D13" i="2"/>
  <c r="D9" i="2"/>
  <c r="D14" i="2"/>
  <c r="D11" i="2"/>
  <c r="D10" i="2"/>
  <c r="D12" i="2"/>
  <c r="D18" i="2"/>
  <c r="E131" i="67" l="1"/>
  <c r="AY101" i="69"/>
  <c r="AU101" i="69"/>
  <c r="AQ101" i="69"/>
  <c r="AM101" i="69"/>
  <c r="AI101" i="69"/>
  <c r="AE101" i="69"/>
  <c r="AA101" i="69"/>
  <c r="W101" i="69"/>
  <c r="BB101" i="69"/>
  <c r="AX101" i="69"/>
  <c r="AT101" i="69"/>
  <c r="AP101" i="69"/>
  <c r="AL101" i="69"/>
  <c r="AH101" i="69"/>
  <c r="AD101" i="69"/>
  <c r="Z101" i="69"/>
  <c r="AS101" i="69"/>
  <c r="AN101" i="69"/>
  <c r="AJ101" i="69"/>
  <c r="AB101" i="69"/>
  <c r="AW101" i="69"/>
  <c r="AK101" i="69"/>
  <c r="Y101" i="69"/>
  <c r="AV101" i="69"/>
  <c r="AR101" i="69"/>
  <c r="BA101" i="69"/>
  <c r="AF101" i="69"/>
  <c r="AO101" i="69"/>
  <c r="X101" i="69"/>
  <c r="AG101" i="69"/>
  <c r="AC101" i="69"/>
  <c r="AZ101" i="69"/>
  <c r="AV102" i="69"/>
  <c r="AD102" i="69"/>
  <c r="Z102" i="69"/>
  <c r="AA102" i="69"/>
  <c r="AB102" i="69"/>
  <c r="AC102" i="69"/>
  <c r="AP102" i="69"/>
  <c r="AE102" i="69"/>
  <c r="X102" i="69"/>
  <c r="AN102" i="69"/>
  <c r="AO102" i="69"/>
  <c r="Y102" i="69"/>
  <c r="AL102" i="69"/>
  <c r="AM102" i="69"/>
  <c r="BB102" i="69"/>
  <c r="AQ102" i="69"/>
  <c r="AF102" i="69"/>
  <c r="AI102" i="69"/>
  <c r="AK102" i="69"/>
  <c r="AX102" i="69"/>
  <c r="AY102" i="69"/>
  <c r="AZ102" i="69"/>
  <c r="BA102" i="69"/>
  <c r="AR102" i="69"/>
  <c r="AG102" i="69"/>
  <c r="AH102" i="69"/>
  <c r="AU102" i="69"/>
  <c r="AW102" i="69"/>
  <c r="AS102" i="69"/>
  <c r="AT102" i="69"/>
  <c r="AJ102" i="69"/>
  <c r="V83" i="69"/>
  <c r="AP106" i="69"/>
  <c r="AW106" i="69"/>
  <c r="AQ106" i="69"/>
  <c r="AD106" i="69"/>
  <c r="AK106" i="69"/>
  <c r="AE106" i="69"/>
  <c r="BA106" i="69"/>
  <c r="AV106" i="69"/>
  <c r="AO106" i="69"/>
  <c r="AJ106" i="69"/>
  <c r="AC106" i="69"/>
  <c r="AU106" i="69"/>
  <c r="AX106" i="69"/>
  <c r="AR106" i="69"/>
  <c r="AG106" i="69"/>
  <c r="AI106" i="69"/>
  <c r="BB106" i="69"/>
  <c r="AF106" i="69"/>
  <c r="AZ106" i="69"/>
  <c r="AN106" i="69"/>
  <c r="AB106" i="69"/>
  <c r="AL106" i="69"/>
  <c r="AT106" i="69"/>
  <c r="AY106" i="69"/>
  <c r="AM106" i="69"/>
  <c r="AH106" i="69"/>
  <c r="AS106" i="69"/>
  <c r="AZ86" i="69"/>
  <c r="AO86" i="69"/>
  <c r="BB86" i="69"/>
  <c r="AW86" i="69"/>
  <c r="AL86" i="69"/>
  <c r="AY86" i="69"/>
  <c r="AC86" i="69"/>
  <c r="AP86" i="69"/>
  <c r="AQ86" i="69"/>
  <c r="AR86" i="69"/>
  <c r="AS86" i="69"/>
  <c r="AT86" i="69"/>
  <c r="AV86" i="69"/>
  <c r="AK86" i="69"/>
  <c r="Z86" i="69"/>
  <c r="AM86" i="69"/>
  <c r="BA86" i="69"/>
  <c r="AX86" i="69"/>
  <c r="K86" i="69"/>
  <c r="P86" i="69"/>
  <c r="H86" i="69"/>
  <c r="I86" i="69"/>
  <c r="J86" i="69"/>
  <c r="W86" i="69"/>
  <c r="L86" i="69"/>
  <c r="AB86" i="69"/>
  <c r="R86" i="69"/>
  <c r="S86" i="69"/>
  <c r="T86" i="69"/>
  <c r="U86" i="69"/>
  <c r="V86" i="69"/>
  <c r="AI86" i="69"/>
  <c r="X86" i="69"/>
  <c r="M86" i="69"/>
  <c r="O86" i="69"/>
  <c r="AN86" i="69"/>
  <c r="Q86" i="69"/>
  <c r="AD86" i="69"/>
  <c r="AE86" i="69"/>
  <c r="AF86" i="69"/>
  <c r="AG86" i="69"/>
  <c r="AH86" i="69"/>
  <c r="AU86" i="69"/>
  <c r="AJ86" i="69"/>
  <c r="Y86" i="69"/>
  <c r="N86" i="69"/>
  <c r="AA86" i="69"/>
  <c r="W83" i="69"/>
  <c r="AS97" i="69"/>
  <c r="AH97" i="69"/>
  <c r="AU97" i="69"/>
  <c r="AV97" i="69"/>
  <c r="AK97" i="69"/>
  <c r="AL97" i="69"/>
  <c r="AY97" i="69"/>
  <c r="AZ97" i="69"/>
  <c r="AO97" i="69"/>
  <c r="AD97" i="69"/>
  <c r="S97" i="69"/>
  <c r="AF97" i="69"/>
  <c r="U97" i="69"/>
  <c r="AT97" i="69"/>
  <c r="AW97" i="69"/>
  <c r="AX97" i="69"/>
  <c r="BA97" i="69"/>
  <c r="AP97" i="69"/>
  <c r="AE97" i="69"/>
  <c r="AR97" i="69"/>
  <c r="AG97" i="69"/>
  <c r="BB97" i="69"/>
  <c r="AQ97" i="69"/>
  <c r="W97" i="69"/>
  <c r="X97" i="69"/>
  <c r="AA97" i="69"/>
  <c r="AB97" i="69"/>
  <c r="V97" i="69"/>
  <c r="AI97" i="69"/>
  <c r="AJ97" i="69"/>
  <c r="Y97" i="69"/>
  <c r="Z97" i="69"/>
  <c r="AM97" i="69"/>
  <c r="AN97" i="69"/>
  <c r="AC97" i="69"/>
  <c r="T97" i="69"/>
  <c r="BB87" i="69"/>
  <c r="S87" i="69"/>
  <c r="AF87" i="69"/>
  <c r="AG87" i="69"/>
  <c r="AH87" i="69"/>
  <c r="AI87" i="69"/>
  <c r="AJ87" i="69"/>
  <c r="AW87" i="69"/>
  <c r="AL87" i="69"/>
  <c r="AA87" i="69"/>
  <c r="P87" i="69"/>
  <c r="AC87" i="69"/>
  <c r="AE87" i="69"/>
  <c r="AR87" i="69"/>
  <c r="AS87" i="69"/>
  <c r="AT87" i="69"/>
  <c r="AU87" i="69"/>
  <c r="AV87" i="69"/>
  <c r="AX87" i="69"/>
  <c r="AM87" i="69"/>
  <c r="AB87" i="69"/>
  <c r="AO87" i="69"/>
  <c r="AQ87" i="69"/>
  <c r="AY87" i="69"/>
  <c r="AN87" i="69"/>
  <c r="BA87" i="69"/>
  <c r="AZ87" i="69"/>
  <c r="I87" i="69"/>
  <c r="J87" i="69"/>
  <c r="K87" i="69"/>
  <c r="L87" i="69"/>
  <c r="Y87" i="69"/>
  <c r="N87" i="69"/>
  <c r="AP87" i="69"/>
  <c r="M87" i="69"/>
  <c r="AD87" i="69"/>
  <c r="T87" i="69"/>
  <c r="U87" i="69"/>
  <c r="V87" i="69"/>
  <c r="W87" i="69"/>
  <c r="X87" i="69"/>
  <c r="AK87" i="69"/>
  <c r="Z87" i="69"/>
  <c r="O87" i="69"/>
  <c r="Q87" i="69"/>
  <c r="R87" i="69"/>
  <c r="R90" i="69"/>
  <c r="O90" i="69"/>
  <c r="L90" i="69"/>
  <c r="T90" i="69"/>
  <c r="BA90" i="69"/>
  <c r="AX90" i="69"/>
  <c r="AU90" i="69"/>
  <c r="AQ90" i="69"/>
  <c r="AO90" i="69"/>
  <c r="AL90" i="69"/>
  <c r="AI90" i="69"/>
  <c r="AE90" i="69"/>
  <c r="AC90" i="69"/>
  <c r="Z90" i="69"/>
  <c r="W90" i="69"/>
  <c r="S90" i="69"/>
  <c r="Q90" i="69"/>
  <c r="N90" i="69"/>
  <c r="AT90" i="69"/>
  <c r="AZ90" i="69"/>
  <c r="AW90" i="69"/>
  <c r="AH90" i="69"/>
  <c r="AP90" i="69"/>
  <c r="AM90" i="69"/>
  <c r="AJ90" i="69"/>
  <c r="AR90" i="69"/>
  <c r="AB90" i="69"/>
  <c r="U90" i="69"/>
  <c r="P90" i="69"/>
  <c r="AF90" i="69"/>
  <c r="AY90" i="69"/>
  <c r="AA90" i="69"/>
  <c r="AK90" i="69"/>
  <c r="AV90" i="69"/>
  <c r="X90" i="69"/>
  <c r="BB90" i="69"/>
  <c r="V90" i="69"/>
  <c r="Y90" i="69"/>
  <c r="M90" i="69"/>
  <c r="AD90" i="69"/>
  <c r="AS90" i="69"/>
  <c r="AN90" i="69"/>
  <c r="AG90" i="69"/>
  <c r="AS96" i="69"/>
  <c r="AT96" i="69"/>
  <c r="AW96" i="69"/>
  <c r="AX96" i="69"/>
  <c r="BA96" i="69"/>
  <c r="AP96" i="69"/>
  <c r="AE96" i="69"/>
  <c r="AR96" i="69"/>
  <c r="U96" i="69"/>
  <c r="AH96" i="69"/>
  <c r="AU96" i="69"/>
  <c r="AV96" i="69"/>
  <c r="AK96" i="69"/>
  <c r="AL96" i="69"/>
  <c r="AY96" i="69"/>
  <c r="AZ96" i="69"/>
  <c r="AO96" i="69"/>
  <c r="AD96" i="69"/>
  <c r="S96" i="69"/>
  <c r="AF96" i="69"/>
  <c r="BB96" i="69"/>
  <c r="AQ96" i="69"/>
  <c r="AG96" i="69"/>
  <c r="T96" i="69"/>
  <c r="W96" i="69"/>
  <c r="X96" i="69"/>
  <c r="AA96" i="69"/>
  <c r="AB96" i="69"/>
  <c r="V96" i="69"/>
  <c r="AI96" i="69"/>
  <c r="AJ96" i="69"/>
  <c r="Y96" i="69"/>
  <c r="Z96" i="69"/>
  <c r="AM96" i="69"/>
  <c r="AN96" i="69"/>
  <c r="AC96" i="69"/>
  <c r="R96" i="69"/>
  <c r="H83" i="69"/>
  <c r="M85" i="69"/>
  <c r="J85" i="69"/>
  <c r="G85" i="69"/>
  <c r="P85" i="69"/>
  <c r="AY85" i="69"/>
  <c r="AV85" i="69"/>
  <c r="AS85" i="69"/>
  <c r="BB85" i="69"/>
  <c r="AM85" i="69"/>
  <c r="AJ85" i="69"/>
  <c r="AG85" i="69"/>
  <c r="AP85" i="69"/>
  <c r="AA85" i="69"/>
  <c r="X85" i="69"/>
  <c r="U85" i="69"/>
  <c r="AD85" i="69"/>
  <c r="O85" i="69"/>
  <c r="L85" i="69"/>
  <c r="I85" i="69"/>
  <c r="R85" i="69"/>
  <c r="AX85" i="69"/>
  <c r="AU85" i="69"/>
  <c r="AR85" i="69"/>
  <c r="AK85" i="69"/>
  <c r="AH85" i="69"/>
  <c r="AE85" i="69"/>
  <c r="AN85" i="69"/>
  <c r="Z85" i="69"/>
  <c r="AQ85" i="69"/>
  <c r="N85" i="69"/>
  <c r="S85" i="69"/>
  <c r="AW85" i="69"/>
  <c r="BA85" i="69"/>
  <c r="Y85" i="69"/>
  <c r="AO85" i="69"/>
  <c r="AI85" i="69"/>
  <c r="AC85" i="69"/>
  <c r="AT85" i="69"/>
  <c r="AB85" i="69"/>
  <c r="V85" i="69"/>
  <c r="AF85" i="69"/>
  <c r="W85" i="69"/>
  <c r="Q85" i="69"/>
  <c r="K85" i="69"/>
  <c r="AZ85" i="69"/>
  <c r="T85" i="69"/>
  <c r="AL85" i="69"/>
  <c r="H85" i="69"/>
  <c r="K83" i="69"/>
  <c r="K134" i="69" s="1"/>
  <c r="AY84" i="69"/>
  <c r="F84" i="69"/>
  <c r="AH84" i="69"/>
  <c r="AC84" i="69"/>
  <c r="AD84" i="69"/>
  <c r="AE84" i="69"/>
  <c r="AF84" i="69"/>
  <c r="AG84" i="69"/>
  <c r="AT84" i="69"/>
  <c r="AI84" i="69"/>
  <c r="AM84" i="69"/>
  <c r="AO84" i="69"/>
  <c r="AP84" i="69"/>
  <c r="AQ84" i="69"/>
  <c r="AR84" i="69"/>
  <c r="AS84" i="69"/>
  <c r="AU84" i="69"/>
  <c r="AJ84" i="69"/>
  <c r="AL84" i="69"/>
  <c r="AN84" i="69"/>
  <c r="BA84" i="69"/>
  <c r="BB84" i="69"/>
  <c r="AV84" i="69"/>
  <c r="AK84" i="69"/>
  <c r="AX84" i="69"/>
  <c r="AZ84" i="69"/>
  <c r="AW84" i="69"/>
  <c r="AT99" i="69"/>
  <c r="AD99" i="69"/>
  <c r="AH99" i="69"/>
  <c r="BA99" i="69"/>
  <c r="AW99" i="69"/>
  <c r="AO99" i="69"/>
  <c r="AK99" i="69"/>
  <c r="AS99" i="69"/>
  <c r="AC99" i="69"/>
  <c r="AG99" i="69"/>
  <c r="AZ99" i="69"/>
  <c r="BB99" i="69"/>
  <c r="AX99" i="69"/>
  <c r="AE99" i="69"/>
  <c r="AP99" i="69"/>
  <c r="AV99" i="69"/>
  <c r="AN99" i="69"/>
  <c r="AJ99" i="69"/>
  <c r="AY99" i="69"/>
  <c r="AL99" i="69"/>
  <c r="U99" i="69"/>
  <c r="V99" i="69" s="1"/>
  <c r="AR99" i="69"/>
  <c r="AU99" i="69"/>
  <c r="AM99" i="69"/>
  <c r="AI99" i="69"/>
  <c r="AF99" i="69"/>
  <c r="AQ99" i="69"/>
  <c r="AW104" i="69"/>
  <c r="AX104" i="69"/>
  <c r="AT104" i="69"/>
  <c r="AU104" i="69"/>
  <c r="Z104" i="69"/>
  <c r="AM104" i="69"/>
  <c r="AN104" i="69"/>
  <c r="AO104" i="69"/>
  <c r="AP104" i="69"/>
  <c r="AR104" i="69"/>
  <c r="AG104" i="69"/>
  <c r="AJ104" i="69"/>
  <c r="AE104" i="69"/>
  <c r="AL104" i="69"/>
  <c r="AZ104" i="69"/>
  <c r="BA104" i="69"/>
  <c r="BB104" i="69"/>
  <c r="AS104" i="69"/>
  <c r="AH104" i="69"/>
  <c r="AI104" i="69"/>
  <c r="AV104" i="69"/>
  <c r="AY104" i="69"/>
  <c r="AA104" i="69"/>
  <c r="AB104" i="69"/>
  <c r="AC104" i="69"/>
  <c r="AD104" i="69"/>
  <c r="AQ104" i="69"/>
  <c r="AF104" i="69"/>
  <c r="AK104" i="69"/>
  <c r="AT95" i="69"/>
  <c r="Q95" i="69"/>
  <c r="X95" i="69"/>
  <c r="Y95" i="69"/>
  <c r="AB95" i="69"/>
  <c r="AC95" i="69"/>
  <c r="R95" i="69"/>
  <c r="AO95" i="69"/>
  <c r="V95" i="69"/>
  <c r="W95" i="69"/>
  <c r="AJ95" i="69"/>
  <c r="AK95" i="69"/>
  <c r="Z95" i="69"/>
  <c r="AA95" i="69"/>
  <c r="AN95" i="69"/>
  <c r="AD95" i="69"/>
  <c r="S95" i="69"/>
  <c r="U95" i="69"/>
  <c r="AI95" i="69"/>
  <c r="AV95" i="69"/>
  <c r="AW95" i="69"/>
  <c r="AL95" i="69"/>
  <c r="AM95" i="69"/>
  <c r="AZ95" i="69"/>
  <c r="BA95" i="69"/>
  <c r="AP95" i="69"/>
  <c r="AE95" i="69"/>
  <c r="T95" i="69"/>
  <c r="AG95" i="69"/>
  <c r="AH95" i="69"/>
  <c r="AU95" i="69"/>
  <c r="AX95" i="69"/>
  <c r="AY95" i="69"/>
  <c r="BB95" i="69"/>
  <c r="AQ95" i="69"/>
  <c r="AF95" i="69"/>
  <c r="AS95" i="69"/>
  <c r="AR95" i="69"/>
  <c r="E83" i="69"/>
  <c r="AW89" i="69"/>
  <c r="M89" i="69"/>
  <c r="Y89" i="69"/>
  <c r="AK89" i="69"/>
  <c r="AX89" i="69"/>
  <c r="AU89" i="69"/>
  <c r="T89" i="69"/>
  <c r="O89" i="69"/>
  <c r="P89" i="69"/>
  <c r="Q89" i="69"/>
  <c r="R89" i="69"/>
  <c r="S89" i="69"/>
  <c r="AF89" i="69"/>
  <c r="U89" i="69"/>
  <c r="L89" i="69"/>
  <c r="N89" i="69"/>
  <c r="AA89" i="69"/>
  <c r="AB89" i="69"/>
  <c r="AC89" i="69"/>
  <c r="AD89" i="69"/>
  <c r="AE89" i="69"/>
  <c r="AR89" i="69"/>
  <c r="AG89" i="69"/>
  <c r="V89" i="69"/>
  <c r="K89" i="69"/>
  <c r="X89" i="69"/>
  <c r="AO89" i="69"/>
  <c r="AP89" i="69"/>
  <c r="AQ89" i="69"/>
  <c r="AS89" i="69"/>
  <c r="AH89" i="69"/>
  <c r="W89" i="69"/>
  <c r="Z89" i="69"/>
  <c r="AM89" i="69"/>
  <c r="AN89" i="69"/>
  <c r="AJ89" i="69"/>
  <c r="AL89" i="69"/>
  <c r="AY89" i="69"/>
  <c r="AZ89" i="69"/>
  <c r="BA89" i="69"/>
  <c r="BB89" i="69"/>
  <c r="AT89" i="69"/>
  <c r="AI89" i="69"/>
  <c r="AV89" i="69"/>
  <c r="AY100" i="69"/>
  <c r="AC100" i="69"/>
  <c r="AD100" i="69"/>
  <c r="AG100" i="69"/>
  <c r="V100" i="69"/>
  <c r="AB100" i="69"/>
  <c r="AO100" i="69"/>
  <c r="AP100" i="69"/>
  <c r="AE100" i="69"/>
  <c r="AF100" i="69"/>
  <c r="AS100" i="69"/>
  <c r="AH100" i="69"/>
  <c r="W100" i="69"/>
  <c r="Z100" i="69"/>
  <c r="AA100" i="69"/>
  <c r="AN100" i="69"/>
  <c r="BA100" i="69"/>
  <c r="BB100" i="69"/>
  <c r="AQ100" i="69"/>
  <c r="AR100" i="69"/>
  <c r="AT100" i="69"/>
  <c r="AI100" i="69"/>
  <c r="X100" i="69"/>
  <c r="Y100" i="69"/>
  <c r="AL100" i="69"/>
  <c r="AM100" i="69"/>
  <c r="AZ100" i="69"/>
  <c r="AU100" i="69"/>
  <c r="AJ100" i="69"/>
  <c r="AK100" i="69"/>
  <c r="AX100" i="69"/>
  <c r="AV100" i="69"/>
  <c r="AW100" i="69"/>
  <c r="BB103" i="69"/>
  <c r="AY103" i="69"/>
  <c r="AZ103" i="69"/>
  <c r="AJ103" i="69"/>
  <c r="Y103" i="69"/>
  <c r="AF103" i="69"/>
  <c r="AG103" i="69"/>
  <c r="AH103" i="69"/>
  <c r="AI103" i="69"/>
  <c r="AV103" i="69"/>
  <c r="AK103" i="69"/>
  <c r="Z103" i="69"/>
  <c r="AC103" i="69"/>
  <c r="AL103" i="69"/>
  <c r="AA103" i="69"/>
  <c r="AB103" i="69"/>
  <c r="AO103" i="69"/>
  <c r="AD103" i="69"/>
  <c r="AE103" i="69"/>
  <c r="AR103" i="69"/>
  <c r="AS103" i="69"/>
  <c r="AT103" i="69"/>
  <c r="AU103" i="69"/>
  <c r="AW103" i="69"/>
  <c r="AQ103" i="69"/>
  <c r="AX103" i="69"/>
  <c r="AM103" i="69"/>
  <c r="AN103" i="69"/>
  <c r="BA103" i="69"/>
  <c r="AP103" i="69"/>
  <c r="AV94" i="69"/>
  <c r="R94" i="69"/>
  <c r="S94" i="69"/>
  <c r="Z94" i="69"/>
  <c r="AA94" i="69"/>
  <c r="P94" i="69"/>
  <c r="Q94" i="69"/>
  <c r="AD94" i="69"/>
  <c r="AE94" i="69"/>
  <c r="T94" i="69"/>
  <c r="Y94" i="69"/>
  <c r="AL94" i="69"/>
  <c r="AM94" i="69"/>
  <c r="AB94" i="69"/>
  <c r="AC94" i="69"/>
  <c r="AP94" i="69"/>
  <c r="AQ94" i="69"/>
  <c r="AF94" i="69"/>
  <c r="U94" i="69"/>
  <c r="W94" i="69"/>
  <c r="AK94" i="69"/>
  <c r="AX94" i="69"/>
  <c r="AY94" i="69"/>
  <c r="AN94" i="69"/>
  <c r="AO94" i="69"/>
  <c r="BB94" i="69"/>
  <c r="AR94" i="69"/>
  <c r="AG94" i="69"/>
  <c r="V94" i="69"/>
  <c r="AI94" i="69"/>
  <c r="AW94" i="69"/>
  <c r="AZ94" i="69"/>
  <c r="BA94" i="69"/>
  <c r="AS94" i="69"/>
  <c r="AH94" i="69"/>
  <c r="AU94" i="69"/>
  <c r="X94" i="69"/>
  <c r="AJ94" i="69"/>
  <c r="AT94" i="69"/>
  <c r="AQ92" i="69"/>
  <c r="AF92" i="69"/>
  <c r="AS92" i="69"/>
  <c r="AT92" i="69"/>
  <c r="AU92" i="69"/>
  <c r="AV92" i="69"/>
  <c r="AY92" i="69"/>
  <c r="AN92" i="69"/>
  <c r="AC92" i="69"/>
  <c r="AP92" i="69"/>
  <c r="AR92" i="69"/>
  <c r="AZ92" i="69"/>
  <c r="AO92" i="69"/>
  <c r="BB92" i="69"/>
  <c r="BA92" i="69"/>
  <c r="S92" i="69"/>
  <c r="U92" i="69"/>
  <c r="V92" i="69"/>
  <c r="W92" i="69"/>
  <c r="X92" i="69"/>
  <c r="AK92" i="69"/>
  <c r="AL92" i="69"/>
  <c r="AA92" i="69"/>
  <c r="P92" i="69"/>
  <c r="R92" i="69"/>
  <c r="AE92" i="69"/>
  <c r="AX92" i="69"/>
  <c r="N92" i="69"/>
  <c r="T92" i="69"/>
  <c r="AG92" i="69"/>
  <c r="AH92" i="69"/>
  <c r="AI92" i="69"/>
  <c r="AJ92" i="69"/>
  <c r="AW92" i="69"/>
  <c r="AM92" i="69"/>
  <c r="AB92" i="69"/>
  <c r="Q92" i="69"/>
  <c r="AD92" i="69"/>
  <c r="Y92" i="69"/>
  <c r="Z92" i="69"/>
  <c r="O92" i="69"/>
  <c r="U83" i="69"/>
  <c r="AV93" i="69"/>
  <c r="AR93" i="69"/>
  <c r="AC93" i="69"/>
  <c r="AJ93" i="69"/>
  <c r="AF93" i="69"/>
  <c r="Q93" i="69"/>
  <c r="AY93" i="69"/>
  <c r="X93" i="69"/>
  <c r="T93" i="69"/>
  <c r="AZ93" i="69"/>
  <c r="AM93" i="69"/>
  <c r="AU93" i="69"/>
  <c r="AQ93" i="69"/>
  <c r="AN93" i="69"/>
  <c r="AA93" i="69"/>
  <c r="AI93" i="69"/>
  <c r="AE93" i="69"/>
  <c r="AB93" i="69"/>
  <c r="AK93" i="69"/>
  <c r="AG93" i="69"/>
  <c r="BA93" i="69"/>
  <c r="AS93" i="69"/>
  <c r="U93" i="69"/>
  <c r="O93" i="69"/>
  <c r="S93" i="69"/>
  <c r="AX93" i="69"/>
  <c r="BB93" i="69"/>
  <c r="AL93" i="69"/>
  <c r="AP93" i="69"/>
  <c r="Y93" i="69"/>
  <c r="AO93" i="69"/>
  <c r="W93" i="69"/>
  <c r="P93" i="69"/>
  <c r="AT93" i="69"/>
  <c r="Z93" i="69"/>
  <c r="AD93" i="69"/>
  <c r="AW93" i="69"/>
  <c r="R93" i="69"/>
  <c r="AH93" i="69"/>
  <c r="V93" i="69"/>
  <c r="X83" i="69"/>
  <c r="X134" i="69" s="1"/>
  <c r="O83" i="69"/>
  <c r="AR98" i="69"/>
  <c r="AN98" i="69"/>
  <c r="AJ98" i="69"/>
  <c r="AF98" i="69"/>
  <c r="AB98" i="69"/>
  <c r="X98" i="69"/>
  <c r="T98" i="69"/>
  <c r="AY98" i="69"/>
  <c r="AU98" i="69"/>
  <c r="AQ98" i="69"/>
  <c r="AM98" i="69"/>
  <c r="AI98" i="69"/>
  <c r="AE98" i="69"/>
  <c r="AA98" i="69"/>
  <c r="W98" i="69"/>
  <c r="AG98" i="69"/>
  <c r="AC98" i="69"/>
  <c r="Y98" i="69"/>
  <c r="AS98" i="69"/>
  <c r="AK98" i="69"/>
  <c r="U98" i="69"/>
  <c r="AV98" i="69"/>
  <c r="BB98" i="69"/>
  <c r="AP98" i="69"/>
  <c r="AD98" i="69"/>
  <c r="AZ98" i="69"/>
  <c r="AX98" i="69"/>
  <c r="AT98" i="69"/>
  <c r="AL98" i="69"/>
  <c r="BA98" i="69"/>
  <c r="AO98" i="69"/>
  <c r="AH98" i="69"/>
  <c r="Z98" i="69"/>
  <c r="V98" i="69"/>
  <c r="AW98" i="69"/>
  <c r="V91" i="69"/>
  <c r="AP91" i="69"/>
  <c r="AM91" i="69"/>
  <c r="AD91" i="69"/>
  <c r="AA91" i="69"/>
  <c r="AS91" i="69"/>
  <c r="R91" i="69"/>
  <c r="O91" i="69"/>
  <c r="AG91" i="69"/>
  <c r="BA91" i="69"/>
  <c r="AX91" i="69"/>
  <c r="AV91" i="69"/>
  <c r="U91" i="69"/>
  <c r="AO91" i="69"/>
  <c r="AL91" i="69"/>
  <c r="AT91" i="69"/>
  <c r="S91" i="69"/>
  <c r="P91" i="69"/>
  <c r="M91" i="69"/>
  <c r="AE91" i="69"/>
  <c r="Y91" i="69"/>
  <c r="BB91" i="69"/>
  <c r="Z91" i="69"/>
  <c r="AJ91" i="69"/>
  <c r="AC91" i="69"/>
  <c r="X91" i="69"/>
  <c r="Q91" i="69"/>
  <c r="AU91" i="69"/>
  <c r="AZ91" i="69"/>
  <c r="AI91" i="69"/>
  <c r="AH91" i="69"/>
  <c r="AY91" i="69"/>
  <c r="AR91" i="69"/>
  <c r="AF91" i="69"/>
  <c r="N91" i="69"/>
  <c r="AN91" i="69"/>
  <c r="W91" i="69"/>
  <c r="AB91" i="69"/>
  <c r="T91" i="69"/>
  <c r="AW91" i="69"/>
  <c r="AQ91" i="69"/>
  <c r="AK91" i="69"/>
  <c r="AS105" i="69"/>
  <c r="AI105" i="69"/>
  <c r="AJ105" i="69"/>
  <c r="AK105" i="69"/>
  <c r="AL105" i="69"/>
  <c r="AY105" i="69"/>
  <c r="AN105" i="69"/>
  <c r="AC105" i="69"/>
  <c r="AF105" i="69"/>
  <c r="AH105" i="69"/>
  <c r="AU105" i="69"/>
  <c r="AV105" i="69"/>
  <c r="AW105" i="69"/>
  <c r="AX105" i="69"/>
  <c r="AZ105" i="69"/>
  <c r="AO105" i="69"/>
  <c r="AD105" i="69"/>
  <c r="AE105" i="69"/>
  <c r="AR105" i="69"/>
  <c r="AT105" i="69"/>
  <c r="BA105" i="69"/>
  <c r="AP105" i="69"/>
  <c r="AQ105" i="69"/>
  <c r="BB105" i="69"/>
  <c r="AA105" i="69"/>
  <c r="AG105" i="69"/>
  <c r="AB105" i="69"/>
  <c r="AM105" i="69"/>
  <c r="AS88" i="69"/>
  <c r="AG88" i="69"/>
  <c r="P88" i="69"/>
  <c r="K88" i="69"/>
  <c r="L88" i="69"/>
  <c r="M88" i="69"/>
  <c r="N88" i="69"/>
  <c r="O88" i="69"/>
  <c r="AB88" i="69"/>
  <c r="Q88" i="69"/>
  <c r="J88" i="69"/>
  <c r="W88" i="69"/>
  <c r="X88" i="69"/>
  <c r="Y88" i="69"/>
  <c r="Z88" i="69"/>
  <c r="AA88" i="69"/>
  <c r="AN88" i="69"/>
  <c r="AC88" i="69"/>
  <c r="R88" i="69"/>
  <c r="T88" i="69"/>
  <c r="V88" i="69"/>
  <c r="AI88" i="69"/>
  <c r="AJ88" i="69"/>
  <c r="AK88" i="69"/>
  <c r="AL88" i="69"/>
  <c r="AM88" i="69"/>
  <c r="AZ88" i="69"/>
  <c r="AO88" i="69"/>
  <c r="AD88" i="69"/>
  <c r="S88" i="69"/>
  <c r="AF88" i="69"/>
  <c r="U88" i="69"/>
  <c r="AH88" i="69"/>
  <c r="AU88" i="69"/>
  <c r="AV88" i="69"/>
  <c r="AW88" i="69"/>
  <c r="AX88" i="69"/>
  <c r="AY88" i="69"/>
  <c r="BA88" i="69"/>
  <c r="AP88" i="69"/>
  <c r="AE88" i="69"/>
  <c r="AR88" i="69"/>
  <c r="AT88" i="69"/>
  <c r="BB88" i="69"/>
  <c r="AQ88" i="69"/>
  <c r="Z83" i="69"/>
  <c r="Z134" i="69" s="1"/>
  <c r="AE94" i="68"/>
  <c r="AB94" i="68"/>
  <c r="AJ94" i="68"/>
  <c r="V94" i="68"/>
  <c r="S94" i="68"/>
  <c r="P94" i="68"/>
  <c r="X94" i="68"/>
  <c r="AD94" i="68"/>
  <c r="AT94" i="68"/>
  <c r="BB94" i="68"/>
  <c r="AY94" i="68"/>
  <c r="AU94" i="68"/>
  <c r="AH94" i="68"/>
  <c r="AP94" i="68"/>
  <c r="AM94" i="68"/>
  <c r="AI94" i="68"/>
  <c r="AS94" i="68"/>
  <c r="R94" i="68"/>
  <c r="AX94" i="68"/>
  <c r="AG94" i="68"/>
  <c r="BA94" i="68"/>
  <c r="AL94" i="68"/>
  <c r="T94" i="68"/>
  <c r="AZ94" i="68"/>
  <c r="Y94" i="68"/>
  <c r="W94" i="68"/>
  <c r="AQ94" i="68"/>
  <c r="AN94" i="68"/>
  <c r="AV94" i="68"/>
  <c r="AA94" i="68"/>
  <c r="AK94" i="68"/>
  <c r="AC94" i="68"/>
  <c r="U94" i="68"/>
  <c r="Q94" i="68"/>
  <c r="AR94" i="68"/>
  <c r="AF94" i="68"/>
  <c r="AO94" i="68"/>
  <c r="Z94" i="68"/>
  <c r="AW94" i="68"/>
  <c r="AP97" i="68"/>
  <c r="AX97" i="68"/>
  <c r="AT97" i="68"/>
  <c r="AD97" i="68"/>
  <c r="AL97" i="68"/>
  <c r="AH97" i="68"/>
  <c r="BA97" i="68"/>
  <c r="Z97" i="68"/>
  <c r="V97" i="68"/>
  <c r="AO97" i="68"/>
  <c r="AW97" i="68"/>
  <c r="AS97" i="68"/>
  <c r="AC97" i="68"/>
  <c r="AK97" i="68"/>
  <c r="AG97" i="68"/>
  <c r="AZ97" i="68"/>
  <c r="Y97" i="68"/>
  <c r="U97" i="68"/>
  <c r="AN97" i="68"/>
  <c r="AV97" i="68"/>
  <c r="AR97" i="68"/>
  <c r="S97" i="68"/>
  <c r="AA97" i="68"/>
  <c r="AI97" i="68"/>
  <c r="BB97" i="68"/>
  <c r="W97" i="68"/>
  <c r="AE97" i="68"/>
  <c r="AB97" i="68"/>
  <c r="AY97" i="68"/>
  <c r="T97" i="68"/>
  <c r="AM97" i="68"/>
  <c r="AJ97" i="68"/>
  <c r="X97" i="68"/>
  <c r="AU97" i="68"/>
  <c r="AF97" i="68"/>
  <c r="AQ97" i="68"/>
  <c r="R83" i="68"/>
  <c r="AZ87" i="68"/>
  <c r="AD87" i="68"/>
  <c r="AG87" i="68"/>
  <c r="J87" i="68"/>
  <c r="AL87" i="68"/>
  <c r="AP87" i="68"/>
  <c r="AS87" i="68"/>
  <c r="V87" i="68"/>
  <c r="AX87" i="68"/>
  <c r="O87" i="68"/>
  <c r="S87" i="68"/>
  <c r="BB87" i="68"/>
  <c r="AH87" i="68"/>
  <c r="AA87" i="68"/>
  <c r="AT87" i="68"/>
  <c r="K87" i="68"/>
  <c r="AM87" i="68"/>
  <c r="P87" i="68"/>
  <c r="W87" i="68"/>
  <c r="AY87" i="68"/>
  <c r="AE87" i="68"/>
  <c r="AI87" i="68"/>
  <c r="L87" i="68"/>
  <c r="AN87" i="68"/>
  <c r="Q87" i="68"/>
  <c r="AQ87" i="68"/>
  <c r="AU87" i="68"/>
  <c r="X87" i="68"/>
  <c r="I87" i="68"/>
  <c r="AW87" i="68"/>
  <c r="N87" i="68"/>
  <c r="R87" i="68"/>
  <c r="U87" i="68"/>
  <c r="Z87" i="68"/>
  <c r="BA87" i="68"/>
  <c r="T87" i="68"/>
  <c r="AF87" i="68"/>
  <c r="AR87" i="68"/>
  <c r="AV87" i="68"/>
  <c r="AJ87" i="68"/>
  <c r="M87" i="68"/>
  <c r="AK87" i="68"/>
  <c r="AB87" i="68"/>
  <c r="AC87" i="68"/>
  <c r="AO87" i="68"/>
  <c r="Y87" i="68"/>
  <c r="AU89" i="68"/>
  <c r="Z89" i="68"/>
  <c r="AD89" i="68"/>
  <c r="L89" i="68"/>
  <c r="AL89" i="68"/>
  <c r="AP89" i="68"/>
  <c r="S89" i="68"/>
  <c r="X89" i="68"/>
  <c r="AX89" i="68"/>
  <c r="O89" i="68"/>
  <c r="BB89" i="68"/>
  <c r="AE89" i="68"/>
  <c r="AF89" i="68"/>
  <c r="AJ89" i="68"/>
  <c r="AA89" i="68"/>
  <c r="AQ89" i="68"/>
  <c r="T89" i="68"/>
  <c r="AM89" i="68"/>
  <c r="AV89" i="68"/>
  <c r="AY89" i="68"/>
  <c r="AR89" i="68"/>
  <c r="M89" i="68"/>
  <c r="P89" i="68"/>
  <c r="U89" i="68"/>
  <c r="AO89" i="68"/>
  <c r="AH89" i="68"/>
  <c r="AI89" i="68"/>
  <c r="N89" i="68"/>
  <c r="BA89" i="68"/>
  <c r="R89" i="68"/>
  <c r="AT89" i="68"/>
  <c r="AN89" i="68"/>
  <c r="Y89" i="68"/>
  <c r="Q89" i="68"/>
  <c r="AK89" i="68"/>
  <c r="AS89" i="68"/>
  <c r="V89" i="68"/>
  <c r="AW89" i="68"/>
  <c r="AB89" i="68"/>
  <c r="K89" i="68"/>
  <c r="AZ89" i="68"/>
  <c r="AC89" i="68"/>
  <c r="AG89" i="68"/>
  <c r="W89" i="68"/>
  <c r="AP95" i="68"/>
  <c r="AA95" i="68"/>
  <c r="AI95" i="68"/>
  <c r="AD95" i="68"/>
  <c r="W95" i="68"/>
  <c r="R95" i="68"/>
  <c r="AX95" i="68"/>
  <c r="AT95" i="68"/>
  <c r="BA95" i="68"/>
  <c r="AL95" i="68"/>
  <c r="AH95" i="68"/>
  <c r="AO95" i="68"/>
  <c r="Z95" i="68"/>
  <c r="V95" i="68"/>
  <c r="AR95" i="68"/>
  <c r="AC95" i="68"/>
  <c r="AW95" i="68"/>
  <c r="AS95" i="68"/>
  <c r="AF95" i="68"/>
  <c r="Q95" i="68"/>
  <c r="AK95" i="68"/>
  <c r="AG95" i="68"/>
  <c r="S95" i="68"/>
  <c r="AY95" i="68"/>
  <c r="X95" i="68"/>
  <c r="BB95" i="68"/>
  <c r="AM95" i="68"/>
  <c r="AU95" i="68"/>
  <c r="T95" i="68"/>
  <c r="AQ95" i="68"/>
  <c r="AE95" i="68"/>
  <c r="AZ95" i="68"/>
  <c r="AV95" i="68"/>
  <c r="AN95" i="68"/>
  <c r="AB95" i="68"/>
  <c r="Y95" i="68"/>
  <c r="AJ95" i="68"/>
  <c r="U95" i="68"/>
  <c r="AP105" i="68"/>
  <c r="AX105" i="68"/>
  <c r="AR105" i="68"/>
  <c r="AD105" i="68"/>
  <c r="AL105" i="68"/>
  <c r="AF105" i="68"/>
  <c r="AW105" i="68"/>
  <c r="AV105" i="68"/>
  <c r="BA105" i="68"/>
  <c r="AK105" i="68"/>
  <c r="AO105" i="68"/>
  <c r="AC105" i="68"/>
  <c r="AJ105" i="68"/>
  <c r="AZ105" i="68"/>
  <c r="AU105" i="68"/>
  <c r="AE105" i="68"/>
  <c r="AM105" i="68"/>
  <c r="AS105" i="68"/>
  <c r="BB105" i="68"/>
  <c r="AA105" i="68"/>
  <c r="AG105" i="68"/>
  <c r="AY105" i="68"/>
  <c r="AI105" i="68"/>
  <c r="AT105" i="68"/>
  <c r="AH105" i="68"/>
  <c r="AQ105" i="68"/>
  <c r="AN105" i="68"/>
  <c r="AB105" i="68"/>
  <c r="AZ103" i="68"/>
  <c r="AP103" i="68"/>
  <c r="AT103" i="68"/>
  <c r="AX103" i="68"/>
  <c r="AY103" i="68"/>
  <c r="BB103" i="68"/>
  <c r="AI103" i="68"/>
  <c r="AA103" i="68"/>
  <c r="AQ103" i="68"/>
  <c r="AE103" i="68"/>
  <c r="AU103" i="68"/>
  <c r="AM103" i="68"/>
  <c r="AV103" i="68"/>
  <c r="AB103" i="68"/>
  <c r="AF103" i="68"/>
  <c r="AN103" i="68"/>
  <c r="AG103" i="68"/>
  <c r="Z103" i="68"/>
  <c r="AJ103" i="68"/>
  <c r="AD103" i="68"/>
  <c r="AS103" i="68"/>
  <c r="AH103" i="68"/>
  <c r="AL103" i="68"/>
  <c r="Y103" i="68"/>
  <c r="AK103" i="68"/>
  <c r="AW103" i="68"/>
  <c r="AO103" i="68"/>
  <c r="BA103" i="68"/>
  <c r="AC103" i="68"/>
  <c r="AR103" i="68"/>
  <c r="P83" i="68"/>
  <c r="BA101" i="68"/>
  <c r="AJ101" i="68"/>
  <c r="AN101" i="68"/>
  <c r="AG101" i="68"/>
  <c r="AF101" i="68"/>
  <c r="AV101" i="68"/>
  <c r="Y101" i="68"/>
  <c r="AZ101" i="68"/>
  <c r="Z101" i="68"/>
  <c r="AR101" i="68"/>
  <c r="AK101" i="68"/>
  <c r="AW101" i="68"/>
  <c r="AC101" i="68"/>
  <c r="AO101" i="68"/>
  <c r="AD101" i="68"/>
  <c r="AP101" i="68"/>
  <c r="AS101" i="68"/>
  <c r="AL101" i="68"/>
  <c r="BB101" i="68"/>
  <c r="AX101" i="68"/>
  <c r="AQ101" i="68"/>
  <c r="AU101" i="68"/>
  <c r="X101" i="68"/>
  <c r="AB101" i="68"/>
  <c r="AT101" i="68"/>
  <c r="AI101" i="68"/>
  <c r="AY101" i="68"/>
  <c r="AA101" i="68"/>
  <c r="AM101" i="68"/>
  <c r="AE101" i="68"/>
  <c r="AH101" i="68"/>
  <c r="W101" i="68"/>
  <c r="AW93" i="68"/>
  <c r="AZ93" i="68"/>
  <c r="Q93" i="68"/>
  <c r="AG93" i="68"/>
  <c r="Z93" i="68"/>
  <c r="AC93" i="68"/>
  <c r="AS93" i="68"/>
  <c r="AL93" i="68"/>
  <c r="AO93" i="68"/>
  <c r="V93" i="68"/>
  <c r="AX93" i="68"/>
  <c r="BA93" i="68"/>
  <c r="AH93" i="68"/>
  <c r="AT93" i="68"/>
  <c r="O93" i="68"/>
  <c r="AD93" i="68"/>
  <c r="W93" i="68"/>
  <c r="Y93" i="68"/>
  <c r="AA93" i="68"/>
  <c r="AP93" i="68"/>
  <c r="S93" i="68"/>
  <c r="AI93" i="68"/>
  <c r="AK93" i="68"/>
  <c r="AB93" i="68"/>
  <c r="AF93" i="68"/>
  <c r="AV93" i="68"/>
  <c r="R93" i="68"/>
  <c r="AN93" i="68"/>
  <c r="AR93" i="68"/>
  <c r="U93" i="68"/>
  <c r="AJ93" i="68"/>
  <c r="AE93" i="68"/>
  <c r="AQ93" i="68"/>
  <c r="BB93" i="68"/>
  <c r="AM93" i="68"/>
  <c r="T93" i="68"/>
  <c r="AY93" i="68"/>
  <c r="P93" i="68"/>
  <c r="AU93" i="68"/>
  <c r="X93" i="68"/>
  <c r="AR98" i="68"/>
  <c r="V98" i="68"/>
  <c r="AK98" i="68"/>
  <c r="Z98" i="68"/>
  <c r="AP98" i="68"/>
  <c r="W98" i="68"/>
  <c r="AH98" i="68"/>
  <c r="AW98" i="68"/>
  <c r="AL98" i="68"/>
  <c r="BB98" i="68"/>
  <c r="AT98" i="68"/>
  <c r="AX98" i="68"/>
  <c r="AM98" i="68"/>
  <c r="AQ98" i="68"/>
  <c r="AA98" i="68"/>
  <c r="AE98" i="68"/>
  <c r="AI98" i="68"/>
  <c r="AY98" i="68"/>
  <c r="AB98" i="68"/>
  <c r="AU98" i="68"/>
  <c r="AN98" i="68"/>
  <c r="BA98" i="68"/>
  <c r="AF98" i="68"/>
  <c r="Y98" i="68"/>
  <c r="AD98" i="68"/>
  <c r="AO98" i="68"/>
  <c r="T98" i="68"/>
  <c r="AV98" i="68"/>
  <c r="U98" i="68"/>
  <c r="AJ98" i="68"/>
  <c r="AG98" i="68"/>
  <c r="AS98" i="68"/>
  <c r="X98" i="68"/>
  <c r="AZ98" i="68"/>
  <c r="AC98" i="68"/>
  <c r="N83" i="68"/>
  <c r="T91" i="68"/>
  <c r="AZ91" i="68"/>
  <c r="AW91" i="68"/>
  <c r="AQ91" i="68"/>
  <c r="AN91" i="68"/>
  <c r="AK91" i="68"/>
  <c r="AE91" i="68"/>
  <c r="AB91" i="68"/>
  <c r="Y91" i="68"/>
  <c r="S91" i="68"/>
  <c r="P91" i="68"/>
  <c r="M91" i="68"/>
  <c r="AT91" i="68"/>
  <c r="BB91" i="68"/>
  <c r="AY91" i="68"/>
  <c r="AV91" i="68"/>
  <c r="AH91" i="68"/>
  <c r="AP91" i="68"/>
  <c r="AM91" i="68"/>
  <c r="AJ91" i="68"/>
  <c r="V91" i="68"/>
  <c r="AD91" i="68"/>
  <c r="AA91" i="68"/>
  <c r="X91" i="68"/>
  <c r="AR91" i="68"/>
  <c r="AC91" i="68"/>
  <c r="Z91" i="68"/>
  <c r="AF91" i="68"/>
  <c r="Q91" i="68"/>
  <c r="N91" i="68"/>
  <c r="U91" i="68"/>
  <c r="R91" i="68"/>
  <c r="BA91" i="68"/>
  <c r="AI91" i="68"/>
  <c r="W91" i="68"/>
  <c r="AO91" i="68"/>
  <c r="O91" i="68"/>
  <c r="AX91" i="68"/>
  <c r="AL91" i="68"/>
  <c r="AU91" i="68"/>
  <c r="AS91" i="68"/>
  <c r="AG91" i="68"/>
  <c r="Z86" i="68"/>
  <c r="W86" i="68"/>
  <c r="T86" i="68"/>
  <c r="Q86" i="68"/>
  <c r="N86" i="68"/>
  <c r="K86" i="68"/>
  <c r="H86" i="68"/>
  <c r="AZ86" i="68"/>
  <c r="AW86" i="68"/>
  <c r="AT86" i="68"/>
  <c r="AQ86" i="68"/>
  <c r="AN86" i="68"/>
  <c r="AK86" i="68"/>
  <c r="AH86" i="68"/>
  <c r="AE86" i="68"/>
  <c r="AB86" i="68"/>
  <c r="Y86" i="68"/>
  <c r="V86" i="68"/>
  <c r="S86" i="68"/>
  <c r="P86" i="68"/>
  <c r="M86" i="68"/>
  <c r="J86" i="68"/>
  <c r="BB86" i="68"/>
  <c r="AY86" i="68"/>
  <c r="AV86" i="68"/>
  <c r="AS86" i="68"/>
  <c r="AP86" i="68"/>
  <c r="AM86" i="68"/>
  <c r="AX86" i="68"/>
  <c r="AU86" i="68"/>
  <c r="AR86" i="68"/>
  <c r="AO86" i="68"/>
  <c r="AL86" i="68"/>
  <c r="AI86" i="68"/>
  <c r="AF86" i="68"/>
  <c r="AC86" i="68"/>
  <c r="L86" i="68"/>
  <c r="AG86" i="68"/>
  <c r="U86" i="68"/>
  <c r="I86" i="68"/>
  <c r="AD86" i="68"/>
  <c r="AA86" i="68"/>
  <c r="O86" i="68"/>
  <c r="R86" i="68"/>
  <c r="BA86" i="68"/>
  <c r="AJ86" i="68"/>
  <c r="X86" i="68"/>
  <c r="AG102" i="68"/>
  <c r="AN102" i="68"/>
  <c r="AJ102" i="68"/>
  <c r="AR102" i="68"/>
  <c r="AB102" i="68"/>
  <c r="X102" i="68"/>
  <c r="AF102" i="68"/>
  <c r="AY102" i="68"/>
  <c r="AU102" i="68"/>
  <c r="AQ102" i="68"/>
  <c r="AM102" i="68"/>
  <c r="AI102" i="68"/>
  <c r="AE102" i="68"/>
  <c r="AA102" i="68"/>
  <c r="BB102" i="68"/>
  <c r="AX102" i="68"/>
  <c r="AP102" i="68"/>
  <c r="AL102" i="68"/>
  <c r="AH102" i="68"/>
  <c r="AC102" i="68"/>
  <c r="Y102" i="68"/>
  <c r="AS102" i="68"/>
  <c r="AZ102" i="68"/>
  <c r="AV102" i="68"/>
  <c r="AT102" i="68"/>
  <c r="AD102" i="68"/>
  <c r="AW102" i="68"/>
  <c r="AK102" i="68"/>
  <c r="BA102" i="68"/>
  <c r="AO102" i="68"/>
  <c r="Z102" i="68"/>
  <c r="G83" i="68"/>
  <c r="BA92" i="68"/>
  <c r="BB92" i="68"/>
  <c r="AL92" i="68"/>
  <c r="AQ92" i="68"/>
  <c r="AY92" i="68"/>
  <c r="V92" i="68"/>
  <c r="AX92" i="68"/>
  <c r="O92" i="68"/>
  <c r="P92" i="68"/>
  <c r="S92" i="68"/>
  <c r="AH92" i="68"/>
  <c r="AA92" i="68"/>
  <c r="Q92" i="68"/>
  <c r="AE92" i="68"/>
  <c r="AT92" i="68"/>
  <c r="W92" i="68"/>
  <c r="AM92" i="68"/>
  <c r="AC92" i="68"/>
  <c r="AI92" i="68"/>
  <c r="AO92" i="68"/>
  <c r="AU92" i="68"/>
  <c r="AB92" i="68"/>
  <c r="T92" i="68"/>
  <c r="X92" i="68"/>
  <c r="AN92" i="68"/>
  <c r="AD92" i="68"/>
  <c r="AG92" i="68"/>
  <c r="AW92" i="68"/>
  <c r="N92" i="68"/>
  <c r="AP92" i="68"/>
  <c r="AS92" i="68"/>
  <c r="Z92" i="68"/>
  <c r="R92" i="68"/>
  <c r="Y92" i="68"/>
  <c r="AK92" i="68"/>
  <c r="AF92" i="68"/>
  <c r="AR92" i="68"/>
  <c r="AV92" i="68"/>
  <c r="U92" i="68"/>
  <c r="AZ92" i="68"/>
  <c r="AJ92" i="68"/>
  <c r="AW85" i="68"/>
  <c r="P85" i="68"/>
  <c r="T85" i="68"/>
  <c r="AV85" i="68"/>
  <c r="M85" i="68"/>
  <c r="V85" i="68"/>
  <c r="AB85" i="68"/>
  <c r="AF85" i="68"/>
  <c r="I85" i="68"/>
  <c r="Y85" i="68"/>
  <c r="N85" i="68"/>
  <c r="AN85" i="68"/>
  <c r="AR85" i="68"/>
  <c r="U85" i="68"/>
  <c r="AK85" i="68"/>
  <c r="Z85" i="68"/>
  <c r="AZ85" i="68"/>
  <c r="Q85" i="68"/>
  <c r="AG85" i="68"/>
  <c r="J85" i="68"/>
  <c r="AS85" i="68"/>
  <c r="AL85" i="68"/>
  <c r="AX85" i="68"/>
  <c r="AO85" i="68"/>
  <c r="AH85" i="68"/>
  <c r="BA85" i="68"/>
  <c r="R85" i="68"/>
  <c r="S85" i="68"/>
  <c r="AT85" i="68"/>
  <c r="K85" i="68"/>
  <c r="AY85" i="68"/>
  <c r="AE85" i="68"/>
  <c r="X85" i="68"/>
  <c r="AC85" i="68"/>
  <c r="AQ85" i="68"/>
  <c r="H85" i="68"/>
  <c r="AJ85" i="68"/>
  <c r="AM85" i="68"/>
  <c r="AD85" i="68"/>
  <c r="AP85" i="68"/>
  <c r="G85" i="68"/>
  <c r="BB85" i="68"/>
  <c r="W85" i="68"/>
  <c r="AU85" i="68"/>
  <c r="L85" i="68"/>
  <c r="O85" i="68"/>
  <c r="AI85" i="68"/>
  <c r="AA85" i="68"/>
  <c r="W83" i="68"/>
  <c r="AW100" i="68"/>
  <c r="AZ100" i="68"/>
  <c r="AS100" i="68"/>
  <c r="Z100" i="68"/>
  <c r="AC100" i="68"/>
  <c r="V100" i="68"/>
  <c r="Y100" i="68"/>
  <c r="AL100" i="68"/>
  <c r="AO100" i="68"/>
  <c r="AH100" i="68"/>
  <c r="AK100" i="68"/>
  <c r="AX100" i="68"/>
  <c r="BA100" i="68"/>
  <c r="AT100" i="68"/>
  <c r="W100" i="68"/>
  <c r="AD100" i="68"/>
  <c r="AI100" i="68"/>
  <c r="AA100" i="68"/>
  <c r="AP100" i="68"/>
  <c r="AE100" i="68"/>
  <c r="AU100" i="68"/>
  <c r="AB100" i="68"/>
  <c r="AR100" i="68"/>
  <c r="AV100" i="68"/>
  <c r="AN100" i="68"/>
  <c r="AG100" i="68"/>
  <c r="AF100" i="68"/>
  <c r="X100" i="68"/>
  <c r="AJ100" i="68"/>
  <c r="AY100" i="68"/>
  <c r="AM100" i="68"/>
  <c r="BB100" i="68"/>
  <c r="AQ100" i="68"/>
  <c r="AQ96" i="68"/>
  <c r="Z96" i="68"/>
  <c r="AD96" i="68"/>
  <c r="V96" i="68"/>
  <c r="AL96" i="68"/>
  <c r="AP96" i="68"/>
  <c r="AH96" i="68"/>
  <c r="AX96" i="68"/>
  <c r="AA96" i="68"/>
  <c r="BB96" i="68"/>
  <c r="AT96" i="68"/>
  <c r="AM96" i="68"/>
  <c r="T96" i="68"/>
  <c r="W96" i="68"/>
  <c r="AY96" i="68"/>
  <c r="AF96" i="68"/>
  <c r="AI96" i="68"/>
  <c r="AB96" i="68"/>
  <c r="AR96" i="68"/>
  <c r="AU96" i="68"/>
  <c r="AN96" i="68"/>
  <c r="AG96" i="68"/>
  <c r="AV96" i="68"/>
  <c r="AK96" i="68"/>
  <c r="BA96" i="68"/>
  <c r="AS96" i="68"/>
  <c r="AW96" i="68"/>
  <c r="R96" i="68"/>
  <c r="AO96" i="68"/>
  <c r="AE96" i="68"/>
  <c r="X96" i="68"/>
  <c r="AJ96" i="68"/>
  <c r="Y96" i="68"/>
  <c r="U96" i="68"/>
  <c r="AZ96" i="68"/>
  <c r="AC96" i="68"/>
  <c r="S96" i="68"/>
  <c r="AU104" i="68"/>
  <c r="AB104" i="68"/>
  <c r="AN104" i="68"/>
  <c r="AC104" i="68"/>
  <c r="AG104" i="68"/>
  <c r="AK104" i="68"/>
  <c r="AZ104" i="68"/>
  <c r="AO104" i="68"/>
  <c r="AS104" i="68"/>
  <c r="AW104" i="68"/>
  <c r="BA104" i="68"/>
  <c r="Z104" i="68"/>
  <c r="AP104" i="68"/>
  <c r="AH104" i="68"/>
  <c r="AL104" i="68"/>
  <c r="BB104" i="68"/>
  <c r="AE104" i="68"/>
  <c r="AT104" i="68"/>
  <c r="AJ104" i="68"/>
  <c r="AY104" i="68"/>
  <c r="AF104" i="68"/>
  <c r="AD104" i="68"/>
  <c r="AV104" i="68"/>
  <c r="AR104" i="68"/>
  <c r="AM104" i="68"/>
  <c r="AQ104" i="68"/>
  <c r="AI104" i="68"/>
  <c r="AX104" i="68"/>
  <c r="AA104" i="68"/>
  <c r="AZ106" i="68"/>
  <c r="AC106" i="68"/>
  <c r="AR106" i="68"/>
  <c r="AK106" i="68"/>
  <c r="AS106" i="68"/>
  <c r="AO106" i="68"/>
  <c r="AW106" i="68"/>
  <c r="BA106" i="68"/>
  <c r="AG106" i="68"/>
  <c r="AL106" i="68"/>
  <c r="AP106" i="68"/>
  <c r="AT106" i="68"/>
  <c r="BB106" i="68"/>
  <c r="AD106" i="68"/>
  <c r="AH106" i="68"/>
  <c r="AX106" i="68"/>
  <c r="AF106" i="68"/>
  <c r="AQ106" i="68"/>
  <c r="AI106" i="68"/>
  <c r="AB106" i="68"/>
  <c r="AU106" i="68"/>
  <c r="AJ106" i="68"/>
  <c r="AV106" i="68"/>
  <c r="AM106" i="68"/>
  <c r="AN106" i="68"/>
  <c r="AY106" i="68"/>
  <c r="AE106" i="68"/>
  <c r="Y83" i="68"/>
  <c r="Y134" i="68" s="1"/>
  <c r="AZ90" i="68"/>
  <c r="AP90" i="68"/>
  <c r="AS90" i="68"/>
  <c r="V90" i="68"/>
  <c r="AX90" i="68"/>
  <c r="O90" i="68"/>
  <c r="AB90" i="68"/>
  <c r="AI90" i="68"/>
  <c r="BB90" i="68"/>
  <c r="AH90" i="68"/>
  <c r="AA90" i="68"/>
  <c r="AN90" i="68"/>
  <c r="L90" i="68"/>
  <c r="AT90" i="68"/>
  <c r="AM90" i="68"/>
  <c r="S90" i="68"/>
  <c r="W90" i="68"/>
  <c r="AY90" i="68"/>
  <c r="AE90" i="68"/>
  <c r="Q90" i="68"/>
  <c r="AQ90" i="68"/>
  <c r="AU90" i="68"/>
  <c r="X90" i="68"/>
  <c r="AC90" i="68"/>
  <c r="T90" i="68"/>
  <c r="AJ90" i="68"/>
  <c r="M90" i="68"/>
  <c r="R90" i="68"/>
  <c r="U90" i="68"/>
  <c r="Z90" i="68"/>
  <c r="AD90" i="68"/>
  <c r="AG90" i="68"/>
  <c r="AL90" i="68"/>
  <c r="P90" i="68"/>
  <c r="AO90" i="68"/>
  <c r="AV90" i="68"/>
  <c r="BA90" i="68"/>
  <c r="N90" i="68"/>
  <c r="AF90" i="68"/>
  <c r="AK90" i="68"/>
  <c r="AW90" i="68"/>
  <c r="AR90" i="68"/>
  <c r="Y90" i="68"/>
  <c r="AQ88" i="68"/>
  <c r="AR88" i="68"/>
  <c r="AI88" i="68"/>
  <c r="AY88" i="68"/>
  <c r="AB88" i="68"/>
  <c r="AU88" i="68"/>
  <c r="AN88" i="68"/>
  <c r="AJ88" i="68"/>
  <c r="L88" i="68"/>
  <c r="AZ88" i="68"/>
  <c r="Q88" i="68"/>
  <c r="M88" i="68"/>
  <c r="U88" i="68"/>
  <c r="X88" i="68"/>
  <c r="AC88" i="68"/>
  <c r="AO88" i="68"/>
  <c r="AS88" i="68"/>
  <c r="AV88" i="68"/>
  <c r="Y88" i="68"/>
  <c r="BA88" i="68"/>
  <c r="R88" i="68"/>
  <c r="AK88" i="68"/>
  <c r="AD88" i="68"/>
  <c r="S88" i="68"/>
  <c r="T88" i="68"/>
  <c r="AT88" i="68"/>
  <c r="K88" i="68"/>
  <c r="AX88" i="68"/>
  <c r="AA88" i="68"/>
  <c r="AG88" i="68"/>
  <c r="AF88" i="68"/>
  <c r="W88" i="68"/>
  <c r="AM88" i="68"/>
  <c r="P88" i="68"/>
  <c r="J88" i="68"/>
  <c r="V88" i="68"/>
  <c r="AH88" i="68"/>
  <c r="AE88" i="68"/>
  <c r="AW88" i="68"/>
  <c r="N88" i="68"/>
  <c r="BB88" i="68"/>
  <c r="Z88" i="68"/>
  <c r="AP88" i="68"/>
  <c r="AL88" i="68"/>
  <c r="O88" i="68"/>
  <c r="O83" i="68"/>
  <c r="M83" i="68"/>
  <c r="M134" i="68" s="1"/>
  <c r="V83" i="68"/>
  <c r="AT99" i="68"/>
  <c r="AU99" i="68"/>
  <c r="AX99" i="68"/>
  <c r="AQ99" i="68"/>
  <c r="AH99" i="68"/>
  <c r="AN99" i="68"/>
  <c r="AF99" i="68"/>
  <c r="AM99" i="68"/>
  <c r="AR99" i="68"/>
  <c r="AJ99" i="68"/>
  <c r="AY99" i="68"/>
  <c r="AV99" i="68"/>
  <c r="AZ99" i="68"/>
  <c r="U99" i="68"/>
  <c r="V99" i="68" s="1"/>
  <c r="AC99" i="68"/>
  <c r="AG99" i="68"/>
  <c r="BB99" i="68"/>
  <c r="AI99" i="68"/>
  <c r="AL99" i="68"/>
  <c r="AE99" i="68"/>
  <c r="AP99" i="68"/>
  <c r="AS99" i="68"/>
  <c r="AK99" i="68"/>
  <c r="AW99" i="68"/>
  <c r="AO99" i="68"/>
  <c r="BA99" i="68"/>
  <c r="AD99" i="68"/>
  <c r="AW84" i="68"/>
  <c r="AL84" i="68"/>
  <c r="AC84" i="68"/>
  <c r="AS84" i="68"/>
  <c r="AX84" i="68"/>
  <c r="AO84" i="68"/>
  <c r="F84" i="68"/>
  <c r="F128" i="68" s="1"/>
  <c r="AH84" i="68"/>
  <c r="BA84" i="68"/>
  <c r="AT84" i="68"/>
  <c r="AD84" i="68"/>
  <c r="AM84" i="68"/>
  <c r="BB84" i="68"/>
  <c r="AU84" i="68"/>
  <c r="AY84" i="68"/>
  <c r="AN84" i="68"/>
  <c r="AR84" i="68"/>
  <c r="AP84" i="68"/>
  <c r="AI84" i="68"/>
  <c r="AZ84" i="68"/>
  <c r="AG84" i="68"/>
  <c r="AK84" i="68"/>
  <c r="AE84" i="68"/>
  <c r="AQ84" i="68"/>
  <c r="AF84" i="68"/>
  <c r="AJ84" i="68"/>
  <c r="AV84" i="68"/>
  <c r="AM84" i="67"/>
  <c r="AQ84" i="67"/>
  <c r="AG84" i="67"/>
  <c r="AN84" i="67"/>
  <c r="AZ84" i="67"/>
  <c r="AF84" i="67"/>
  <c r="AC84" i="67"/>
  <c r="AR84" i="67"/>
  <c r="AO84" i="67"/>
  <c r="AK84" i="67"/>
  <c r="BA84" i="67"/>
  <c r="F84" i="67"/>
  <c r="F128" i="67" s="1"/>
  <c r="AH84" i="67"/>
  <c r="AY84" i="67"/>
  <c r="AW84" i="67"/>
  <c r="AL84" i="67"/>
  <c r="AT84" i="67"/>
  <c r="AS84" i="67"/>
  <c r="AX84" i="67"/>
  <c r="AD84" i="67"/>
  <c r="AI84" i="67"/>
  <c r="BB84" i="67"/>
  <c r="AP84" i="67"/>
  <c r="AJ84" i="67"/>
  <c r="AU84" i="67"/>
  <c r="AV84" i="67"/>
  <c r="AE84"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X87" i="88"/>
  <c r="L87" i="88"/>
  <c r="AU87" i="88"/>
  <c r="AI87" i="88"/>
  <c r="W87" i="88"/>
  <c r="K87" i="88"/>
  <c r="AT87" i="88"/>
  <c r="AH87" i="88"/>
  <c r="V87" i="88"/>
  <c r="J87" i="88"/>
  <c r="AS87" i="88"/>
  <c r="AG87" i="88"/>
  <c r="U87" i="88"/>
  <c r="I87" i="88"/>
  <c r="AR87" i="88"/>
  <c r="AF87" i="88"/>
  <c r="T87" i="88"/>
  <c r="AQ87" i="88"/>
  <c r="AE87" i="88"/>
  <c r="S87" i="88"/>
  <c r="BB87" i="88"/>
  <c r="AP87" i="88"/>
  <c r="AD87" i="88"/>
  <c r="R87" i="88"/>
  <c r="BA87" i="88"/>
  <c r="AO87" i="88"/>
  <c r="AC87" i="88"/>
  <c r="Q87" i="88"/>
  <c r="AZ87" i="88"/>
  <c r="AN87" i="88"/>
  <c r="AB87" i="88"/>
  <c r="P87" i="88"/>
  <c r="AX87" i="88"/>
  <c r="AL87" i="88"/>
  <c r="Z87" i="88"/>
  <c r="N87" i="88"/>
  <c r="AW87" i="88"/>
  <c r="AK87" i="88"/>
  <c r="Y87" i="88"/>
  <c r="M87" i="88"/>
  <c r="AY87" i="88"/>
  <c r="AM87" i="88"/>
  <c r="AA87" i="88"/>
  <c r="O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A88" i="88"/>
  <c r="O88" i="88"/>
  <c r="AX88" i="88"/>
  <c r="AL88" i="88"/>
  <c r="Z88" i="88"/>
  <c r="N88" i="88"/>
  <c r="AW88" i="88"/>
  <c r="AK88" i="88"/>
  <c r="Y88" i="88"/>
  <c r="M88" i="88"/>
  <c r="AV88" i="88"/>
  <c r="AJ88" i="88"/>
  <c r="X88" i="88"/>
  <c r="L88" i="88"/>
  <c r="AU88" i="88"/>
  <c r="AI88" i="88"/>
  <c r="W88" i="88"/>
  <c r="K88" i="88"/>
  <c r="AT88" i="88"/>
  <c r="AH88" i="88"/>
  <c r="V88" i="88"/>
  <c r="J88" i="88"/>
  <c r="AS88" i="88"/>
  <c r="AG88" i="88"/>
  <c r="U88" i="88"/>
  <c r="AR88" i="88"/>
  <c r="AF88" i="88"/>
  <c r="T88" i="88"/>
  <c r="AQ88" i="88"/>
  <c r="AE88" i="88"/>
  <c r="S88" i="88"/>
  <c r="BA88" i="88"/>
  <c r="AO88" i="88"/>
  <c r="AC88" i="88"/>
  <c r="Q88" i="88"/>
  <c r="AZ88" i="88"/>
  <c r="AN88" i="88"/>
  <c r="AB88" i="88"/>
  <c r="P88" i="88"/>
  <c r="BB88" i="88"/>
  <c r="AP88" i="88"/>
  <c r="AD88" i="88"/>
  <c r="R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U85" i="88"/>
  <c r="I85" i="88"/>
  <c r="AR85" i="88"/>
  <c r="AF85" i="88"/>
  <c r="T85" i="88"/>
  <c r="H85" i="88"/>
  <c r="AQ85" i="88"/>
  <c r="AE85" i="88"/>
  <c r="S85" i="88"/>
  <c r="G85" i="88"/>
  <c r="BB85" i="88"/>
  <c r="AP85" i="88"/>
  <c r="AD85" i="88"/>
  <c r="R85" i="88"/>
  <c r="BA85" i="88"/>
  <c r="AO85" i="88"/>
  <c r="AC85" i="88"/>
  <c r="Q85" i="88"/>
  <c r="AZ85" i="88"/>
  <c r="AN85" i="88"/>
  <c r="AB85" i="88"/>
  <c r="P85" i="88"/>
  <c r="AY85" i="88"/>
  <c r="AM85" i="88"/>
  <c r="AA85" i="88"/>
  <c r="O85" i="88"/>
  <c r="AX85" i="88"/>
  <c r="AL85" i="88"/>
  <c r="Z85" i="88"/>
  <c r="N85" i="88"/>
  <c r="AW85" i="88"/>
  <c r="AK85" i="88"/>
  <c r="Y85" i="88"/>
  <c r="M85" i="88"/>
  <c r="AU85" i="88"/>
  <c r="AI85" i="88"/>
  <c r="W85" i="88"/>
  <c r="K85" i="88"/>
  <c r="AT85" i="88"/>
  <c r="AH85" i="88"/>
  <c r="V85" i="88"/>
  <c r="J85" i="88"/>
  <c r="AV85" i="88"/>
  <c r="AJ85" i="88"/>
  <c r="X85" i="88"/>
  <c r="L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V86" i="88"/>
  <c r="J86" i="88"/>
  <c r="AS86" i="88"/>
  <c r="AG86" i="88"/>
  <c r="U86" i="88"/>
  <c r="I86" i="88"/>
  <c r="AR86" i="88"/>
  <c r="AF86" i="88"/>
  <c r="T86" i="88"/>
  <c r="H86" i="88"/>
  <c r="AQ86" i="88"/>
  <c r="AE86" i="88"/>
  <c r="S86" i="88"/>
  <c r="BB86" i="88"/>
  <c r="AP86" i="88"/>
  <c r="AD86" i="88"/>
  <c r="R86" i="88"/>
  <c r="BA86" i="88"/>
  <c r="AO86" i="88"/>
  <c r="AC86" i="88"/>
  <c r="Q86" i="88"/>
  <c r="AZ86" i="88"/>
  <c r="AN86" i="88"/>
  <c r="AB86" i="88"/>
  <c r="P86" i="88"/>
  <c r="AY86" i="88"/>
  <c r="AM86" i="88"/>
  <c r="AA86" i="88"/>
  <c r="O86" i="88"/>
  <c r="AX86" i="88"/>
  <c r="AL86" i="88"/>
  <c r="Z86" i="88"/>
  <c r="N86" i="88"/>
  <c r="AV86" i="88"/>
  <c r="AJ86" i="88"/>
  <c r="X86" i="88"/>
  <c r="L86" i="88"/>
  <c r="AU86" i="88"/>
  <c r="AI86" i="88"/>
  <c r="W86" i="88"/>
  <c r="K86" i="88"/>
  <c r="Y86" i="88"/>
  <c r="M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P83" i="88"/>
  <c r="Z83" i="88"/>
  <c r="Z134" i="88" s="1"/>
  <c r="M83" i="88"/>
  <c r="AA83" i="88"/>
  <c r="J83" i="88"/>
  <c r="U83" i="88"/>
  <c r="U134" i="88" s="1"/>
  <c r="N83" i="88"/>
  <c r="N134" i="88" s="1"/>
  <c r="Y83" i="88"/>
  <c r="I83" i="88"/>
  <c r="Q83" i="88"/>
  <c r="G129" i="71"/>
  <c r="G131" i="71" s="1"/>
  <c r="F130" i="71"/>
  <c r="F132" i="71" s="1"/>
  <c r="F133"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4" i="2" a="1"/>
  <c r="N14" i="2" s="1"/>
  <c r="M14" i="2" a="1"/>
  <c r="M14"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2" i="2" a="1"/>
  <c r="F10" i="2"/>
  <c r="H10" i="2" a="1"/>
  <c r="F12" i="2"/>
  <c r="G10" i="2"/>
  <c r="H13" i="2" a="1"/>
  <c r="G12" i="2"/>
  <c r="E11" i="2" a="1"/>
  <c r="E10" i="2" a="1"/>
  <c r="H11" i="2" a="1"/>
  <c r="G11" i="2"/>
  <c r="G13" i="2"/>
  <c r="H12" i="2" a="1"/>
  <c r="E13" i="2" a="1"/>
  <c r="F11" i="2"/>
  <c r="F13" i="2"/>
  <c r="F131" i="68" l="1"/>
  <c r="G84" i="68"/>
  <c r="G128" i="68" s="1"/>
  <c r="W99" i="69"/>
  <c r="G84" i="69"/>
  <c r="X99" i="69"/>
  <c r="Y99" i="69" s="1"/>
  <c r="H13" i="2"/>
  <c r="H28" i="2" s="1"/>
  <c r="E13" i="2"/>
  <c r="E28" i="2" s="1"/>
  <c r="W99" i="68"/>
  <c r="H12" i="2"/>
  <c r="H27" i="2" s="1"/>
  <c r="E12" i="2"/>
  <c r="E27" i="2" s="1"/>
  <c r="G84" i="67"/>
  <c r="H11" i="2"/>
  <c r="H26" i="2" s="1"/>
  <c r="E11" i="2"/>
  <c r="E26" i="2" s="1"/>
  <c r="H84" i="88"/>
  <c r="I84"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F131" i="69" s="1"/>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E135" i="67" l="1"/>
  <c r="I84" i="68"/>
  <c r="I128" i="68" s="1"/>
  <c r="H84" i="68"/>
  <c r="H128" i="68" s="1"/>
  <c r="H84" i="69"/>
  <c r="I84" i="69"/>
  <c r="I128" i="69" s="1"/>
  <c r="G128" i="69"/>
  <c r="Z99" i="69"/>
  <c r="AA99" i="69" s="1"/>
  <c r="AB99" i="69" s="1"/>
  <c r="X99" i="68"/>
  <c r="Y99" i="68" s="1"/>
  <c r="Z99" i="68" s="1"/>
  <c r="AA99" i="68" s="1"/>
  <c r="G131" i="68"/>
  <c r="G130" i="68" s="1"/>
  <c r="G132" i="68" s="1"/>
  <c r="G133" i="68" s="1"/>
  <c r="G190" i="68" s="1"/>
  <c r="G128" i="67"/>
  <c r="H84" i="67"/>
  <c r="H128" i="67" s="1"/>
  <c r="J84"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J84" i="68" l="1"/>
  <c r="J128" i="68" s="1"/>
  <c r="H129" i="68"/>
  <c r="H131" i="68" s="1"/>
  <c r="I129" i="68" s="1"/>
  <c r="I131" i="68" s="1"/>
  <c r="H128" i="69"/>
  <c r="J84" i="69"/>
  <c r="K84" i="68"/>
  <c r="K128" i="68" s="1"/>
  <c r="AB99" i="68"/>
  <c r="I84" i="67"/>
  <c r="I128" i="67" s="1"/>
  <c r="K84" i="88"/>
  <c r="L84" i="88" s="1"/>
  <c r="F135" i="68"/>
  <c r="F190" i="68"/>
  <c r="H135" i="71"/>
  <c r="H190" i="71"/>
  <c r="E135" i="69"/>
  <c r="H130" i="68"/>
  <c r="H132" i="68" s="1"/>
  <c r="H133" i="68" s="1"/>
  <c r="H190" i="68" s="1"/>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J129" i="68"/>
  <c r="G131" i="67"/>
  <c r="M84" i="88" l="1"/>
  <c r="N84" i="88" s="1"/>
  <c r="O84" i="88" s="1"/>
  <c r="J128" i="69"/>
  <c r="K84" i="69"/>
  <c r="K128" i="69" s="1"/>
  <c r="L84" i="68"/>
  <c r="M84" i="68" s="1"/>
  <c r="M128" i="68" s="1"/>
  <c r="J84" i="67"/>
  <c r="J128" i="67" s="1"/>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L84" i="69" l="1"/>
  <c r="L128" i="69" s="1"/>
  <c r="L128" i="68"/>
  <c r="N84" i="68"/>
  <c r="K84" i="67"/>
  <c r="L84" i="67" s="1"/>
  <c r="P84" i="88"/>
  <c r="Q84" i="88" s="1"/>
  <c r="R84" i="88" s="1"/>
  <c r="S84" i="88" s="1"/>
  <c r="T84" i="88" s="1"/>
  <c r="U84" i="88" s="1"/>
  <c r="V84" i="88" s="1"/>
  <c r="W84" i="88" s="1"/>
  <c r="X84" i="88" s="1"/>
  <c r="Y84" i="88" s="1"/>
  <c r="Z84" i="88" s="1"/>
  <c r="AA84" i="88" s="1"/>
  <c r="AB84" i="88" s="1"/>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M84" i="69" l="1"/>
  <c r="M128" i="69" s="1"/>
  <c r="N128" i="68"/>
  <c r="O84" i="68"/>
  <c r="L128" i="67"/>
  <c r="M84" i="67"/>
  <c r="K128" i="67"/>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N84" i="69" l="1"/>
  <c r="N128" i="69" s="1"/>
  <c r="O84" i="69"/>
  <c r="O128" i="69" s="1"/>
  <c r="O128" i="68"/>
  <c r="P84" i="68"/>
  <c r="M128" i="67"/>
  <c r="N84" i="67"/>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P84" i="69" l="1"/>
  <c r="P128" i="68"/>
  <c r="Q84" i="68"/>
  <c r="N128" i="67"/>
  <c r="O84" i="67"/>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P128" i="69" l="1"/>
  <c r="Q84" i="69"/>
  <c r="Q128" i="68"/>
  <c r="R84" i="68"/>
  <c r="O128" i="67"/>
  <c r="P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128" i="69" l="1"/>
  <c r="R84" i="69"/>
  <c r="R128" i="68"/>
  <c r="S84" i="68"/>
  <c r="P128" i="67"/>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R128" i="69" l="1"/>
  <c r="S84" i="69"/>
  <c r="S128" i="68"/>
  <c r="T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S128" i="69" l="1"/>
  <c r="T84" i="69"/>
  <c r="T128" i="68"/>
  <c r="U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69" l="1"/>
  <c r="U84" i="69"/>
  <c r="U128" i="68"/>
  <c r="V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69" l="1"/>
  <c r="V84" i="69"/>
  <c r="V128" i="68"/>
  <c r="W84" i="68"/>
  <c r="T128" i="67"/>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69" l="1"/>
  <c r="W84" i="69"/>
  <c r="W128" i="68"/>
  <c r="X84" i="68"/>
  <c r="U128" i="67"/>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128" i="69" l="1"/>
  <c r="X84" i="69"/>
  <c r="X128" i="68"/>
  <c r="Y84" i="68"/>
  <c r="V128" i="67"/>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69" l="1"/>
  <c r="Y84" i="69"/>
  <c r="Y128" i="68"/>
  <c r="Z84" i="68"/>
  <c r="W128" i="67"/>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69" l="1"/>
  <c r="Z84" i="69"/>
  <c r="Z128" i="68"/>
  <c r="AA84" i="68"/>
  <c r="X128" i="67"/>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9" l="1"/>
  <c r="AA84" i="69"/>
  <c r="AA128" i="68"/>
  <c r="AB84" i="68"/>
  <c r="AB128" i="68" s="1"/>
  <c r="Y128" i="67"/>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N135" i="69" l="1"/>
  <c r="AA128" i="69"/>
  <c r="AB84" i="69"/>
  <c r="AB128" i="69" s="1"/>
  <c r="Z128" i="67"/>
  <c r="AA84"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7" l="1"/>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76" i="68"/>
  <c r="BB176" i="71"/>
  <c r="BB176" i="70"/>
  <c r="BB176" i="88"/>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76" i="67"/>
  <c r="AL176" i="69"/>
  <c r="AL176" i="75"/>
  <c r="AL176" i="72"/>
  <c r="AL176" i="63"/>
  <c r="AL195" i="63" s="1"/>
  <c r="AL176" i="88"/>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76" i="68"/>
  <c r="AV176" i="63"/>
  <c r="AV195" i="63" s="1"/>
  <c r="AV176" i="70"/>
  <c r="AV176" i="67"/>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76" i="68"/>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76" i="70"/>
  <c r="AG176" i="67"/>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E176" i="69"/>
  <c r="E176" i="67"/>
  <c r="AO143" i="67"/>
  <c r="AO193" i="67" s="1"/>
  <c r="AS176" i="68"/>
  <c r="I176" i="72"/>
  <c r="AI176" i="68"/>
  <c r="X143" i="67"/>
  <c r="X193" i="67" s="1"/>
  <c r="P172" i="88"/>
  <c r="P194" i="88" s="1"/>
  <c r="AC176" i="68"/>
  <c r="AZ176" i="68"/>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76" i="74"/>
  <c r="K143" i="67"/>
  <c r="K193" i="67" s="1"/>
  <c r="S143" i="67"/>
  <c r="S193" i="67" s="1"/>
  <c r="AQ143" i="67"/>
  <c r="AQ193" i="67" s="1"/>
  <c r="AQ143" i="74"/>
  <c r="AQ193" i="74" s="1"/>
  <c r="AX176" i="68"/>
  <c r="R147" i="75"/>
  <c r="J147" i="67"/>
  <c r="H147" i="73"/>
  <c r="W147" i="68"/>
  <c r="U147" i="75"/>
  <c r="Z176" i="68"/>
  <c r="Z176" i="74"/>
  <c r="T176" i="68"/>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76" i="74"/>
  <c r="H176" i="72"/>
  <c r="H176" i="74"/>
  <c r="F143" i="73"/>
  <c r="F193" i="73" s="1"/>
  <c r="F143" i="74"/>
  <c r="F193" i="74" s="1"/>
  <c r="L193" i="71"/>
  <c r="Q176" i="68"/>
  <c r="Q176" i="74"/>
  <c r="AO147" i="88"/>
  <c r="AY147" i="73"/>
  <c r="AZ147" i="88"/>
  <c r="AJ147" i="88"/>
  <c r="AY176" i="68"/>
  <c r="AY176" i="74"/>
  <c r="P172" i="72"/>
  <c r="P194" i="72" s="1"/>
  <c r="AC172" i="72"/>
  <c r="AC194" i="72" s="1"/>
  <c r="AC172" i="74"/>
  <c r="AC194" i="74" s="1"/>
  <c r="R143" i="67"/>
  <c r="R193" i="67" s="1"/>
  <c r="AX213" i="75"/>
  <c r="AB213" i="67"/>
  <c r="U214" i="73"/>
  <c r="AK213" i="68"/>
  <c r="AG215" i="67"/>
  <c r="O172" i="71"/>
  <c r="O194" i="71" s="1"/>
  <c r="O172" i="74"/>
  <c r="O194" i="74" s="1"/>
  <c r="S176" i="68"/>
  <c r="S176" i="74"/>
  <c r="AX213" i="69"/>
  <c r="G146" i="72"/>
  <c r="AM143" i="67"/>
  <c r="AM193" i="67" s="1"/>
  <c r="AM143" i="74"/>
  <c r="AM193" i="74" s="1"/>
  <c r="AD146" i="72"/>
  <c r="F146" i="69"/>
  <c r="T146" i="68"/>
  <c r="AN146" i="69"/>
  <c r="W146" i="67"/>
  <c r="J176" i="68"/>
  <c r="J176" i="74"/>
  <c r="AR146" i="69"/>
  <c r="H172" i="71"/>
  <c r="H194" i="71" s="1"/>
  <c r="AN176" i="68"/>
  <c r="AN176" i="74"/>
  <c r="AE176" i="68"/>
  <c r="AM147" i="67"/>
  <c r="AV147" i="67"/>
  <c r="AS147" i="68"/>
  <c r="AU147" i="75"/>
  <c r="AL147" i="72"/>
  <c r="P143" i="67"/>
  <c r="P193" i="67" s="1"/>
  <c r="AJ176" i="68"/>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76" i="74"/>
  <c r="L172" i="67"/>
  <c r="L194" i="67" s="1"/>
  <c r="K176" i="68"/>
  <c r="F146" i="67"/>
  <c r="AR146" i="72"/>
  <c r="Q143" i="67"/>
  <c r="Q193" i="67" s="1"/>
  <c r="Q143" i="74"/>
  <c r="Q193" i="74" s="1"/>
  <c r="AU176" i="68"/>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76" i="75"/>
  <c r="N176" i="67"/>
  <c r="N176" i="73"/>
  <c r="N176" i="68"/>
  <c r="N176" i="72"/>
  <c r="N176" i="71"/>
  <c r="AE146" i="68"/>
  <c r="F176" i="71"/>
  <c r="F176" i="88"/>
  <c r="F176" i="70"/>
  <c r="F176" i="72"/>
  <c r="F176" i="73"/>
  <c r="F176" i="68"/>
  <c r="F176" i="63"/>
  <c r="F195" i="63" s="1"/>
  <c r="F176" i="75"/>
  <c r="F176" i="67"/>
  <c r="R146" i="70"/>
  <c r="H172" i="68"/>
  <c r="H194" i="68" s="1"/>
  <c r="H172" i="88"/>
  <c r="H194" i="88" s="1"/>
  <c r="H172" i="67"/>
  <c r="H194" i="67" s="1"/>
  <c r="H172" i="72"/>
  <c r="H194" i="72" s="1"/>
  <c r="H172" i="69"/>
  <c r="H194" i="69" s="1"/>
  <c r="H172" i="70"/>
  <c r="H194" i="70" s="1"/>
  <c r="H172" i="73"/>
  <c r="H194" i="73" s="1"/>
  <c r="AM146" i="73"/>
  <c r="Q146" i="72"/>
  <c r="V146" i="68"/>
  <c r="AM176" i="88"/>
  <c r="AM176" i="73"/>
  <c r="AM176" i="75"/>
  <c r="AM176" i="70"/>
  <c r="AM176" i="69"/>
  <c r="AM176" i="63"/>
  <c r="AM195" i="63" s="1"/>
  <c r="AM176" i="71"/>
  <c r="AM176" i="67"/>
  <c r="AM176" i="72"/>
  <c r="AM176" i="68"/>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76" i="71"/>
  <c r="BA176" i="72"/>
  <c r="BA176" i="67"/>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76" i="88"/>
  <c r="AP176" i="63"/>
  <c r="AP195" i="63" s="1"/>
  <c r="AP176" i="72"/>
  <c r="AP176" i="71"/>
  <c r="AP176" i="75"/>
  <c r="AP176" i="73"/>
  <c r="P176" i="75"/>
  <c r="P176" i="63"/>
  <c r="P195" i="63" s="1"/>
  <c r="P176" i="67"/>
  <c r="P176" i="71"/>
  <c r="P176" i="69"/>
  <c r="P176" i="73"/>
  <c r="P176" i="88"/>
  <c r="P176" i="70"/>
  <c r="P176" i="72"/>
  <c r="P176" i="68"/>
  <c r="K146" i="72"/>
  <c r="K146" i="75"/>
  <c r="N143" i="88"/>
  <c r="N193" i="88" s="1"/>
  <c r="M143" i="70"/>
  <c r="M193" i="70" s="1"/>
  <c r="P146" i="72"/>
  <c r="AR176" i="71"/>
  <c r="AR176" i="73"/>
  <c r="AR176" i="72"/>
  <c r="AR176" i="67"/>
  <c r="AR176" i="69"/>
  <c r="AR176" i="63"/>
  <c r="AR195" i="63" s="1"/>
  <c r="AR176" i="88"/>
  <c r="AR176" i="70"/>
  <c r="AR176" i="75"/>
  <c r="U176" i="72"/>
  <c r="U176" i="75"/>
  <c r="U176" i="70"/>
  <c r="U176" i="67"/>
  <c r="U176" i="63"/>
  <c r="U195" i="63" s="1"/>
  <c r="U176" i="88"/>
  <c r="U176" i="73"/>
  <c r="U176" i="69"/>
  <c r="U176" i="71"/>
  <c r="U176" i="68"/>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76" i="88"/>
  <c r="AT176" i="63"/>
  <c r="AT195" i="63" s="1"/>
  <c r="AT176" i="70"/>
  <c r="AT176" i="73"/>
  <c r="AT176" i="72"/>
  <c r="AT176" i="75"/>
  <c r="I176" i="71"/>
  <c r="I176" i="73"/>
  <c r="I176" i="88"/>
  <c r="I176" i="70"/>
  <c r="I176" i="75"/>
  <c r="I176" i="63"/>
  <c r="I195" i="63" s="1"/>
  <c r="I176" i="69"/>
  <c r="I176" i="68"/>
  <c r="I176" i="67"/>
  <c r="R146" i="72"/>
  <c r="AP146" i="67"/>
  <c r="V176" i="73"/>
  <c r="V176" i="63"/>
  <c r="V195" i="63" s="1"/>
  <c r="V176" i="71"/>
  <c r="V176" i="72"/>
  <c r="V176" i="75"/>
  <c r="V176" i="70"/>
  <c r="V176" i="67"/>
  <c r="V176" i="88"/>
  <c r="V176" i="69"/>
  <c r="V176" i="68"/>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76" i="70"/>
  <c r="AC176" i="88"/>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76" i="88"/>
  <c r="AW176" i="75"/>
  <c r="AW176" i="63"/>
  <c r="AW195" i="63" s="1"/>
  <c r="AW176" i="69"/>
  <c r="AW176" i="72"/>
  <c r="AW176" i="71"/>
  <c r="AW176" i="68"/>
  <c r="I146" i="88"/>
  <c r="AI176" i="88"/>
  <c r="AI176" i="71"/>
  <c r="AI176" i="73"/>
  <c r="AI176" i="67"/>
  <c r="AI176" i="70"/>
  <c r="AI176" i="75"/>
  <c r="AI176" i="72"/>
  <c r="AI176" i="63"/>
  <c r="AI195" i="63" s="1"/>
  <c r="AI176" i="69"/>
  <c r="AK146" i="72"/>
  <c r="AK146" i="75"/>
  <c r="X176" i="72"/>
  <c r="X176" i="63"/>
  <c r="X195" i="63" s="1"/>
  <c r="X176" i="73"/>
  <c r="X176" i="67"/>
  <c r="X176" i="69"/>
  <c r="X176" i="88"/>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76" i="88"/>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76" i="63"/>
  <c r="K195" i="63" s="1"/>
  <c r="K176" i="67"/>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76" i="63"/>
  <c r="S195" i="63" s="1"/>
  <c r="S176" i="70"/>
  <c r="S176" i="73"/>
  <c r="S176" i="71"/>
  <c r="S176" i="75"/>
  <c r="S176" i="67"/>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76" i="75"/>
  <c r="AQ176" i="70"/>
  <c r="AQ176" i="69"/>
  <c r="AQ176" i="63"/>
  <c r="AQ195" i="63" s="1"/>
  <c r="AQ176" i="73"/>
  <c r="AQ176" i="88"/>
  <c r="AQ176" i="71"/>
  <c r="O176" i="88"/>
  <c r="O176" i="70"/>
  <c r="O176" i="73"/>
  <c r="O176" i="72"/>
  <c r="O176" i="67"/>
  <c r="O176" i="69"/>
  <c r="O176" i="68"/>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76" i="69"/>
  <c r="AS176" i="70"/>
  <c r="AS176" i="75"/>
  <c r="AS176" i="73"/>
  <c r="AS176" i="67"/>
  <c r="AM146" i="72"/>
  <c r="H146" i="69"/>
  <c r="Z146" i="75"/>
  <c r="G176" i="88"/>
  <c r="G176" i="63"/>
  <c r="G195" i="63" s="1"/>
  <c r="G176" i="75"/>
  <c r="G176" i="72"/>
  <c r="G176" i="67"/>
  <c r="G176" i="73"/>
  <c r="G176" i="69"/>
  <c r="G176" i="71"/>
  <c r="G176" i="68"/>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76" i="72"/>
  <c r="AA176" i="67"/>
  <c r="AA176" i="70"/>
  <c r="AA176" i="71"/>
  <c r="AA176" i="68"/>
  <c r="F172" i="71"/>
  <c r="F194" i="71" s="1"/>
  <c r="H172" i="75"/>
  <c r="H194" i="75" s="1"/>
  <c r="AL146" i="75"/>
  <c r="Y176" i="73"/>
  <c r="Y176" i="69"/>
  <c r="Y176" i="72"/>
  <c r="Y176" i="75"/>
  <c r="Y176" i="63"/>
  <c r="Y195" i="63" s="1"/>
  <c r="Y176" i="88"/>
  <c r="Y176" i="71"/>
  <c r="Y176" i="67"/>
  <c r="Y176" i="70"/>
  <c r="AH176" i="75"/>
  <c r="AH176" i="88"/>
  <c r="AH176" i="71"/>
  <c r="AH176" i="67"/>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76" i="63"/>
  <c r="Q195" i="63" s="1"/>
  <c r="Q176" i="75"/>
  <c r="Q176" i="71"/>
  <c r="Q176" i="72"/>
  <c r="Q176" i="69"/>
  <c r="Q176" i="88"/>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76" i="63"/>
  <c r="AF195" i="63" s="1"/>
  <c r="AF176" i="70"/>
  <c r="AF176" i="75"/>
  <c r="AF176" i="73"/>
  <c r="AF176" i="88"/>
  <c r="AF176" i="72"/>
  <c r="L143" i="69"/>
  <c r="L193" i="69" s="1"/>
  <c r="L176" i="68"/>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76" i="70"/>
  <c r="AN176" i="75"/>
  <c r="AN176" i="63"/>
  <c r="AN195" i="63" s="1"/>
  <c r="AN202" i="63" s="1"/>
  <c r="AN176" i="69"/>
  <c r="AN176" i="72"/>
  <c r="AN176" i="88"/>
  <c r="H176" i="63"/>
  <c r="H195" i="63" s="1"/>
  <c r="H176" i="75"/>
  <c r="H176" i="69"/>
  <c r="H176" i="67"/>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76" i="73"/>
  <c r="AK176" i="63"/>
  <c r="AK195" i="63" s="1"/>
  <c r="AK176" i="70"/>
  <c r="AK176" i="69"/>
  <c r="AK176" i="67"/>
  <c r="AK176" i="71"/>
  <c r="AK176" i="75"/>
  <c r="AK176" i="72"/>
  <c r="AX176" i="88"/>
  <c r="AX176" i="69"/>
  <c r="AX176" i="70"/>
  <c r="AX176" i="73"/>
  <c r="AX176" i="72"/>
  <c r="AX176" i="75"/>
  <c r="AX176" i="67"/>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76" i="75"/>
  <c r="AU176" i="71"/>
  <c r="AU176" i="70"/>
  <c r="AU176" i="63"/>
  <c r="AU195" i="63" s="1"/>
  <c r="AU176" i="67"/>
  <c r="AU176" i="73"/>
  <c r="AU176" i="72"/>
  <c r="L176" i="73"/>
  <c r="H176" i="68"/>
  <c r="F143" i="70"/>
  <c r="F193" i="70" s="1"/>
  <c r="F143" i="75"/>
  <c r="F193" i="75" s="1"/>
  <c r="F143" i="72"/>
  <c r="F193" i="72" s="1"/>
  <c r="F143" i="63"/>
  <c r="F193" i="63" s="1"/>
  <c r="F193" i="71"/>
  <c r="F143" i="88"/>
  <c r="F193" i="88" s="1"/>
  <c r="F143" i="69"/>
  <c r="F193" i="69" s="1"/>
  <c r="F143" i="68"/>
  <c r="F193" i="68" s="1"/>
  <c r="H176" i="88"/>
  <c r="F143" i="67"/>
  <c r="F193" i="67" s="1"/>
  <c r="AE176" i="63"/>
  <c r="AE195" i="63" s="1"/>
  <c r="AE176" i="75"/>
  <c r="AE176" i="72"/>
  <c r="AE176" i="88"/>
  <c r="AE176" i="71"/>
  <c r="AE176" i="69"/>
  <c r="AE176" i="73"/>
  <c r="AE176" i="67"/>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76" i="67"/>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AH176" i="68"/>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Z176" i="88"/>
  <c r="Z176" i="71"/>
  <c r="Z176" i="73"/>
  <c r="Z176" i="70"/>
  <c r="Z176" i="72"/>
  <c r="Z176" i="63"/>
  <c r="Z195" i="63" s="1"/>
  <c r="Z176" i="69"/>
  <c r="Z176" i="67"/>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76" i="63"/>
  <c r="T195" i="63" s="1"/>
  <c r="T176" i="75"/>
  <c r="T176" i="88"/>
  <c r="T176" i="69"/>
  <c r="T176" i="73"/>
  <c r="T176" i="70"/>
  <c r="T176" i="71"/>
  <c r="E176" i="70"/>
  <c r="AD176" i="73"/>
  <c r="AD176" i="88"/>
  <c r="AD176" i="67"/>
  <c r="AD176" i="69"/>
  <c r="AD176" i="70"/>
  <c r="AD176" i="71"/>
  <c r="AD176" i="63"/>
  <c r="AD195" i="63" s="1"/>
  <c r="AD176" i="72"/>
  <c r="AD176" i="75"/>
  <c r="AD176" i="68"/>
  <c r="W176" i="88"/>
  <c r="W176" i="63"/>
  <c r="W195" i="63" s="1"/>
  <c r="W176" i="69"/>
  <c r="W176" i="67"/>
  <c r="W176" i="73"/>
  <c r="W176" i="68"/>
  <c r="W176" i="71"/>
  <c r="W176" i="75"/>
  <c r="W176" i="72"/>
  <c r="AZ176" i="71"/>
  <c r="AZ176" i="67"/>
  <c r="AZ176" i="73"/>
  <c r="AZ176" i="88"/>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76" i="73"/>
  <c r="M176" i="72"/>
  <c r="M176" i="69"/>
  <c r="M176" i="63"/>
  <c r="M195" i="63" s="1"/>
  <c r="M176" i="68"/>
  <c r="M176" i="75"/>
  <c r="M176" i="88"/>
  <c r="M176" i="71"/>
  <c r="AY176" i="72"/>
  <c r="AY176" i="88"/>
  <c r="AY176" i="71"/>
  <c r="AY176" i="70"/>
  <c r="AY176" i="75"/>
  <c r="AY176" i="67"/>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76" i="63"/>
  <c r="E195" i="63" s="1"/>
  <c r="AJ176" i="63"/>
  <c r="AJ195" i="63" s="1"/>
  <c r="AJ176" i="72"/>
  <c r="AJ176" i="73"/>
  <c r="AJ176" i="67"/>
  <c r="AJ176" i="69"/>
  <c r="AJ176" i="70"/>
  <c r="AJ176" i="71"/>
  <c r="AJ176" i="88"/>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76" i="70"/>
  <c r="AO176" i="69"/>
  <c r="AO176" i="73"/>
  <c r="AO176" i="63"/>
  <c r="AO195" i="63" s="1"/>
  <c r="AO176" i="88"/>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76" i="72"/>
  <c r="R176" i="63"/>
  <c r="R195" i="63" s="1"/>
  <c r="R176" i="70"/>
  <c r="R176" i="88"/>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G200" i="68" l="1"/>
  <c r="BA200" i="68"/>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W222" i="68" l="1"/>
  <c r="F130" i="88"/>
  <c r="F132" i="88" s="1"/>
  <c r="F133" i="88" s="1"/>
  <c r="F190" i="88" s="1"/>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AA221" i="69" s="1"/>
  <c r="G202" i="69"/>
  <c r="G200" i="69"/>
  <c r="AW202" i="69"/>
  <c r="AW201" i="69"/>
  <c r="L201" i="69"/>
  <c r="I201" i="69"/>
  <c r="L200" i="69"/>
  <c r="AY200" i="69"/>
  <c r="N200" i="69"/>
  <c r="V202" i="69"/>
  <c r="V201" i="69"/>
  <c r="V221" i="69" s="1"/>
  <c r="AG202" i="69"/>
  <c r="AG201" i="69"/>
  <c r="AM202" i="69"/>
  <c r="AM201" i="69"/>
  <c r="AP202" i="69"/>
  <c r="AP201" i="69"/>
  <c r="AP221" i="69" s="1"/>
  <c r="AK202" i="69"/>
  <c r="AK201" i="69"/>
  <c r="AK200" i="69"/>
  <c r="BA202" i="69"/>
  <c r="BA201" i="69"/>
  <c r="M200" i="69"/>
  <c r="R201" i="69"/>
  <c r="F200" i="69"/>
  <c r="F220" i="69" s="1"/>
  <c r="T200" i="69"/>
  <c r="AC201" i="69"/>
  <c r="S201" i="69"/>
  <c r="Y200" i="69"/>
  <c r="AQ202" i="69"/>
  <c r="AQ201" i="69"/>
  <c r="AQ221" i="69" s="1"/>
  <c r="AQ200" i="69"/>
  <c r="AN202" i="69"/>
  <c r="AN222" i="69" s="1"/>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AD221" i="69" s="1"/>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21" i="68" s="1"/>
  <c r="AN202" i="68"/>
  <c r="AN222" i="68" s="1"/>
  <c r="AN201" i="68"/>
  <c r="AY202" i="68"/>
  <c r="AY201" i="68"/>
  <c r="AY221" i="68" s="1"/>
  <c r="Z202" i="68"/>
  <c r="Z201" i="68"/>
  <c r="J201" i="68"/>
  <c r="Q201" i="68"/>
  <c r="I200" i="68"/>
  <c r="E200" i="68"/>
  <c r="E204" i="68" s="1"/>
  <c r="F204" i="68" s="1"/>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20" i="67" s="1"/>
  <c r="W201" i="67"/>
  <c r="M200" i="67"/>
  <c r="BB202" i="67"/>
  <c r="BB201" i="67"/>
  <c r="BB200" i="67"/>
  <c r="AP202" i="67"/>
  <c r="AP201" i="67"/>
  <c r="AZ202" i="67"/>
  <c r="AZ201" i="67"/>
  <c r="AQ202" i="67"/>
  <c r="AQ201" i="67"/>
  <c r="E202" i="67"/>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5" i="69"/>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V221" i="72"/>
  <c r="AJ216" i="70"/>
  <c r="AJ221" i="70"/>
  <c r="AY216" i="71"/>
  <c r="AY221" i="71"/>
  <c r="R216" i="67"/>
  <c r="AK216" i="70"/>
  <c r="I216" i="72"/>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1"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F221" i="73"/>
  <c r="F221" i="71"/>
  <c r="F221" i="68"/>
  <c r="AF220" i="70"/>
  <c r="AF220" i="73"/>
  <c r="AF220" i="68"/>
  <c r="AF220" i="71"/>
  <c r="K222" i="68"/>
  <c r="K222" i="73"/>
  <c r="K222" i="70"/>
  <c r="K222" i="69"/>
  <c r="K222" i="71"/>
  <c r="Z222" i="71"/>
  <c r="Z222" i="68"/>
  <c r="Z222" i="70"/>
  <c r="Z222" i="72"/>
  <c r="AM220" i="72"/>
  <c r="M222" i="73"/>
  <c r="M222" i="69"/>
  <c r="M222" i="71"/>
  <c r="M222" i="72"/>
  <c r="M222" i="67"/>
  <c r="AP221" i="67"/>
  <c r="AQ221" i="68"/>
  <c r="AQ221" i="73"/>
  <c r="AQ221" i="72"/>
  <c r="AD221" i="70"/>
  <c r="F220" i="72"/>
  <c r="F220" i="70"/>
  <c r="F220" i="68"/>
  <c r="BA221" i="73"/>
  <c r="BA221" i="68"/>
  <c r="L222" i="67"/>
  <c r="L222" i="71"/>
  <c r="L222" i="72"/>
  <c r="L222" i="70"/>
  <c r="L222" i="69"/>
  <c r="L222" i="68"/>
  <c r="L222" i="73"/>
  <c r="E205" i="63"/>
  <c r="AT221" i="69"/>
  <c r="AT221" i="70"/>
  <c r="Y221" i="67"/>
  <c r="W221" i="68"/>
  <c r="AU221" i="69"/>
  <c r="AF222" i="71"/>
  <c r="AF222" i="72"/>
  <c r="F222" i="70"/>
  <c r="F222" i="68"/>
  <c r="AW221" i="68"/>
  <c r="W220" i="68"/>
  <c r="AY221" i="73"/>
  <c r="V221" i="71"/>
  <c r="V221" i="67"/>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AM220" i="67" l="1"/>
  <c r="AM220" i="73"/>
  <c r="AM220" i="70"/>
  <c r="F135" i="88"/>
  <c r="F205" i="69"/>
  <c r="F206" i="68"/>
  <c r="G206" i="68" s="1"/>
  <c r="E205" i="68"/>
  <c r="F205" i="68" s="1"/>
  <c r="G205" i="68" s="1"/>
  <c r="F205" i="67"/>
  <c r="G205" i="67" s="1"/>
  <c r="H205" i="67" s="1"/>
  <c r="I205" i="67" s="1"/>
  <c r="J205" i="67" s="1"/>
  <c r="K205" i="67" s="1"/>
  <c r="L205" i="67" s="1"/>
  <c r="M205" i="67" s="1"/>
  <c r="D13" i="67" s="1"/>
  <c r="V220" i="67"/>
  <c r="T222" i="69"/>
  <c r="Q221" i="68"/>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1" i="2" a="1"/>
  <c r="P13" i="2" a="1"/>
  <c r="W11" i="2" a="1"/>
  <c r="I13" i="2" a="1"/>
  <c r="I11" i="2" a="1"/>
  <c r="P12" i="2" a="1"/>
  <c r="W12" i="2" a="1"/>
  <c r="I12" i="2" a="1"/>
  <c r="W13" i="2" a="1"/>
  <c r="P13" i="2" l="1"/>
  <c r="I13" i="2"/>
  <c r="W13" i="2"/>
  <c r="W12" i="2"/>
  <c r="P12" i="2"/>
  <c r="I12" i="2"/>
  <c r="I11" i="2"/>
  <c r="W11" i="2"/>
  <c r="P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3" i="2" a="1"/>
  <c r="Q12" i="2" a="1"/>
  <c r="Q13" i="2" a="1"/>
  <c r="J13" i="2" a="1"/>
  <c r="J11" i="2" a="1"/>
  <c r="Q11" i="2" a="1"/>
  <c r="X12" i="2" a="1"/>
  <c r="X11" i="2" a="1"/>
  <c r="J12" i="2" a="1"/>
  <c r="J13" i="2" l="1"/>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3" i="2" a="1"/>
  <c r="Y11" i="2" a="1"/>
  <c r="K13" i="2" a="1"/>
  <c r="Y12" i="2" a="1"/>
  <c r="R11" i="2" a="1"/>
  <c r="R13" i="2" a="1"/>
  <c r="K11" i="2" a="1"/>
  <c r="K12" i="2" a="1"/>
  <c r="R12" i="2" a="1"/>
  <c r="K13" i="2" l="1"/>
  <c r="R13" i="2"/>
  <c r="Y13" i="2"/>
  <c r="Y12" i="2"/>
  <c r="K12" i="2"/>
  <c r="R12" i="2"/>
  <c r="Y11" i="2"/>
  <c r="K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2" i="2" a="1"/>
  <c r="Z11" i="2" a="1"/>
  <c r="L13" i="2" a="1"/>
  <c r="Z13" i="2" a="1"/>
  <c r="L11" i="2" a="1"/>
  <c r="Z12" i="2" a="1"/>
  <c r="S12" i="2" a="1"/>
  <c r="S13" i="2" a="1"/>
  <c r="S11" i="2" a="1"/>
  <c r="AC204" i="67" l="1"/>
  <c r="AD204" i="67" s="1"/>
  <c r="AE204" i="67" s="1"/>
  <c r="AF204" i="67" s="1"/>
  <c r="AG204" i="67" s="1"/>
  <c r="AH204" i="67" s="1"/>
  <c r="AI204" i="67" s="1"/>
  <c r="AJ204" i="67" s="1"/>
  <c r="AK204" i="67" s="1"/>
  <c r="AL204" i="67" s="1"/>
  <c r="B17" i="67" s="1"/>
  <c r="S13" i="2"/>
  <c r="Z13" i="2"/>
  <c r="L13" i="2"/>
  <c r="Z12" i="2"/>
  <c r="L12" i="2"/>
  <c r="S12" i="2"/>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2" i="2" a="1"/>
  <c r="T11" i="2" a="1"/>
  <c r="AA12" i="2" a="1"/>
  <c r="AA13" i="2" a="1"/>
  <c r="AA11" i="2" a="1"/>
  <c r="M11" i="2" a="1"/>
  <c r="M13" i="2" a="1"/>
  <c r="T13" i="2" a="1"/>
  <c r="M12" i="2" a="1"/>
  <c r="AM204" i="67" l="1"/>
  <c r="AN204" i="67" s="1"/>
  <c r="AO204" i="67" s="1"/>
  <c r="AP204" i="67" s="1"/>
  <c r="AQ204" i="67" s="1"/>
  <c r="AR204" i="67" s="1"/>
  <c r="AS204" i="67" s="1"/>
  <c r="AT204" i="67" s="1"/>
  <c r="AU204" i="67" s="1"/>
  <c r="AV204" i="67" s="1"/>
  <c r="B18" i="67" s="1"/>
  <c r="M11" i="2"/>
  <c r="AA13" i="2"/>
  <c r="M13" i="2"/>
  <c r="T13" i="2"/>
  <c r="T12" i="2"/>
  <c r="M12" i="2"/>
  <c r="AA12" i="2"/>
  <c r="AA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1" i="2" a="1"/>
  <c r="U12" i="2" a="1"/>
  <c r="N12" i="2" a="1"/>
  <c r="N13" i="2" a="1"/>
  <c r="N11" i="2" a="1"/>
  <c r="AB13" i="2" a="1"/>
  <c r="U11" i="2" a="1"/>
  <c r="AB12" i="2" a="1"/>
  <c r="U13" i="2" a="1"/>
  <c r="N11" i="2" l="1"/>
  <c r="AW204" i="67"/>
  <c r="AX204" i="67" s="1"/>
  <c r="AY204" i="67" s="1"/>
  <c r="AZ204" i="67" s="1"/>
  <c r="BA204" i="67" s="1"/>
  <c r="BB204" i="67" s="1"/>
  <c r="U13" i="2"/>
  <c r="N13" i="2"/>
  <c r="AB13" i="2"/>
  <c r="N12" i="2"/>
  <c r="AB12" i="2"/>
  <c r="U12" i="2"/>
  <c r="AB11" i="2"/>
  <c r="U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P10" i="2" a="1"/>
  <c r="I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S10" i="2" a="1"/>
  <c r="L9" i="2" a="1"/>
  <c r="Z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M10" i="2" l="1"/>
  <c r="AA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T10" i="2" a="1"/>
  <c r="M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N10" i="2" l="1"/>
  <c r="AB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N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2FBD743-66F4-4CA7-B15F-7593BD4B4977}">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FBD51B7D-BFE4-4435-9685-AE28B852587F}">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tc={4758B1BB-0731-4104-93C6-AF2383426F9F}</author>
  </authors>
  <commentList>
    <comment ref="E30" authorId="0" shapeId="0" xr:uid="{4758B1BB-0731-4104-93C6-AF2383426F9F}">
      <text>
        <t>[Threaded comment]
Your version of Excel allows you to read this threaded comment; however, any edits to it will get removed if the file is opened in a newer version of Excel. Learn more: https://go.microsoft.com/fwlink/?linkid=870924
Comment:
    Based on Atkins comments - average of multiple in-channel options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42CF59E-EED4-4907-8163-0C8F36F3B9D5}">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8179393-4363-419B-A5A6-C9A503E12988}">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tc={FC3DAAA6-A0BF-4E08-985E-6BB12BD6BAF4}</author>
    <author>tc={38180837-11D1-4EC2-B7C1-D12D93EE76A6}</author>
    <author>tc={5A09EF02-6731-4C75-8F11-22A343E5AAF2}</author>
    <author>tc={1D6295B9-3E47-4CFC-95BB-ED2FCBA64AD7}</author>
    <author>tc={7EB7F37A-B6DD-4C50-A2CC-C3562A4F1696}</author>
  </authors>
  <commentList>
    <comment ref="C28" authorId="0" shapeId="0" xr:uid="{FC3DAAA6-A0BF-4E08-985E-6BB12BD6BAF4}">
      <text>
        <t>[Threaded comment]
Your version of Excel allows you to read this threaded comment; however, any edits to it will get removed if the file is opened in a newer version of Excel. Learn more: https://go.microsoft.com/fwlink/?linkid=870924
Comment:
    Condition 1 crossings</t>
      </text>
    </comment>
    <comment ref="D28" authorId="1" shapeId="0" xr:uid="{38180837-11D1-4EC2-B7C1-D12D93EE76A6}">
      <text>
        <t>[Threaded comment]
Your version of Excel allows you to read this threaded comment; however, any edits to it will get removed if the file is opened in a newer version of Excel. Learn more: https://go.microsoft.com/fwlink/?linkid=870924
Comment:
    Average of cond 2-5 crossings</t>
      </text>
    </comment>
    <comment ref="T28" authorId="2" shapeId="0" xr:uid="{5A09EF02-6731-4C75-8F11-22A343E5AAF2}">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 ref="AI28" authorId="3" shapeId="0" xr:uid="{1D6295B9-3E47-4CFC-95BB-ED2FCBA64AD7}">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 ref="AY28" authorId="4" shapeId="0" xr:uid="{7EB7F37A-B6DD-4C50-A2CC-C3562A4F1696}">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B9B840A-2972-4E53-B016-0EC7A9AE1DC3}">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tc={4EFFC7E1-E375-4887-87A2-05BF2AEABC47}</author>
    <author>tc={B171FA78-AF74-4567-8E22-E3E84728A282}</author>
    <author>tc={16FC72AE-CEAF-45AB-B970-2A4194F16704}</author>
    <author>tc={604AD013-2168-4B66-8B45-78AC4729C21C}</author>
    <author>tc={A17EA57E-5E66-4FED-9D06-153626CECED0}</author>
  </authors>
  <commentList>
    <comment ref="C28" authorId="0" shapeId="0" xr:uid="{4EFFC7E1-E375-4887-87A2-05BF2AEABC47}">
      <text>
        <t>[Threaded comment]
Your version of Excel allows you to read this threaded comment; however, any edits to it will get removed if the file is opened in a newer version of Excel. Learn more: https://go.microsoft.com/fwlink/?linkid=870924
Comment:
    Condition 1 crossings</t>
      </text>
    </comment>
    <comment ref="D28" authorId="1" shapeId="0" xr:uid="{B171FA78-AF74-4567-8E22-E3E84728A282}">
      <text>
        <t>[Threaded comment]
Your version of Excel allows you to read this threaded comment; however, any edits to it will get removed if the file is opened in a newer version of Excel. Learn more: https://go.microsoft.com/fwlink/?linkid=870924
Comment:
    Average of cond 2-5 crossings</t>
      </text>
    </comment>
    <comment ref="T28" authorId="2" shapeId="0" xr:uid="{16FC72AE-CEAF-45AB-B970-2A4194F16704}">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 ref="AI28" authorId="3" shapeId="0" xr:uid="{604AD013-2168-4B66-8B45-78AC4729C21C}">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 ref="AY28" authorId="4" shapeId="0" xr:uid="{A17EA57E-5E66-4FED-9D06-153626CECED0}">
      <text>
        <t>[Threaded comment]
Your version of Excel allows you to read this threaded comment; however, any edits to it will get removed if the file is opened in a newer version of Excel. Learn more: https://go.microsoft.com/fwlink/?linkid=870924
Comment:
    Re-set to condition 1 post refurb.</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<sst xmlns="http://schemas.openxmlformats.org/spreadsheetml/2006/main" count="5053" uniqueCount="625">
  <si>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</si>
  <si>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</si>
  <si>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</si>
  <si>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</si>
  <si>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</si>
  <si>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</si>
  <si>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</si>
  <si>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</si>
  <si>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</si>
  <si>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</si>
  <si>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</si>
  <si>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</si>
  <si>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</si>
  <si>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</si>
  <si>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</si>
  <si>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</si>
  <si>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</si>
  <si>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</si>
  <si>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</si>
  <si>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</si>
  <si>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</si>
  <si>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</si>
  <si>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</si>
  <si>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</si>
  <si>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</si>
  <si>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</si>
  <si>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</si>
  <si>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</si>
  <si>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</si>
  <si>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</si>
  <si>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</si>
  <si>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</si>
  <si>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</si>
  <si>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</si>
  <si>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</si>
  <si>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</si>
  <si>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</si>
  <si>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</si>
  <si>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</si>
  <si>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</si>
  <si>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</si>
  <si>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</si>
  <si>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</si>
  <si>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</si>
  <si>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</si>
  <si>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</si>
  <si>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</si>
  <si>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</si>
  <si>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</si>
  <si>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</si>
  <si>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</si>
  <si>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</si>
  <si>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</si>
  <si>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</si>
  <si>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</si>
  <si>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</si>
  <si>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</si>
  <si>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</si>
  <si>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</si>
  <si>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</si>
  <si>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</si>
  <si>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</si>
  <si>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</si>
  <si>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</si>
  <si>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</si>
  <si>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</si>
  <si>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</si>
  <si>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</si>
  <si>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</si>
  <si>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</si>
  <si>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</si>
  <si>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</si>
  <si>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</si>
  <si>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</si>
  <si>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</si>
  <si>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</si>
  <si>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</si>
  <si>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</si>
  <si>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</si>
  <si>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</si>
  <si>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</si>
  <si>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</si>
  <si>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</si>
  <si>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</si>
  <si>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</si>
  <si>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</si>
  <si>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</si>
  <si>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</si>
  <si>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</si>
  <si>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</si>
  <si>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</si>
  <si>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</si>
  <si>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</si>
  <si>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</si>
  <si>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</si>
  <si>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</si>
  <si>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</si>
  <si>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</si>
  <si>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</si>
  <si>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</si>
  <si>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</si>
  <si>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</si>
  <si>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</si>
  <si>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</si>
  <si>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</si>
  <si>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</si>
  <si>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</si>
  <si>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</si>
  <si>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</si>
  <si>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</si>
  <si>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</si>
  <si>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</si>
  <si>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</si>
  <si>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</si>
  <si>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</si>
  <si>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</si>
  <si>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</si>
  <si>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</si>
  <si>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</si>
  <si>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</si>
  <si>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</si>
  <si>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</si>
  <si>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</si>
  <si>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</si>
  <si>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</si>
  <si>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</si>
  <si>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Option_1</t>
  </si>
  <si>
    <t>Option_2</t>
  </si>
  <si>
    <t>Option_3</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</si>
  <si>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</si>
  <si>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</si>
  <si>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</si>
  <si>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</si>
  <si>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</si>
  <si>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</si>
  <si>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</si>
  <si>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</si>
  <si>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</si>
  <si>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</si>
  <si>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If investment is to replace an existing asset / investment expenditure type, please state the condition of the asset / investment expenditure type</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</si>
  <si>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</si>
  <si>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</si>
  <si>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</si>
  <si>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</si>
  <si>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</si>
  <si>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</si>
  <si>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</si>
  <si>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</si>
  <si>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</si>
  <si>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</si>
  <si>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</si>
  <si>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</si>
  <si>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</si>
  <si>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</si>
  <si>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</si>
  <si>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</si>
  <si>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</si>
  <si>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</si>
  <si>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</si>
  <si>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</si>
  <si>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</si>
  <si>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</si>
  <si>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</si>
  <si>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</si>
  <si>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</si>
  <si>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</si>
  <si>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</si>
  <si>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</si>
  <si>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</si>
  <si>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</si>
  <si>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</si>
  <si>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</si>
  <si>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</si>
  <si>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</si>
  <si>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</si>
  <si>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</si>
  <si>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</si>
  <si>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</si>
  <si>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</si>
  <si>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</si>
  <si>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</si>
  <si>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</si>
  <si>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</si>
  <si>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</si>
  <si>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</si>
  <si>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</si>
  <si>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</si>
  <si>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</si>
  <si>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</si>
  <si>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</si>
  <si>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</si>
  <si>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</si>
  <si>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</si>
  <si>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</si>
  <si>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</si>
  <si>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</si>
  <si>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</si>
  <si>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</si>
  <si>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</si>
  <si>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</si>
  <si>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</si>
  <si>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</si>
  <si>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</si>
  <si>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</si>
  <si>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</si>
  <si>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</si>
  <si>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</si>
  <si>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</si>
  <si>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</si>
  <si>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</si>
  <si>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</si>
  <si>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</si>
  <si>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</si>
  <si>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</si>
  <si>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</si>
  <si>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</si>
  <si>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</si>
  <si>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</si>
  <si>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</si>
  <si>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</si>
  <si>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</si>
  <si>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</si>
  <si>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</si>
  <si>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</si>
  <si>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</si>
  <si>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</si>
  <si>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</si>
  <si>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</si>
  <si>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</si>
  <si>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</si>
  <si>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</si>
  <si>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</si>
  <si>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</si>
  <si>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</si>
  <si>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</si>
  <si>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</si>
  <si>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</si>
  <si>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</si>
  <si>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</si>
  <si>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</si>
  <si>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</si>
  <si>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</si>
  <si>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</si>
  <si>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</si>
  <si>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</si>
  <si>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</si>
  <si>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</si>
  <si>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</si>
  <si>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</si>
  <si>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</si>
  <si>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</si>
  <si>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</si>
  <si>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</si>
  <si>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</si>
  <si>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</si>
  <si>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</si>
  <si>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</si>
  <si>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</si>
  <si>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</si>
  <si>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</si>
  <si>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</si>
  <si>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</si>
  <si>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</si>
  <si>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</si>
  <si>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</si>
  <si>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</si>
  <si>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</si>
  <si>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</si>
  <si>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</si>
  <si>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</si>
  <si>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</si>
  <si>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</si>
  <si>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</si>
  <si>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</si>
  <si>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</si>
  <si>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</si>
  <si>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</si>
  <si>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</si>
  <si>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</si>
  <si>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</si>
  <si>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</si>
  <si>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</si>
  <si>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</si>
  <si>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</si>
  <si>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</si>
  <si>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</si>
  <si>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</si>
  <si>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</si>
  <si>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</si>
  <si>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</si>
  <si>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</si>
  <si>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</si>
  <si>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</si>
  <si>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</si>
  <si>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</si>
  <si>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</si>
  <si>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</si>
  <si>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Expenditure Type</t>
  </si>
  <si>
    <t>Authorised By:</t>
  </si>
  <si>
    <r>
      <t xml:space="preserve">Preferred Option </t>
    </r>
    <r>
      <rPr>
        <i/>
        <sz val="10"/>
        <rFont val="Verdana"/>
        <family val="2"/>
      </rPr>
      <t>(Y/N)</t>
    </r>
  </si>
  <si>
    <r>
      <t>Spend Area</t>
    </r>
    <r>
      <rPr>
        <i/>
        <sz val="10"/>
        <color theme="1"/>
        <rFont val="Verdana"/>
        <family val="2"/>
      </rPr>
      <t xml:space="preserve">
(Please include relevant RRP/BPDT Table Reference)</t>
    </r>
  </si>
  <si>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</si>
  <si>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</si>
  <si>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</si>
  <si>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</si>
  <si>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</si>
  <si>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</si>
  <si>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</si>
  <si>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</si>
  <si>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</si>
  <si>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</si>
  <si>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</si>
  <si>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Expenditure Profile - Summary</t>
  </si>
  <si>
    <t>Post RIIO3</t>
  </si>
  <si>
    <t>(£m)</t>
  </si>
  <si>
    <t>Capitalised costs</t>
  </si>
  <si>
    <t>Non-capitalised costs</t>
  </si>
  <si>
    <t>Asset Class</t>
  </si>
  <si>
    <t>Unit</t>
  </si>
  <si>
    <t>Output</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</si>
  <si>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</si>
  <si>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</si>
  <si>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</si>
  <si>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</si>
  <si>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</si>
  <si>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</si>
  <si>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</si>
  <si>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</si>
  <si>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</si>
  <si>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</si>
  <si>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</si>
  <si>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</si>
  <si>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</si>
  <si>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</si>
  <si>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</si>
  <si>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</si>
  <si>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</si>
  <si>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</si>
  <si>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</si>
  <si>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</si>
  <si>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</si>
  <si>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</si>
  <si>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</si>
  <si>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</si>
  <si>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</si>
  <si>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</si>
  <si>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</si>
  <si>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</si>
  <si>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</si>
  <si>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</si>
  <si>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</si>
  <si>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</si>
  <si>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</si>
  <si>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</si>
  <si>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</si>
  <si>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</si>
  <si>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</si>
  <si>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</si>
  <si>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</si>
  <si>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</si>
  <si>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</si>
  <si>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</si>
  <si>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</si>
  <si>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</si>
  <si>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</si>
  <si>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</si>
  <si>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</si>
  <si>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</si>
  <si>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</si>
  <si>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</si>
  <si>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</si>
  <si>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</si>
  <si>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</si>
  <si>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</si>
  <si>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</si>
  <si>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</si>
  <si>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</si>
  <si>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</si>
  <si>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</si>
  <si>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</si>
  <si>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</si>
  <si>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</si>
  <si>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</si>
  <si>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</si>
  <si>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</si>
  <si>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</si>
  <si>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</si>
  <si>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</si>
  <si>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</si>
  <si>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</si>
  <si>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</si>
  <si>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</si>
  <si>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</si>
  <si>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</si>
  <si>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</si>
  <si>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</si>
  <si>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</si>
  <si>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</si>
  <si>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</si>
  <si>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</si>
  <si>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</si>
  <si>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</si>
  <si>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</si>
  <si>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</si>
  <si>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</si>
  <si>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</si>
  <si>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</si>
  <si>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</si>
  <si>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</si>
  <si>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</si>
  <si>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</si>
  <si>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</si>
  <si>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</si>
  <si>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</si>
  <si>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</si>
  <si>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</si>
  <si>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</si>
  <si>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</si>
  <si>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</si>
  <si>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</si>
  <si>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</si>
  <si>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</si>
  <si>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</si>
  <si>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</si>
  <si>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</si>
  <si>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</si>
  <si>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</si>
  <si>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</si>
  <si>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</si>
  <si>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</si>
  <si>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</si>
  <si>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</si>
  <si>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</si>
  <si>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</si>
  <si>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</si>
  <si>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</si>
  <si>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</si>
  <si>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</si>
  <si>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</si>
  <si>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</si>
  <si>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</si>
  <si>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</si>
  <si>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</si>
  <si>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</si>
  <si>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</si>
  <si>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</si>
  <si>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</si>
  <si>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</si>
  <si>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</si>
  <si>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</si>
  <si>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</si>
  <si>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Cost cross-referencing</t>
  </si>
  <si>
    <t>If there is any explanation required on how the cost data set out in the EJP totals to the lines in the CBA, please provide it here.</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</si>
  <si>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</si>
  <si>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</si>
  <si>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</si>
  <si>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</si>
  <si>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</si>
  <si>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</si>
  <si>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</si>
  <si>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</si>
  <si>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</si>
  <si>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</si>
  <si>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</si>
  <si>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</si>
  <si>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</si>
  <si>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</si>
  <si>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</si>
  <si>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</si>
  <si>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</si>
  <si>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</si>
  <si>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</si>
  <si>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</si>
  <si>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</si>
  <si>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</si>
  <si>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</si>
  <si>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</si>
  <si>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</si>
  <si>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</si>
  <si>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</si>
  <si>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</si>
  <si>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</si>
  <si>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</si>
  <si>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</si>
  <si>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</si>
  <si>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</si>
  <si>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</si>
  <si>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</si>
  <si>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</si>
  <si>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</si>
  <si>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</si>
  <si>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</si>
  <si>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</si>
  <si>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</si>
  <si>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</si>
  <si>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</si>
  <si>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</si>
  <si>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</si>
  <si>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Maintain baseline by doing minimum/nothing</t>
  </si>
  <si>
    <t>N</t>
  </si>
  <si>
    <t>River crossing at River Allen to be monitored at an increased frequency. Also repair the temporary protection measures regularly due to them being moved/washed away completely during flood events.</t>
  </si>
  <si>
    <t>Inspections</t>
  </si>
  <si>
    <t>Loss of Supply</t>
  </si>
  <si>
    <t>Increased frequency OPEX cost</t>
  </si>
  <si>
    <t>x every 6 months</t>
  </si>
  <si>
    <t>River bank erosion rate</t>
  </si>
  <si>
    <t>0.130556m per year</t>
  </si>
  <si>
    <t>168.13m to road in 2002; 170.48m to road in 2020.</t>
  </si>
  <si>
    <t>Pipeline distance from bank</t>
  </si>
  <si>
    <t>Years until pipeline exposed in bank</t>
  </si>
  <si>
    <t>This is not currently incorporated in the CBA - just a note.</t>
  </si>
  <si>
    <t>Assumptions - Loss of Supply - BASELINE</t>
  </si>
  <si>
    <t>Total Risk Formula used for the additional Loss of Supply</t>
  </si>
  <si>
    <t>Pre investment PoF</t>
  </si>
  <si>
    <t>PoC</t>
  </si>
  <si>
    <t>fixed input - all incidents on high pressure pipelines would result in a LoS event</t>
  </si>
  <si>
    <t>No. of customers</t>
  </si>
  <si>
    <t>confirmed number of customers as per latest 1:20 LTS models.</t>
  </si>
  <si>
    <t>Cost per property</t>
  </si>
  <si>
    <t>NGN calculated network LoS metric</t>
  </si>
  <si>
    <t>No. of assets</t>
  </si>
  <si>
    <t>no. of proposed diversions</t>
  </si>
  <si>
    <t>Duration of incident (days)</t>
  </si>
  <si>
    <t>variable input (expertly ellicited minimum time period required to install temporary high pressure bypass and restore supply to 100,000+ customers)</t>
  </si>
  <si>
    <t>Baseline Total Risk (£m)</t>
  </si>
  <si>
    <t>Based on exposed pipeline in bed</t>
  </si>
  <si>
    <t>In addition to this, by 2057 pipeline likely to be exposed in the bank too.</t>
  </si>
  <si>
    <t>PoF Deterioation per year</t>
  </si>
  <si>
    <t>Increased inspection frequency (+2% annual inflation)</t>
  </si>
  <si>
    <t>Install rivedbed/bank protection</t>
  </si>
  <si>
    <t>Continued monitoring of the river crossing following the temporary remediation in 2023 allows the business a level of flexibility; relatively low expenditure associated with this option appears to be good value for money in the short-term. However, following some closer analysis on the ongoing level of risk, stakeholder input and long-term risk mitigation, this option should be discounted, with preference for an invasive, but a long-term solution.</t>
  </si>
  <si>
    <t xml:space="preserve">Based on the level of risk, the surounding circumstances and stakeholder and expert consultant advice, NGN rejects this option as not viable. </t>
  </si>
  <si>
    <t>Install protection mesures in rived bed and bank. Maintain regular surveys to monitor pipeline and protection measures.</t>
  </si>
  <si>
    <t>Inspection cost</t>
  </si>
  <si>
    <t>Assumptions - Loss of Supply - OPTION 1</t>
  </si>
  <si>
    <t>Option 1</t>
  </si>
  <si>
    <t>Post investment PoF</t>
  </si>
  <si>
    <t>variable input (1 in 200 years)</t>
  </si>
  <si>
    <r>
      <rPr>
        <b/>
        <sz val="10"/>
        <color rgb="FF7030A0"/>
        <rFont val="Calibri"/>
        <family val="2"/>
      </rPr>
      <t>¹</t>
    </r>
    <r>
      <rPr>
        <b/>
        <sz val="10"/>
        <color rgb="FF7030A0"/>
        <rFont val="Verdana"/>
        <family val="2"/>
      </rPr>
      <t>First 3 years</t>
    </r>
  </si>
  <si>
    <r>
      <rPr>
        <b/>
        <sz val="10"/>
        <color rgb="FF7030A0"/>
        <rFont val="Calibri"/>
        <family val="2"/>
      </rPr>
      <t>²</t>
    </r>
    <r>
      <rPr>
        <b/>
        <sz val="10"/>
        <color rgb="FF7030A0"/>
        <rFont val="Verdana"/>
        <family val="2"/>
      </rPr>
      <t>Thereafter</t>
    </r>
  </si>
  <si>
    <t>Inspection frequency (+2% annual inflation)</t>
  </si>
  <si>
    <t>Reinstating/repairing/replacing protection meaures</t>
  </si>
  <si>
    <t>Divert pipeline</t>
  </si>
  <si>
    <t>Y</t>
  </si>
  <si>
    <t>Diversion</t>
  </si>
  <si>
    <t>Assumptions - Loss of Supply - OPTION 2</t>
  </si>
  <si>
    <t>Option 2</t>
  </si>
  <si>
    <t>OC Inspection cost</t>
  </si>
  <si>
    <t>A day's direct NGN cost (£232 based on 2023 CBA) every 5 years initially post installation as per policy/procedure. Then every 2 once condition deteriorates.</t>
  </si>
  <si>
    <t>Assumptions - Loss of Supply - OPTION 3</t>
  </si>
  <si>
    <t>Option 3</t>
  </si>
  <si>
    <t>Once the overcrossing is in place, there is still a chance of failure due to the nature of exposed pipework - 1% is consistent with the assumptions applied on Overcrossings. Inspections are due every 5 years and then every 2 as the overcrossing deteriorates. Interventions are required depending on condition, but for the purposes of this analysis, it is assumed that a refurbishment based on the current average cost and 2% inflatory annual uplift would be needed every 15 years.</t>
  </si>
  <si>
    <r>
      <rPr>
        <b/>
        <sz val="10"/>
        <color rgb="FF7030A0"/>
        <rFont val="Calibri"/>
        <family val="2"/>
      </rPr>
      <t>¹</t>
    </r>
    <r>
      <rPr>
        <b/>
        <sz val="10"/>
        <color rgb="FF7030A0"/>
        <rFont val="Verdana"/>
        <family val="2"/>
      </rPr>
      <t>First 15 years</t>
    </r>
  </si>
  <si>
    <t>Refurb</t>
  </si>
  <si>
    <t>Assumed after 15 years. Current average cost for river crossing refurb is £160k. 2% annual uplift applied, by 2042 this is expected to be approx £215k</t>
  </si>
  <si>
    <t>Scaffolding cost</t>
  </si>
  <si>
    <t>Refurb - annual inflation applied</t>
  </si>
  <si>
    <t>Divert pipeline - overcrossing on new pipe bridge</t>
  </si>
  <si>
    <t>Assumptions - Loss of Supply - OPTION 4</t>
  </si>
  <si>
    <t>Option 4</t>
  </si>
  <si>
    <t>Pipe bridge cost (min)</t>
  </si>
  <si>
    <t>variable input (1 in 133 years) Whilst the pipeline is protected, the PoF is likely lower, however, the temporary protection is unlikely to last longer than 2-3 years, thus expected to be ineffective by start of GD3.</t>
  </si>
  <si>
    <t>variable input (1 in 400 years)</t>
  </si>
  <si>
    <t>variable input (1 in 133 years)</t>
  </si>
  <si>
    <r>
      <rPr>
        <b/>
        <sz val="10"/>
        <color rgb="FF7030A0"/>
        <rFont val="Calibri"/>
        <family val="2"/>
      </rPr>
      <t>¹</t>
    </r>
    <r>
      <rPr>
        <b/>
        <sz val="10"/>
        <color rgb="FF7030A0"/>
        <rFont val="Verdana"/>
        <family val="2"/>
      </rPr>
      <t>First 5 years</t>
    </r>
  </si>
  <si>
    <t>¹²The protection measure is very likely to wash away within approx 5 years. This is evidenced by our experience so far - cobble mats installed in 2015 washed away in 2019. EA/Natural England may not be prepared to allow the reinstallation of the protection again, because each time protection is installed, significant damage is caused to the watercourse and the surrounding ecologically sensitive environment, therefore only leaving us with an option to divert or do nothing (unacceptable level of risk), which would mean that PoF would go back to baseline levels. In addition to this, by 2057 pipeline likely to be exposed in the bank too.</t>
  </si>
  <si>
    <t>n/a</t>
  </si>
  <si>
    <t>Divert pipeline below ground</t>
  </si>
  <si>
    <t>Deferred investment</t>
  </si>
  <si>
    <t>Decommission the pipeline</t>
  </si>
  <si>
    <t>The baseline option has been rejected as it does not allow us to maintain risk, service levels or compliance.</t>
  </si>
  <si>
    <t>To find the optimal balance between Risk, Cost and Service levels.</t>
  </si>
  <si>
    <t>Decommission this section of the pipeline.</t>
  </si>
  <si>
    <t>Single source of supply to in excess of 100,000 customers; cannot be decommissioned.</t>
  </si>
  <si>
    <t>Defer the Diversion to RIIO-GD4.</t>
  </si>
  <si>
    <t xml:space="preserve">
Remediate the exposed pipeline by installing protective measures in the riverbed and decelerate the river bank erosion, therefore mitigating the risk of further exposure and consequential damage. </t>
  </si>
  <si>
    <t xml:space="preserve">Remediate the exposed pipeline by installing protective measures in the riverbed and decelerate the river bank erosion, therefore mitigating the risk of further exposure and consequential damage. </t>
  </si>
  <si>
    <t>As for the baseline option, the deferred option has been rejected as it does not allow us to maintain risk, service levels or compliance.</t>
  </si>
  <si>
    <t xml:space="preserve">
Minimal intervention to mitigate risk by increased monitoring and reacting to/addressing changes only. </t>
  </si>
  <si>
    <t xml:space="preserve">Minimal intervention to mitigate risk by increased monitoring and reacting to/addressing changes only. </t>
  </si>
  <si>
    <t xml:space="preserve">
Divert a small section of the pipeline and install above ground, along with a purpose built pipeline bridge to support the new pipeline.</t>
  </si>
  <si>
    <t>Divert a small section of the pipeline and install above ground, along with a purpose built pipeline bridge to support the new pipeline.</t>
  </si>
  <si>
    <t>Divert a small section of the pipeline to create adequate depth of cover and prevent the pipeline from being exposed in the river bed or bank.</t>
  </si>
  <si>
    <r>
      <t xml:space="preserve">The Environment Agency and Natural England were the biggest contributors to the rejection of this option. In order to protect this area of national importance as well as to ensure that there is as little interference with the natural flow of the river as possible, short-term solutions have been deemed unsuitable. 
Furthermore, different priorities between national, local and customer stakeholders highlight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</si>
  <si>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</si>
  <si>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This is the preferred solution due to longevity and effectiveness. Furthermore, the Environment Agency have favoured this solution.</t>
  </si>
  <si>
    <t>The Catton to Cummersdale pipeline, a critical 18-inch steel pipeline operating at 19 bar, is currently at risk due to exposure in the River Allen's riverbed and the eroding east bank. This vulnerability could lead to catastrophic failure, affecting over 100,000 customers and causing environmental damage. Expert consultants have determined that diverting the pipeline, estimated to cost £7.7 million, is the only effective long-term solution. This diversion will address the exposure issues and benefit the local environment by minimizing invasive interventions in the Site of Specific Scientific Interest (SSSI) and the North Pennines Area of Outstanding Natural Beauty (AONB). The pipeline's current protection measures are insufficient against the high-velocity watercourse, which can transport large boulders and wash away temporary protections, as occurred in 2019. Implementing this diversion is essential to prevent further damage and ensure a sustainable solution.</t>
  </si>
  <si>
    <t>This option is deemed more costly and complex, with additional expenses due to the environmental and engineering challenges and strict regulatory scrutiny on altering a listed building, and further compliance complications associated with constructing a new overcrossing (this goes against the advise in IGEM/TD1), All this makes this option impractical. Consequently, this approach is rejected.</t>
  </si>
  <si>
    <t>This option is deemed more costly and complex, with additional expenses due to the need for a new pipe bridge and scaffolding. The environmental and engineering challenges and further complications associated with constructing a new structure make this option impractical. Furthermore, it is not in line with guidance in IGEM/TD1. Consequently, this approach is rejected in favor of less disruptive alternatives.</t>
  </si>
  <si>
    <t>This option is deemed more costly and complex, with additional expenses due to the need for a new pipe bridge and scaffolding. The environmental and engineering challenges and further complications associated with constructing a new structure make this option impractical. Furthermore, it is not in line with guidance in IGEM/TD1. Consequently, this approach is rejected.</t>
  </si>
  <si>
    <t>See tab "Baseline"</t>
  </si>
  <si>
    <t>See tab "Option_1"</t>
  </si>
  <si>
    <t>See tab "Option_2"</t>
  </si>
  <si>
    <t>See tab "Option_3"</t>
  </si>
  <si>
    <t>See tab "Option_4"</t>
  </si>
  <si>
    <t xml:space="preserve">Trenchless crossing methodology: At this stage of the project it has not been confirmed what construction method will be utilised to install the new pipeline. Each installation type (HDD, microbore etc.) has specific requirements that can impact the duration of the work and cost of delivery. </t>
  </si>
  <si>
    <t>We have commissioned a FEED study in RIIO-GD2 to ensure that our proposals for final determination are as robust as possible.</t>
  </si>
  <si>
    <t>Medium</t>
  </si>
  <si>
    <t>&lt;=20%</t>
  </si>
  <si>
    <t>&lt;=30%</t>
  </si>
  <si>
    <t>Deterioration of Riverbed/bank: Further deterioration of the riverbank may necessitate additional intervention to secure the integrity of the pipeline in the interim until the main diversionary works can be delivered.</t>
  </si>
  <si>
    <t>At present protective assets are in place and under increased frequency inspections to mitigate any risk, however, if those protective measures are washed away during the next severe weather event, additional interventions may be necessary. Our only mitigation option is the increased frequency of inspections to ensure that any changes are flagged and addressed quickly.</t>
  </si>
  <si>
    <t xml:space="preserve">Third parties: Several key external stakeholders will be engaged with this project, including the Environment Agency, Natural England, HSE, residents and landowners. Variations to scope may be required if directed to ensure compliance with relevant agencies. </t>
  </si>
  <si>
    <t>We have already carried out extensive optioneering and have open channels of communication with these stakeholders, so can collaborate throughout the process to minimise any unplanned changes.</t>
  </si>
  <si>
    <t>Low</t>
  </si>
  <si>
    <t>Validity of optioneering - leading to changes in scope.</t>
  </si>
  <si>
    <t>Options have been proposed by specialist consultants following extensive research and analysis. The process has been supervised and reviewed by our internal SMEs to ensure that it has been completed to our satisfaction.</t>
  </si>
  <si>
    <t>Cost certainty: Currently, the cost certainty for this project is quite low, largely because the detailed scope remains unclear (it will be defined once FEED is completed).</t>
  </si>
  <si>
    <t xml:space="preserve">However, having performed similar projects recently, and on the same pipeline, we have a strong reference point when it comes to the tender process for securing our design and delivery contracts. </t>
  </si>
  <si>
    <t>General project risk: These include scope and cost uncertainties, which can arise due to incomplete or evolving project details. Potential delays due to third-party interventions, such as regulatory approvals or community objections, can also pose significant challenges. Additionally, unforeseeable environmental impacts, like severe weather conditions or geological issues, may necessitate additional measures, potentially affecting the project timeline and costs.</t>
  </si>
  <si>
    <t>Experience has shown that delivery of projects of this type requires close monitoring. There are robust controls in places to ensure delivery is tracked through period.</t>
  </si>
  <si>
    <t>&lt;=40%</t>
  </si>
  <si>
    <t>Medium/High</t>
  </si>
  <si>
    <t>N/A covered in Mitigations.</t>
  </si>
  <si>
    <t>Note: River Allen diversion is not included within the NARM BPDT</t>
  </si>
  <si>
    <t>A22.n.NGN</t>
  </si>
  <si>
    <t>CV5.01</t>
  </si>
  <si>
    <t>Dean Pearson</t>
  </si>
  <si>
    <t>Not modelled in beyond RIIO-GD4 as proposals cover RIIO-GD3 only.</t>
  </si>
  <si>
    <t>As per above</t>
  </si>
  <si>
    <t>N/A</t>
  </si>
  <si>
    <t>Costs in CBA reflected in sections 8 and 9 of EJP.</t>
  </si>
  <si>
    <t>Divert pipeline - overcrossing on existing bridge</t>
  </si>
  <si>
    <t xml:space="preserve">Divert a small section of the pipeline and install above ground, attached to existing bridge. </t>
  </si>
  <si>
    <t xml:space="preserve">
Divert a small section of the pipeline and install above ground, attached to existing bridge.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</si>
</sst>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quot;m&quot;"/>
    <numFmt numFmtId="180" formatCode="0%&quot; annual inflation&quot;"/>
  </numFmts>
  <fonts count="5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rgb="FF7030A0"/>
      <name val="Verdana"/>
      <family val="2"/>
    </font>
    <font>
      <b/>
      <sz val="10"/>
      <color rgb="FF7030A0"/>
      <name val="Verdana"/>
      <family val="2"/>
    </font>
    <font>
      <sz val="10"/>
      <color rgb="FF7030A0"/>
      <name val="Verdana"/>
      <family val="2"/>
    </font>
    <font>
      <sz val="11"/>
      <color rgb="FF7030A0"/>
      <name val="Calibri"/>
      <family val="2"/>
    </font>
    <font>
      <i/>
      <sz val="10"/>
      <color rgb="FF7030A0"/>
      <name val="Calibri"/>
      <family val="2"/>
    </font>
    <font>
      <b/>
      <sz val="10"/>
      <color rgb="FF7030A0"/>
      <name val="Calibri"/>
      <family val="2"/>
    </font>
  </fonts>
  <fills count="2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98">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0" borderId="0" xfId="0" applyAlignment="1">
      <alignment horizontal="center" wrapText="1"/>
    </xf>
    <xf numFmtId="0" fontId="12" fillId="0" borderId="0" xfId="0" applyFont="1" applyAlignment="1">
      <alignment wrapText="1"/>
    </xf>
    <xf numFmtId="0" fontId="0" fillId="0" borderId="0" xfId="0" applyAlignment="1">
      <alignment wrapText="1"/>
    </xf>
    <xf numFmtId="0" fontId="17" fillId="0" borderId="0" xfId="0" applyFont="1" applyAlignment="1">
      <alignment wrapText="1"/>
    </xf>
    <xf numFmtId="179" fontId="0" fillId="0" borderId="0" xfId="0" applyNumberFormat="1" applyAlignment="1">
      <alignment wrapText="1"/>
    </xf>
    <xf numFmtId="0" fontId="54" fillId="0" borderId="0" xfId="0" applyFont="1"/>
    <xf numFmtId="0" fontId="55" fillId="0" borderId="0" xfId="0" applyFont="1"/>
    <xf numFmtId="0" fontId="56" fillId="0" borderId="0" xfId="0" applyFont="1" applyAlignment="1">
      <alignment vertical="center"/>
    </xf>
    <xf numFmtId="10" fontId="55" fillId="0" borderId="0" xfId="0" applyNumberFormat="1" applyFont="1"/>
    <xf numFmtId="9" fontId="55" fillId="0" borderId="0" xfId="0" applyNumberFormat="1" applyFont="1"/>
    <xf numFmtId="3" fontId="55" fillId="0" borderId="0" xfId="0" applyNumberFormat="1" applyFont="1"/>
    <xf numFmtId="167" fontId="55" fillId="0" borderId="0" xfId="0" applyNumberFormat="1" applyFont="1"/>
    <xf numFmtId="166" fontId="55" fillId="0" borderId="0" xfId="0" applyNumberFormat="1" applyFont="1"/>
    <xf numFmtId="0" fontId="55" fillId="0" borderId="0" xfId="0" applyFont="1" applyAlignment="1">
      <alignment horizontal="center"/>
    </xf>
    <xf numFmtId="0" fontId="54" fillId="22" borderId="0" xfId="0" applyFont="1" applyFill="1" applyAlignment="1">
      <alignment horizontal="center"/>
    </xf>
    <xf numFmtId="9" fontId="55" fillId="0" borderId="0" xfId="0" applyNumberFormat="1" applyFont="1" applyAlignment="1">
      <alignment horizontal="center"/>
    </xf>
    <xf numFmtId="10" fontId="55" fillId="0" borderId="0" xfId="0" applyNumberFormat="1" applyFont="1" applyAlignment="1">
      <alignment horizontal="center"/>
    </xf>
    <xf numFmtId="10" fontId="55" fillId="22" borderId="0" xfId="0" applyNumberFormat="1" applyFont="1" applyFill="1" applyAlignment="1">
      <alignment horizontal="center"/>
    </xf>
    <xf numFmtId="0" fontId="0" fillId="22" borderId="0" xfId="0" applyFill="1" applyAlignment="1">
      <alignment horizontal="center"/>
    </xf>
    <xf numFmtId="9" fontId="0" fillId="0" borderId="0" xfId="0" applyNumberFormat="1" applyAlignment="1">
      <alignment horizontal="center"/>
    </xf>
    <xf numFmtId="10" fontId="0" fillId="0" borderId="0" xfId="0" applyNumberFormat="1" applyAlignment="1">
      <alignment horizontal="center"/>
    </xf>
    <xf numFmtId="2" fontId="0" fillId="0" borderId="0" xfId="0" applyNumberFormat="1" applyAlignment="1">
      <alignment horizontal="center"/>
    </xf>
    <xf numFmtId="0" fontId="54" fillId="0" borderId="0" xfId="0" applyFont="1" applyAlignment="1">
      <alignment horizontal="center"/>
    </xf>
    <xf numFmtId="180" fontId="55" fillId="0" borderId="0" xfId="0" applyNumberFormat="1" applyFont="1" applyAlignment="1">
      <alignment horizontal="center"/>
    </xf>
    <xf numFmtId="0" fontId="13" fillId="5" borderId="1" xfId="5" applyFont="1" applyFill="1" applyBorder="1" applyAlignment="1">
      <alignment horizontal="center" vertical="center" wrapText="1"/>
    </xf>
    <xf numFmtId="0" fontId="13" fillId="5" borderId="5" xfId="5" applyFont="1" applyFill="1" applyBorder="1" applyAlignment="1">
      <alignment horizontal="center" vertical="center" wrapText="1"/>
    </xf>
    <xf numFmtId="168" fontId="13" fillId="5" borderId="1" xfId="5" applyNumberFormat="1" applyFont="1" applyFill="1" applyBorder="1" applyAlignment="1">
      <alignment vertical="center" wrapText="1"/>
    </xf>
    <xf numFmtId="0" fontId="0" fillId="5" borderId="1" xfId="0" applyFill="1" applyBorder="1" applyAlignment="1">
      <alignment horizontal="left" vertical="top" wrapText="1"/>
    </xf>
    <xf numFmtId="49" fontId="12" fillId="5" borderId="14" xfId="0" applyNumberFormat="1" applyFont="1" applyFill="1" applyBorder="1" applyAlignment="1" applyProtection="1">
      <alignment horizontal="left" vertical="center" wrapText="1"/>
      <protection locked="0"/>
    </xf>
    <xf numFmtId="10" fontId="54" fillId="0" borderId="0" xfId="0" applyNumberFormat="1" applyFont="1"/>
    <xf numFmtId="166" fontId="54" fillId="0" borderId="0" xfId="0" applyNumberFormat="1" applyFont="1"/>
    <xf numFmtId="10" fontId="54" fillId="0" borderId="0" xfId="0" applyNumberFormat="1" applyFont="1" applyAlignment="1">
      <alignment horizontal="center"/>
    </xf>
    <xf numFmtId="2" fontId="12" fillId="4" borderId="1" xfId="0" quotePrefix="1" applyNumberFormat="1" applyFont="1" applyFill="1" applyBorder="1" applyAlignment="1">
      <alignment horizontal="center" vertical="center"/>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1" xfId="0" applyFont="1" applyBorder="1" applyAlignment="1">
      <alignment horizontal="center"/>
    </xf>
    <xf numFmtId="0" fontId="0" fillId="0" borderId="0" xfId="0" applyAlignment="1">
      <alignment horizontal="center" wrapText="1"/>
    </xf>
    <xf numFmtId="0" fontId="53" fillId="0" borderId="0" xfId="0" applyFont="1" applyAlignment="1">
      <alignment horizontal="center" vertical="center" textRotation="90" wrapText="1"/>
    </xf>
    <xf numFmtId="180" fontId="55" fillId="0" borderId="0" xfId="0" applyNumberFormat="1" applyFont="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0" fontId="57" fillId="0" borderId="0" xfId="0" applyFont="1" applyAlignment="1">
      <alignment horizontal="center" wrapText="1"/>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A16014CD-2B5C-4174-817F-2CE0D4C7A6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3499118"/>
          <a:ext cx="365837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69076</xdr:colOff>
      <xdr:row>11</xdr:row>
      <xdr:rowOff>14088</xdr:rowOff>
    </xdr:from>
    <xdr:to>
      <xdr:col>7</xdr:col>
      <xdr:colOff>269101</xdr:colOff>
      <xdr:row>14</xdr:row>
      <xdr:rowOff>99434</xdr:rowOff>
    </xdr:to>
    <xdr:pic>
      <xdr:nvPicPr>
        <xdr:cNvPr id="2" name="Picture 1">
          <a:extLst>
            <a:ext uri="{FF2B5EF4-FFF2-40B4-BE49-F238E27FC236}">
              <a16:creationId xmlns:a16="http://schemas.microsoft.com/office/drawing/2014/main" id="{815B50F2-FB8C-4F8B-96BB-E356C15722C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5176" y="1900038"/>
          <a:ext cx="6816725" cy="599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59552</xdr:colOff>
      <xdr:row>11</xdr:row>
      <xdr:rowOff>61714</xdr:rowOff>
    </xdr:from>
    <xdr:to>
      <xdr:col>5</xdr:col>
      <xdr:colOff>314325</xdr:colOff>
      <xdr:row>14</xdr:row>
      <xdr:rowOff>33635</xdr:rowOff>
    </xdr:to>
    <xdr:pic>
      <xdr:nvPicPr>
        <xdr:cNvPr id="2" name="Picture 1">
          <a:extLst>
            <a:ext uri="{FF2B5EF4-FFF2-40B4-BE49-F238E27FC236}">
              <a16:creationId xmlns:a16="http://schemas.microsoft.com/office/drawing/2014/main" id="{27BF2B12-E05E-4D5D-B8BB-F48125105E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75652" y="1947664"/>
          <a:ext cx="3302773" cy="486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59552</xdr:colOff>
      <xdr:row>11</xdr:row>
      <xdr:rowOff>61714</xdr:rowOff>
    </xdr:from>
    <xdr:to>
      <xdr:col>5</xdr:col>
      <xdr:colOff>314325</xdr:colOff>
      <xdr:row>14</xdr:row>
      <xdr:rowOff>33635</xdr:rowOff>
    </xdr:to>
    <xdr:pic>
      <xdr:nvPicPr>
        <xdr:cNvPr id="2" name="Picture 1">
          <a:extLst>
            <a:ext uri="{FF2B5EF4-FFF2-40B4-BE49-F238E27FC236}">
              <a16:creationId xmlns:a16="http://schemas.microsoft.com/office/drawing/2014/main" id="{F6D2E862-07E7-44A1-BE00-EFE5A99AE29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75652" y="1947664"/>
          <a:ext cx="3302773" cy="486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59552</xdr:colOff>
      <xdr:row>11</xdr:row>
      <xdr:rowOff>61714</xdr:rowOff>
    </xdr:from>
    <xdr:to>
      <xdr:col>5</xdr:col>
      <xdr:colOff>314325</xdr:colOff>
      <xdr:row>14</xdr:row>
      <xdr:rowOff>33635</xdr:rowOff>
    </xdr:to>
    <xdr:pic>
      <xdr:nvPicPr>
        <xdr:cNvPr id="2" name="Picture 1">
          <a:extLst>
            <a:ext uri="{FF2B5EF4-FFF2-40B4-BE49-F238E27FC236}">
              <a16:creationId xmlns:a16="http://schemas.microsoft.com/office/drawing/2014/main" id="{43EA6730-54F7-4D0B-AC79-9E27B19E3F6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75652" y="1947664"/>
          <a:ext cx="3499623" cy="486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imante Rakstyte" id="{D8C35937-A731-499D-8CC7-458C54563E53}" userId="S::rrakstyte@northerngas.co.uk::9606b123-8a30-4608-be34-046c5242a6d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0" dT="2024-10-16T12:46:52.36" personId="{D8C35937-A731-499D-8CC7-458C54563E53}" id="{4758B1BB-0731-4104-93C6-AF2383426F9F}">
    <text>Based on Atkins comments - average of multiple in-channel options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C28" dT="2024-10-16T11:46:38.09" personId="{D8C35937-A731-499D-8CC7-458C54563E53}" id="{FC3DAAA6-A0BF-4E08-985E-6BB12BD6BAF4}">
    <text>Condition 1 crossings</text>
  </threadedComment>
  <threadedComment ref="D28" dT="2024-10-16T11:46:27.62" personId="{D8C35937-A731-499D-8CC7-458C54563E53}" id="{38180837-11D1-4EC2-B7C1-D12D93EE76A6}">
    <text>Average of cond 2-5 crossings</text>
  </threadedComment>
  <threadedComment ref="T28" dT="2024-10-16T13:15:01.13" personId="{D8C35937-A731-499D-8CC7-458C54563E53}" id="{5A09EF02-6731-4C75-8F11-22A343E5AAF2}">
    <text>Re-set to condition 1 post refurb.</text>
  </threadedComment>
  <threadedComment ref="AI28" dT="2024-10-16T13:15:01.13" personId="{D8C35937-A731-499D-8CC7-458C54563E53}" id="{1D6295B9-3E47-4CFC-95BB-ED2FCBA64AD7}">
    <text>Re-set to condition 1 post refurb.</text>
  </threadedComment>
  <threadedComment ref="AY28" dT="2024-10-16T13:15:01.13" personId="{D8C35937-A731-499D-8CC7-458C54563E53}" id="{7EB7F37A-B6DD-4C50-A2CC-C3562A4F1696}">
    <text>Re-set to condition 1 post refurb.</text>
  </threadedComment>
</ThreadedComments>
</file>

<file path=xl/threadedComments/threadedComment3.xml><?xml version="1.0" encoding="utf-8"?>
<ThreadedComments xmlns="http://schemas.microsoft.com/office/spreadsheetml/2018/threadedcomments" xmlns:x="http://schemas.openxmlformats.org/spreadsheetml/2006/main">
  <threadedComment ref="C28" dT="2024-10-16T11:46:38.09" personId="{D8C35937-A731-499D-8CC7-458C54563E53}" id="{4EFFC7E1-E375-4887-87A2-05BF2AEABC47}">
    <text>Condition 1 crossings</text>
  </threadedComment>
  <threadedComment ref="D28" dT="2024-10-16T11:46:27.62" personId="{D8C35937-A731-499D-8CC7-458C54563E53}" id="{B171FA78-AF74-4567-8E22-E3E84728A282}">
    <text>Average of cond 2-5 crossings</text>
  </threadedComment>
  <threadedComment ref="T28" dT="2024-10-16T13:15:01.13" personId="{D8C35937-A731-499D-8CC7-458C54563E53}" id="{16FC72AE-CEAF-45AB-B970-2A4194F16704}">
    <text>Re-set to condition 1 post refurb.</text>
  </threadedComment>
  <threadedComment ref="AI28" dT="2024-10-16T13:15:01.13" personId="{D8C35937-A731-499D-8CC7-458C54563E53}" id="{604AD013-2168-4B66-8B45-78AC4729C21C}">
    <text>Re-set to condition 1 post refurb.</text>
  </threadedComment>
  <threadedComment ref="AY28" dT="2024-10-16T13:15:01.13" personId="{D8C35937-A731-499D-8CC7-458C54563E53}" id="{A17EA57E-5E66-4FED-9D06-153626CECED0}">
    <text>Re-set to condition 1 post refurb.</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 Id="rId4" Type="http://schemas.microsoft.com/office/2017/10/relationships/threadedComment" Target="../threadedComments/threadedComment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7.xml"/><Relationship Id="rId4" Type="http://schemas.microsoft.com/office/2017/10/relationships/threadedComment" Target="../threadedComments/threadedComment3.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Users\SFletcher\AppData\Local\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Users\SFletcher\AppData\Local\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Users\SFletcher\AppData\Local\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Users\SFletcher\AppData\Local\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I29" sqref="I29"/>
    </sheetView>
  </sheetViews>
  <sheetFormatPr defaultColWidth="9" defaultRowHeight="13.5"/>
  <cols>
    <col min="1" max="16384" width="9" style="41"/>
  </cols>
  <sheetData>
    <row r="6" spans="1:10" ht="14" thickBot="1"/>
    <row r="7" spans="1:10" ht="14" thickTop="1">
      <c r="A7" s="351" t="s">
        <v>0</v>
      </c>
      <c r="B7" s="351"/>
      <c r="C7" s="351"/>
      <c r="D7" s="351"/>
      <c r="E7" s="351"/>
      <c r="F7" s="351"/>
      <c r="G7" s="351"/>
      <c r="H7" s="351"/>
      <c r="I7" s="351"/>
      <c r="J7" s="351"/>
    </row>
    <row r="8" spans="1:10">
      <c r="A8" s="352"/>
      <c r="B8" s="352"/>
      <c r="C8" s="352"/>
      <c r="D8" s="352"/>
      <c r="E8" s="352"/>
      <c r="F8" s="352"/>
      <c r="G8" s="352"/>
      <c r="H8" s="352"/>
      <c r="I8" s="352"/>
      <c r="J8" s="352"/>
    </row>
    <row r="9" spans="1:10">
      <c r="A9" s="353"/>
      <c r="B9" s="353"/>
      <c r="C9" s="353"/>
      <c r="D9" s="353"/>
      <c r="E9" s="353"/>
      <c r="F9" s="353"/>
      <c r="G9" s="353"/>
      <c r="H9" s="353"/>
      <c r="I9" s="353"/>
      <c r="J9" s="353"/>
    </row>
    <row r="10" spans="1:10">
      <c r="A10" s="354" t="s">
        <v>1</v>
      </c>
      <c r="B10" s="355"/>
      <c r="C10" s="357"/>
      <c r="D10" s="358"/>
      <c r="E10" s="360" t="s">
        <v>2</v>
      </c>
      <c r="F10" s="360"/>
      <c r="G10" s="362"/>
      <c r="H10" s="362"/>
      <c r="I10" s="362"/>
      <c r="J10" s="362"/>
    </row>
    <row r="11" spans="1:10">
      <c r="A11" s="356"/>
      <c r="B11" s="356"/>
      <c r="C11" s="359"/>
      <c r="D11" s="359"/>
      <c r="E11" s="361"/>
      <c r="F11" s="361"/>
      <c r="G11" s="349"/>
      <c r="H11" s="349"/>
      <c r="I11" s="349"/>
      <c r="J11" s="349"/>
    </row>
    <row r="12" spans="1:10">
      <c r="A12" s="356"/>
      <c r="B12" s="356"/>
      <c r="C12" s="359"/>
      <c r="D12" s="359"/>
      <c r="E12" s="361"/>
      <c r="F12" s="361"/>
      <c r="G12" s="349"/>
      <c r="H12" s="349"/>
      <c r="I12" s="349"/>
      <c r="J12" s="349"/>
    </row>
    <row r="13" spans="1:10">
      <c r="A13" s="356"/>
      <c r="B13" s="356"/>
      <c r="C13" s="359"/>
      <c r="D13" s="359"/>
      <c r="E13" s="361"/>
      <c r="F13" s="361"/>
      <c r="G13" s="349"/>
      <c r="H13" s="349"/>
      <c r="I13" s="349"/>
      <c r="J13" s="349"/>
    </row>
    <row r="14" spans="1:10">
      <c r="A14" s="356"/>
      <c r="B14" s="356"/>
      <c r="C14" s="359"/>
      <c r="D14" s="359"/>
      <c r="E14" s="361" t="s">
        <v>3</v>
      </c>
      <c r="F14" s="361"/>
      <c r="G14" s="349" t="s">
        <v>4</v>
      </c>
      <c r="H14" s="349"/>
      <c r="I14" s="349"/>
      <c r="J14" s="349"/>
    </row>
    <row r="15" spans="1:10">
      <c r="A15" s="356"/>
      <c r="B15" s="356"/>
      <c r="C15" s="359"/>
      <c r="D15" s="359"/>
      <c r="E15" s="361"/>
      <c r="F15" s="361"/>
      <c r="G15" s="349"/>
      <c r="H15" s="349"/>
      <c r="I15" s="349"/>
      <c r="J15" s="349"/>
    </row>
    <row r="16" spans="1:10">
      <c r="A16" s="356"/>
      <c r="B16" s="356"/>
      <c r="C16" s="359"/>
      <c r="D16" s="359"/>
      <c r="E16" s="361"/>
      <c r="F16" s="361"/>
      <c r="G16" s="349"/>
      <c r="H16" s="349"/>
      <c r="I16" s="349"/>
      <c r="J16" s="349"/>
    </row>
    <row r="17" spans="1:10">
      <c r="A17" s="356"/>
      <c r="B17" s="356"/>
      <c r="C17" s="359"/>
      <c r="D17" s="359"/>
      <c r="E17" s="361"/>
      <c r="F17" s="361"/>
      <c r="G17" s="349"/>
      <c r="H17" s="349"/>
      <c r="I17" s="349"/>
      <c r="J17" s="349"/>
    </row>
    <row r="18" spans="1:10">
      <c r="A18" s="356"/>
      <c r="B18" s="356"/>
      <c r="C18" s="359"/>
      <c r="D18" s="359"/>
      <c r="E18" s="361" t="s">
        <v>5</v>
      </c>
      <c r="F18" s="361"/>
      <c r="G18" s="349"/>
      <c r="H18" s="349"/>
      <c r="I18" s="349"/>
      <c r="J18" s="349"/>
    </row>
    <row r="19" spans="1:10">
      <c r="A19" s="356"/>
      <c r="B19" s="356"/>
      <c r="C19" s="359"/>
      <c r="D19" s="359"/>
      <c r="E19" s="361"/>
      <c r="F19" s="361"/>
      <c r="G19" s="349"/>
      <c r="H19" s="349"/>
      <c r="I19" s="349"/>
      <c r="J19" s="349"/>
    </row>
    <row r="20" spans="1:10">
      <c r="A20" s="356"/>
      <c r="B20" s="356"/>
      <c r="C20" s="359"/>
      <c r="D20" s="359"/>
      <c r="E20" s="361"/>
      <c r="F20" s="361"/>
      <c r="G20" s="349"/>
      <c r="H20" s="349"/>
      <c r="I20" s="349"/>
      <c r="J20" s="349"/>
    </row>
    <row r="21" spans="1:10">
      <c r="A21" s="356"/>
      <c r="B21" s="356"/>
      <c r="C21" s="359"/>
      <c r="D21" s="359"/>
      <c r="E21" s="361"/>
      <c r="F21" s="361"/>
      <c r="G21" s="349"/>
      <c r="H21" s="349"/>
      <c r="I21" s="349"/>
      <c r="J21" s="349"/>
    </row>
    <row r="22" spans="1:10">
      <c r="A22" s="356"/>
      <c r="B22" s="356"/>
      <c r="C22" s="359"/>
      <c r="D22" s="359"/>
      <c r="E22" s="361" t="s">
        <v>6</v>
      </c>
      <c r="F22" s="361"/>
      <c r="G22" s="350"/>
      <c r="H22" s="349"/>
      <c r="I22" s="349"/>
      <c r="J22" s="349"/>
    </row>
    <row r="23" spans="1:10">
      <c r="A23" s="356"/>
      <c r="B23" s="356"/>
      <c r="C23" s="359"/>
      <c r="D23" s="359"/>
      <c r="E23" s="361"/>
      <c r="F23" s="361"/>
      <c r="G23" s="349"/>
      <c r="H23" s="349"/>
      <c r="I23" s="349"/>
      <c r="J23" s="349"/>
    </row>
    <row r="24" spans="1:10">
      <c r="A24" s="356"/>
      <c r="B24" s="356"/>
      <c r="C24" s="359"/>
      <c r="D24" s="359"/>
      <c r="E24" s="361"/>
      <c r="F24" s="361"/>
      <c r="G24" s="349"/>
      <c r="H24" s="349"/>
      <c r="I24" s="349"/>
      <c r="J24" s="349"/>
    </row>
    <row r="25" spans="1:10">
      <c r="A25" s="356"/>
      <c r="B25" s="356"/>
      <c r="C25" s="359"/>
      <c r="D25" s="359"/>
      <c r="E25" s="361"/>
      <c r="F25" s="361"/>
      <c r="G25" s="349"/>
      <c r="H25" s="349"/>
      <c r="I25" s="349"/>
      <c r="J25" s="349"/>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BB48"/>
  <sheetViews>
    <sheetView topLeftCell="A33" workbookViewId="0">
      <selection activeCell="A33" sqref="A33:S48"/>
    </sheetView>
  </sheetViews>
  <sheetFormatPr defaultRowHeight="13.5"/>
  <cols>
    <col min="1" max="1" width="22" customWidth="1"/>
    <col min="2" max="2" width="42.84375" customWidth="1"/>
  </cols>
  <sheetData>
    <row r="1" spans="1:54">
      <c r="A1" s="4" t="s">
        <v>447</v>
      </c>
    </row>
    <row r="2" spans="1:54">
      <c r="A2" s="490" t="s">
        <v>448</v>
      </c>
      <c r="B2" s="490"/>
      <c r="C2" s="490"/>
      <c r="D2" s="490"/>
      <c r="E2" s="490"/>
      <c r="F2" s="490"/>
      <c r="G2" s="490"/>
      <c r="H2" s="490"/>
      <c r="I2" s="490"/>
      <c r="J2" s="490"/>
      <c r="K2" s="490"/>
      <c r="L2" s="490"/>
      <c r="M2" s="490"/>
      <c r="N2" s="490"/>
      <c r="O2" s="490"/>
      <c r="P2" s="490"/>
      <c r="Q2" s="490"/>
      <c r="R2" s="490"/>
      <c r="S2" s="490"/>
    </row>
    <row r="3" spans="1:54">
      <c r="A3" s="490"/>
      <c r="B3" s="490"/>
      <c r="C3" s="490"/>
      <c r="D3" s="490"/>
      <c r="E3" s="490"/>
      <c r="F3" s="490"/>
      <c r="G3" s="490"/>
      <c r="H3" s="490"/>
      <c r="I3" s="490"/>
      <c r="J3" s="490"/>
      <c r="K3" s="490"/>
      <c r="L3" s="490"/>
      <c r="M3" s="490"/>
      <c r="N3" s="490"/>
      <c r="O3" s="490"/>
      <c r="P3" s="490"/>
      <c r="Q3" s="490"/>
      <c r="R3" s="490"/>
      <c r="S3" s="490"/>
    </row>
    <row r="4" spans="1:54">
      <c r="A4" s="490"/>
      <c r="B4" s="490"/>
      <c r="C4" s="490"/>
      <c r="D4" s="490"/>
      <c r="E4" s="490"/>
      <c r="F4" s="490"/>
      <c r="G4" s="490"/>
      <c r="H4" s="490"/>
      <c r="I4" s="490"/>
      <c r="J4" s="490"/>
      <c r="K4" s="490"/>
      <c r="L4" s="490"/>
      <c r="M4" s="490"/>
      <c r="N4" s="490"/>
      <c r="O4" s="490"/>
      <c r="P4" s="490"/>
      <c r="Q4" s="490"/>
      <c r="R4" s="490"/>
      <c r="S4" s="490"/>
    </row>
    <row r="6" spans="1:54" s="318" customFormat="1" ht="27">
      <c r="A6" s="317" t="s">
        <v>503</v>
      </c>
      <c r="B6" s="318">
        <v>3000</v>
      </c>
      <c r="C6" s="318" t="s">
        <v>504</v>
      </c>
    </row>
    <row r="7" spans="1:54" s="318" customFormat="1" ht="81">
      <c r="A7" s="317" t="s">
        <v>505</v>
      </c>
      <c r="B7" s="318" t="s">
        <v>506</v>
      </c>
      <c r="C7" s="319" t="s">
        <v>507</v>
      </c>
      <c r="D7" s="318">
        <f>(170.48-168.13)/18</f>
        <v>0.13055555555555523</v>
      </c>
    </row>
    <row r="8" spans="1:54" s="318" customFormat="1" ht="27">
      <c r="A8" s="317" t="s">
        <v>508</v>
      </c>
      <c r="B8" s="320">
        <v>4.82</v>
      </c>
    </row>
    <row r="9" spans="1:54" ht="27">
      <c r="A9" s="317" t="s">
        <v>509</v>
      </c>
      <c r="B9">
        <f>B8/0.130556</f>
        <v>36.919023254388925</v>
      </c>
      <c r="C9" s="4">
        <f>2020+37</f>
        <v>2057</v>
      </c>
      <c r="D9" t="s">
        <v>510</v>
      </c>
    </row>
    <row r="11" spans="1:54">
      <c r="A11" s="491" t="s">
        <v>511</v>
      </c>
      <c r="B11" s="321" t="s">
        <v>125</v>
      </c>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4">
      <c r="A12" s="49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row>
    <row r="13" spans="1:54">
      <c r="A13" s="491"/>
      <c r="B13" s="322" t="s">
        <v>512</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4">
      <c r="A14" s="49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row>
    <row r="15" spans="1:54">
      <c r="A15" s="49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row>
    <row r="16" spans="1:54">
      <c r="A16" s="491"/>
      <c r="B16" s="322"/>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row>
    <row r="17" spans="1:54">
      <c r="A17" s="491"/>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row>
    <row r="18" spans="1:54" ht="14.5">
      <c r="A18" s="491"/>
      <c r="B18" s="323" t="s">
        <v>513</v>
      </c>
      <c r="C18" s="324">
        <v>7.4999999999999997E-3</v>
      </c>
      <c r="D18" s="324"/>
      <c r="E18" s="322" t="s">
        <v>561</v>
      </c>
      <c r="F18" s="322"/>
      <c r="G18" s="322"/>
      <c r="H18" s="322"/>
      <c r="I18" s="322"/>
      <c r="J18" s="322"/>
      <c r="K18" s="322"/>
      <c r="L18" s="322"/>
      <c r="M18" s="322"/>
      <c r="N18" s="324"/>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row>
    <row r="19" spans="1:54" ht="14.5">
      <c r="A19" s="491"/>
      <c r="B19" s="323" t="s">
        <v>514</v>
      </c>
      <c r="C19" s="325">
        <v>1</v>
      </c>
      <c r="D19" s="325"/>
      <c r="E19" s="322" t="s">
        <v>515</v>
      </c>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row>
    <row r="20" spans="1:54" ht="12.75" customHeight="1">
      <c r="A20" s="491"/>
      <c r="B20" s="323" t="s">
        <v>516</v>
      </c>
      <c r="C20" s="326">
        <v>107161</v>
      </c>
      <c r="D20" s="326"/>
      <c r="E20" s="322" t="s">
        <v>517</v>
      </c>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row>
    <row r="21" spans="1:54" ht="25.5" customHeight="1">
      <c r="A21" s="491"/>
      <c r="B21" s="323" t="s">
        <v>518</v>
      </c>
      <c r="C21" s="327">
        <v>300</v>
      </c>
      <c r="D21" s="327"/>
      <c r="E21" s="322" t="s">
        <v>519</v>
      </c>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row>
    <row r="22" spans="1:54" ht="14.5">
      <c r="A22" s="491"/>
      <c r="B22" s="323" t="s">
        <v>520</v>
      </c>
      <c r="C22" s="322">
        <v>1</v>
      </c>
      <c r="D22" s="322"/>
      <c r="E22" s="322" t="s">
        <v>521</v>
      </c>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row>
    <row r="23" spans="1:54" ht="14.5">
      <c r="A23" s="491"/>
      <c r="B23" s="323" t="s">
        <v>522</v>
      </c>
      <c r="C23" s="322">
        <v>30</v>
      </c>
      <c r="D23" s="322"/>
      <c r="E23" s="322" t="s">
        <v>523</v>
      </c>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row>
    <row r="24" spans="1:54">
      <c r="A24" s="491"/>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row>
    <row r="25" spans="1:54" ht="14.5">
      <c r="A25" s="491"/>
      <c r="B25" s="323" t="s">
        <v>524</v>
      </c>
      <c r="C25" s="328">
        <f>-(C18*C19*C20*C21*C22*C23)/1000000</f>
        <v>-7.2333674999999999</v>
      </c>
      <c r="D25" s="328"/>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row>
    <row r="26" spans="1:54">
      <c r="A26" s="491"/>
      <c r="B26" s="322"/>
      <c r="C26" s="322"/>
      <c r="D26" s="322"/>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row>
    <row r="27" spans="1:54">
      <c r="A27" s="491"/>
      <c r="B27" s="322"/>
      <c r="C27" s="322"/>
      <c r="D27" s="322"/>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row>
    <row r="28" spans="1:54">
      <c r="A28" s="491"/>
      <c r="B28" s="322"/>
      <c r="C28" s="321" t="s">
        <v>525</v>
      </c>
      <c r="D28" s="321" t="s">
        <v>526</v>
      </c>
      <c r="E28" s="329">
        <v>2027</v>
      </c>
      <c r="F28" s="329">
        <v>2028</v>
      </c>
      <c r="G28" s="329">
        <v>2029</v>
      </c>
      <c r="H28" s="329">
        <v>2030</v>
      </c>
      <c r="I28" s="329">
        <v>2031</v>
      </c>
      <c r="J28" s="329">
        <v>2032</v>
      </c>
      <c r="K28" s="329">
        <v>2033</v>
      </c>
      <c r="L28" s="329">
        <v>2034</v>
      </c>
      <c r="M28" s="329">
        <v>2035</v>
      </c>
      <c r="N28" s="329">
        <v>2036</v>
      </c>
      <c r="O28" s="329">
        <v>2037</v>
      </c>
      <c r="P28" s="329">
        <v>2038</v>
      </c>
      <c r="Q28" s="329">
        <v>2039</v>
      </c>
      <c r="R28" s="329">
        <v>2040</v>
      </c>
      <c r="S28" s="329">
        <v>2041</v>
      </c>
      <c r="T28" s="329">
        <v>2042</v>
      </c>
      <c r="U28" s="329">
        <v>2043</v>
      </c>
      <c r="V28" s="329">
        <v>2044</v>
      </c>
      <c r="W28" s="329">
        <v>2045</v>
      </c>
      <c r="X28" s="329">
        <v>2046</v>
      </c>
      <c r="Y28" s="329">
        <v>2047</v>
      </c>
      <c r="Z28" s="329">
        <v>2048</v>
      </c>
      <c r="AA28" s="329">
        <v>2049</v>
      </c>
      <c r="AB28" s="329">
        <v>2050</v>
      </c>
      <c r="AC28" s="329">
        <v>2051</v>
      </c>
      <c r="AD28" s="329">
        <v>2052</v>
      </c>
      <c r="AE28" s="329">
        <v>2053</v>
      </c>
      <c r="AF28" s="329">
        <v>2054</v>
      </c>
      <c r="AG28" s="329">
        <v>2055</v>
      </c>
      <c r="AH28" s="329">
        <v>2056</v>
      </c>
      <c r="AI28" s="330">
        <v>2057</v>
      </c>
      <c r="AJ28" s="329">
        <v>2058</v>
      </c>
      <c r="AK28" s="329">
        <v>2059</v>
      </c>
      <c r="AL28" s="329">
        <v>2060</v>
      </c>
      <c r="AM28" s="329">
        <v>2061</v>
      </c>
      <c r="AN28" s="329">
        <v>2062</v>
      </c>
      <c r="AO28" s="329">
        <v>2063</v>
      </c>
      <c r="AP28" s="329">
        <v>2064</v>
      </c>
      <c r="AQ28" s="329">
        <v>2065</v>
      </c>
      <c r="AR28" s="329">
        <v>2066</v>
      </c>
      <c r="AS28" s="329">
        <v>2067</v>
      </c>
      <c r="AT28" s="329">
        <v>2068</v>
      </c>
      <c r="AU28" s="329">
        <v>2069</v>
      </c>
      <c r="AV28" s="329">
        <v>2070</v>
      </c>
      <c r="AW28" s="329">
        <v>2071</v>
      </c>
      <c r="AX28" s="329">
        <v>2072</v>
      </c>
      <c r="AY28" s="329">
        <v>2073</v>
      </c>
      <c r="AZ28" s="329">
        <v>2074</v>
      </c>
      <c r="BA28" s="329">
        <v>2075</v>
      </c>
      <c r="BB28" s="329">
        <v>2076</v>
      </c>
    </row>
    <row r="29" spans="1:54">
      <c r="A29" s="491"/>
      <c r="B29" s="322" t="s">
        <v>527</v>
      </c>
      <c r="C29" s="331">
        <v>0.02</v>
      </c>
      <c r="D29" s="331"/>
      <c r="E29" s="332">
        <f>C18</f>
        <v>7.4999999999999997E-3</v>
      </c>
      <c r="F29" s="332">
        <f>E29*(1+$C$29)</f>
        <v>7.6499999999999997E-3</v>
      </c>
      <c r="G29" s="332">
        <f t="shared" ref="G29:AL29" si="0">F29*(1+$C$29)</f>
        <v>7.803E-3</v>
      </c>
      <c r="H29" s="332">
        <f t="shared" si="0"/>
        <v>7.9590600000000004E-3</v>
      </c>
      <c r="I29" s="332">
        <f t="shared" si="0"/>
        <v>8.1182412000000009E-3</v>
      </c>
      <c r="J29" s="332">
        <f t="shared" si="0"/>
        <v>8.280606024000001E-3</v>
      </c>
      <c r="K29" s="332">
        <f t="shared" si="0"/>
        <v>8.446218144480001E-3</v>
      </c>
      <c r="L29" s="332">
        <f t="shared" si="0"/>
        <v>8.6151425073696004E-3</v>
      </c>
      <c r="M29" s="332">
        <f t="shared" si="0"/>
        <v>8.7874453575169931E-3</v>
      </c>
      <c r="N29" s="332">
        <f t="shared" si="0"/>
        <v>8.9631942646673339E-3</v>
      </c>
      <c r="O29" s="332">
        <f t="shared" si="0"/>
        <v>9.1424581499606802E-3</v>
      </c>
      <c r="P29" s="332">
        <f t="shared" si="0"/>
        <v>9.3253073129598938E-3</v>
      </c>
      <c r="Q29" s="332">
        <f t="shared" si="0"/>
        <v>9.5118134592190925E-3</v>
      </c>
      <c r="R29" s="332">
        <f t="shared" si="0"/>
        <v>9.7020497284034737E-3</v>
      </c>
      <c r="S29" s="332">
        <f t="shared" si="0"/>
        <v>9.8960907229715435E-3</v>
      </c>
      <c r="T29" s="332">
        <f t="shared" si="0"/>
        <v>1.0094012537430974E-2</v>
      </c>
      <c r="U29" s="332">
        <f t="shared" si="0"/>
        <v>1.0295892788179594E-2</v>
      </c>
      <c r="V29" s="332">
        <f t="shared" si="0"/>
        <v>1.0501810643943186E-2</v>
      </c>
      <c r="W29" s="332">
        <f t="shared" si="0"/>
        <v>1.071184685682205E-2</v>
      </c>
      <c r="X29" s="332">
        <f t="shared" si="0"/>
        <v>1.0926083793958491E-2</v>
      </c>
      <c r="Y29" s="332">
        <f t="shared" si="0"/>
        <v>1.114460546983766E-2</v>
      </c>
      <c r="Z29" s="332">
        <f t="shared" si="0"/>
        <v>1.1367497579234413E-2</v>
      </c>
      <c r="AA29" s="332">
        <f t="shared" si="0"/>
        <v>1.1594847530819101E-2</v>
      </c>
      <c r="AB29" s="332">
        <f t="shared" si="0"/>
        <v>1.1826744481435484E-2</v>
      </c>
      <c r="AC29" s="332">
        <f t="shared" si="0"/>
        <v>1.2063279371064193E-2</v>
      </c>
      <c r="AD29" s="332">
        <f t="shared" si="0"/>
        <v>1.2304544958485477E-2</v>
      </c>
      <c r="AE29" s="332">
        <f t="shared" si="0"/>
        <v>1.2550635857655187E-2</v>
      </c>
      <c r="AF29" s="332">
        <f t="shared" si="0"/>
        <v>1.2801648574808292E-2</v>
      </c>
      <c r="AG29" s="332">
        <f t="shared" si="0"/>
        <v>1.3057681546304458E-2</v>
      </c>
      <c r="AH29" s="332">
        <f t="shared" si="0"/>
        <v>1.3318835177230547E-2</v>
      </c>
      <c r="AI29" s="333">
        <f t="shared" si="0"/>
        <v>1.3585211880775159E-2</v>
      </c>
      <c r="AJ29" s="332">
        <f t="shared" si="0"/>
        <v>1.3856916118390662E-2</v>
      </c>
      <c r="AK29" s="332">
        <f t="shared" si="0"/>
        <v>1.4134054440758475E-2</v>
      </c>
      <c r="AL29" s="332">
        <f t="shared" si="0"/>
        <v>1.4416735529573645E-2</v>
      </c>
      <c r="AM29" s="332">
        <f>AL29*(1+$C$29)</f>
        <v>1.4705070240165119E-2</v>
      </c>
      <c r="AN29" s="332">
        <f>AM29*(1+$C$29)</f>
        <v>1.4999171644968423E-2</v>
      </c>
      <c r="AO29" s="332">
        <f>AN29*(1+$C$29)</f>
        <v>1.5299155077867792E-2</v>
      </c>
      <c r="AP29" s="332">
        <f>AO29*(1+$C$29)</f>
        <v>1.5605138179425148E-2</v>
      </c>
      <c r="AQ29" s="332">
        <f>AP29*(1+$C$29)</f>
        <v>1.5917240943013652E-2</v>
      </c>
      <c r="AR29" s="332">
        <f t="shared" ref="AR29:BB29" si="1">AQ29*(1+$C$29)</f>
        <v>1.6235585761873925E-2</v>
      </c>
      <c r="AS29" s="332">
        <f t="shared" si="1"/>
        <v>1.6560297477111404E-2</v>
      </c>
      <c r="AT29" s="332">
        <f t="shared" si="1"/>
        <v>1.6891503426653631E-2</v>
      </c>
      <c r="AU29" s="332">
        <f t="shared" si="1"/>
        <v>1.7229333495186704E-2</v>
      </c>
      <c r="AV29" s="332">
        <f t="shared" si="1"/>
        <v>1.7573920165090438E-2</v>
      </c>
      <c r="AW29" s="332">
        <f t="shared" si="1"/>
        <v>1.7925398568392245E-2</v>
      </c>
      <c r="AX29" s="332">
        <f t="shared" si="1"/>
        <v>1.828390653976009E-2</v>
      </c>
      <c r="AY29" s="332">
        <f t="shared" si="1"/>
        <v>1.8649584670555292E-2</v>
      </c>
      <c r="AZ29" s="332">
        <f t="shared" si="1"/>
        <v>1.9022576363966398E-2</v>
      </c>
      <c r="BA29" s="332">
        <f t="shared" si="1"/>
        <v>1.9403027891245726E-2</v>
      </c>
      <c r="BB29" s="332">
        <f t="shared" si="1"/>
        <v>1.979108844907064E-2</v>
      </c>
    </row>
    <row r="30" spans="1:54">
      <c r="A30" s="491"/>
      <c r="B30" t="s">
        <v>528</v>
      </c>
      <c r="C30" s="492">
        <v>0.02</v>
      </c>
      <c r="D30" s="492"/>
      <c r="E30" s="1">
        <f>B6*2</f>
        <v>6000</v>
      </c>
      <c r="F30" s="1">
        <f t="shared" ref="F30:BB30" si="2">(E30*$C$30)+E30</f>
        <v>6120</v>
      </c>
      <c r="G30" s="1">
        <f t="shared" si="2"/>
        <v>6242.4</v>
      </c>
      <c r="H30" s="1">
        <f t="shared" si="2"/>
        <v>6367.2479999999996</v>
      </c>
      <c r="I30" s="1">
        <f t="shared" si="2"/>
        <v>6494.5929599999999</v>
      </c>
      <c r="J30" s="1">
        <f t="shared" si="2"/>
        <v>6624.4848191999999</v>
      </c>
      <c r="K30" s="1">
        <f t="shared" si="2"/>
        <v>6756.9745155840001</v>
      </c>
      <c r="L30" s="1">
        <f t="shared" si="2"/>
        <v>6892.1140058956798</v>
      </c>
      <c r="M30" s="1">
        <f t="shared" si="2"/>
        <v>7029.9562860135939</v>
      </c>
      <c r="N30" s="1">
        <f t="shared" si="2"/>
        <v>7170.5554117338661</v>
      </c>
      <c r="O30" s="1">
        <f t="shared" si="2"/>
        <v>7313.9665199685433</v>
      </c>
      <c r="P30" s="1">
        <f t="shared" si="2"/>
        <v>7460.2458503679145</v>
      </c>
      <c r="Q30" s="1">
        <f t="shared" si="2"/>
        <v>7609.4507673752723</v>
      </c>
      <c r="R30" s="1">
        <f t="shared" si="2"/>
        <v>7761.6397827227775</v>
      </c>
      <c r="S30" s="1">
        <f t="shared" si="2"/>
        <v>7916.8725783772334</v>
      </c>
      <c r="T30" s="1">
        <f t="shared" si="2"/>
        <v>8075.2100299447784</v>
      </c>
      <c r="U30" s="1">
        <f t="shared" si="2"/>
        <v>8236.7142305436737</v>
      </c>
      <c r="V30" s="1">
        <f t="shared" si="2"/>
        <v>8401.4485151545468</v>
      </c>
      <c r="W30" s="1">
        <f t="shared" si="2"/>
        <v>8569.4774854576372</v>
      </c>
      <c r="X30" s="1">
        <f t="shared" si="2"/>
        <v>8740.8670351667897</v>
      </c>
      <c r="Y30" s="1">
        <f t="shared" si="2"/>
        <v>8915.6843758701252</v>
      </c>
      <c r="Z30" s="1">
        <f t="shared" si="2"/>
        <v>9093.9980633875275</v>
      </c>
      <c r="AA30" s="1">
        <f t="shared" si="2"/>
        <v>9275.8780246552778</v>
      </c>
      <c r="AB30" s="1">
        <f t="shared" si="2"/>
        <v>9461.3955851483843</v>
      </c>
      <c r="AC30" s="1">
        <f t="shared" si="2"/>
        <v>9650.6234968513527</v>
      </c>
      <c r="AD30" s="1">
        <f t="shared" si="2"/>
        <v>9843.6359667883789</v>
      </c>
      <c r="AE30" s="1">
        <f t="shared" si="2"/>
        <v>10040.508686124147</v>
      </c>
      <c r="AF30" s="1">
        <f t="shared" si="2"/>
        <v>10241.318859846629</v>
      </c>
      <c r="AG30" s="1">
        <f t="shared" si="2"/>
        <v>10446.145237043562</v>
      </c>
      <c r="AH30" s="1">
        <f t="shared" si="2"/>
        <v>10655.068141784433</v>
      </c>
      <c r="AI30" s="334">
        <f t="shared" si="2"/>
        <v>10868.169504620122</v>
      </c>
      <c r="AJ30" s="1">
        <f t="shared" si="2"/>
        <v>11085.532894712525</v>
      </c>
      <c r="AK30" s="1">
        <f t="shared" si="2"/>
        <v>11307.243552606777</v>
      </c>
      <c r="AL30" s="1">
        <f t="shared" si="2"/>
        <v>11533.388423658913</v>
      </c>
      <c r="AM30" s="1">
        <f t="shared" si="2"/>
        <v>11764.056192132091</v>
      </c>
      <c r="AN30" s="1">
        <f t="shared" si="2"/>
        <v>11999.337315974733</v>
      </c>
      <c r="AO30" s="1">
        <f t="shared" si="2"/>
        <v>12239.324062294228</v>
      </c>
      <c r="AP30" s="1">
        <f t="shared" si="2"/>
        <v>12484.110543540113</v>
      </c>
      <c r="AQ30" s="1">
        <f t="shared" si="2"/>
        <v>12733.792754410915</v>
      </c>
      <c r="AR30" s="1">
        <f t="shared" si="2"/>
        <v>12988.468609499134</v>
      </c>
      <c r="AS30" s="1">
        <f t="shared" si="2"/>
        <v>13248.237981689117</v>
      </c>
      <c r="AT30" s="1">
        <f t="shared" si="2"/>
        <v>13513.202741322899</v>
      </c>
      <c r="AU30" s="1">
        <f t="shared" si="2"/>
        <v>13783.466796149356</v>
      </c>
      <c r="AV30" s="1">
        <f t="shared" si="2"/>
        <v>14059.136132072343</v>
      </c>
      <c r="AW30" s="1">
        <f t="shared" si="2"/>
        <v>14340.318854713789</v>
      </c>
      <c r="AX30" s="1">
        <f t="shared" si="2"/>
        <v>14627.125231808064</v>
      </c>
      <c r="AY30" s="1">
        <f t="shared" si="2"/>
        <v>14919.667736444226</v>
      </c>
      <c r="AZ30" s="1">
        <f t="shared" si="2"/>
        <v>15218.061091173111</v>
      </c>
      <c r="BA30" s="1">
        <f t="shared" si="2"/>
        <v>15522.422312996574</v>
      </c>
      <c r="BB30" s="1">
        <f t="shared" si="2"/>
        <v>15832.870759256506</v>
      </c>
    </row>
    <row r="31" spans="1:54">
      <c r="A31" s="491"/>
      <c r="C31" s="335"/>
      <c r="D31" s="335"/>
      <c r="E31" s="1"/>
      <c r="F31" s="336"/>
      <c r="G31" s="336"/>
      <c r="H31" s="1"/>
      <c r="I31" s="336"/>
      <c r="J31" s="336"/>
      <c r="K31" s="1"/>
      <c r="L31" s="336"/>
      <c r="M31" s="336"/>
      <c r="N31" s="337"/>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row>
    <row r="33" spans="1:19">
      <c r="A33" s="4" t="s">
        <v>449</v>
      </c>
    </row>
    <row r="34" spans="1:19">
      <c r="A34" s="490" t="s">
        <v>450</v>
      </c>
      <c r="B34" s="490"/>
      <c r="C34" s="490"/>
      <c r="D34" s="490"/>
      <c r="E34" s="490"/>
      <c r="F34" s="490"/>
      <c r="G34" s="490"/>
      <c r="H34" s="490"/>
      <c r="I34" s="490"/>
      <c r="J34" s="490"/>
      <c r="K34" s="490"/>
      <c r="L34" s="490"/>
      <c r="M34" s="490"/>
      <c r="N34" s="490"/>
      <c r="O34" s="490"/>
      <c r="P34" s="490"/>
      <c r="Q34" s="490"/>
      <c r="R34" s="490"/>
      <c r="S34" s="490"/>
    </row>
    <row r="35" spans="1:19">
      <c r="A35" s="490"/>
      <c r="B35" s="490"/>
      <c r="C35" s="490"/>
      <c r="D35" s="490"/>
      <c r="E35" s="490"/>
      <c r="F35" s="490"/>
      <c r="G35" s="490"/>
      <c r="H35" s="490"/>
      <c r="I35" s="490"/>
      <c r="J35" s="490"/>
      <c r="K35" s="490"/>
      <c r="L35" s="490"/>
      <c r="M35" s="490"/>
      <c r="N35" s="490"/>
      <c r="O35" s="490"/>
      <c r="P35" s="490"/>
      <c r="Q35" s="490"/>
      <c r="R35" s="490"/>
      <c r="S35" s="490"/>
    </row>
    <row r="37" spans="1:19">
      <c r="A37" s="158" t="s">
        <v>433</v>
      </c>
      <c r="B37" s="489" t="s">
        <v>618</v>
      </c>
      <c r="C37" s="489"/>
      <c r="D37" s="489"/>
      <c r="E37" s="489"/>
      <c r="F37" s="489"/>
      <c r="G37" s="489"/>
      <c r="H37" s="489"/>
      <c r="I37" s="489"/>
      <c r="J37" s="489"/>
      <c r="K37" s="489"/>
      <c r="L37" s="489"/>
      <c r="M37" s="489"/>
      <c r="N37" s="489"/>
      <c r="O37" s="489"/>
      <c r="P37" s="489"/>
      <c r="Q37" s="489"/>
      <c r="R37" s="489"/>
      <c r="S37" s="489"/>
    </row>
    <row r="38" spans="1:19">
      <c r="A38" s="158" t="s">
        <v>434</v>
      </c>
      <c r="B38" s="489" t="s">
        <v>619</v>
      </c>
      <c r="C38" s="489"/>
      <c r="D38" s="489"/>
      <c r="E38" s="489"/>
      <c r="F38" s="489"/>
      <c r="G38" s="489"/>
      <c r="H38" s="489"/>
      <c r="I38" s="489"/>
      <c r="J38" s="489"/>
      <c r="K38" s="489"/>
      <c r="L38" s="489"/>
      <c r="M38" s="489"/>
      <c r="N38" s="489"/>
      <c r="O38" s="489"/>
      <c r="P38" s="489"/>
      <c r="Q38" s="489"/>
      <c r="R38" s="489"/>
      <c r="S38" s="489"/>
    </row>
    <row r="39" spans="1:19">
      <c r="A39" s="159" t="s">
        <v>336</v>
      </c>
      <c r="B39" s="489" t="s">
        <v>620</v>
      </c>
      <c r="C39" s="489"/>
      <c r="D39" s="489"/>
      <c r="E39" s="489"/>
      <c r="F39" s="489"/>
      <c r="G39" s="489"/>
      <c r="H39" s="489"/>
      <c r="I39" s="489"/>
      <c r="J39" s="489"/>
      <c r="K39" s="489"/>
      <c r="L39" s="489"/>
      <c r="M39" s="489"/>
      <c r="N39" s="489"/>
      <c r="O39" s="489"/>
      <c r="P39" s="489"/>
      <c r="Q39" s="489"/>
      <c r="R39" s="489"/>
      <c r="S39" s="489"/>
    </row>
    <row r="40" spans="1:19">
      <c r="A40" s="159" t="s">
        <v>412</v>
      </c>
      <c r="B40" s="489" t="s">
        <v>620</v>
      </c>
      <c r="C40" s="489"/>
      <c r="D40" s="489"/>
      <c r="E40" s="489"/>
      <c r="F40" s="489"/>
      <c r="G40" s="489"/>
      <c r="H40" s="489"/>
      <c r="I40" s="489"/>
      <c r="J40" s="489"/>
      <c r="K40" s="489"/>
      <c r="L40" s="489"/>
      <c r="M40" s="489"/>
      <c r="N40" s="489"/>
      <c r="O40" s="489"/>
      <c r="P40" s="489"/>
      <c r="Q40" s="489"/>
      <c r="R40" s="489"/>
      <c r="S40" s="489"/>
    </row>
    <row r="41" spans="1:19">
      <c r="A41" s="159" t="s">
        <v>413</v>
      </c>
      <c r="B41" s="489" t="s">
        <v>620</v>
      </c>
      <c r="C41" s="489"/>
      <c r="D41" s="489"/>
      <c r="E41" s="489"/>
      <c r="F41" s="489"/>
      <c r="G41" s="489"/>
      <c r="H41" s="489"/>
      <c r="I41" s="489"/>
      <c r="J41" s="489"/>
      <c r="K41" s="489"/>
      <c r="L41" s="489"/>
      <c r="M41" s="489"/>
      <c r="N41" s="489"/>
      <c r="O41" s="489"/>
      <c r="P41" s="489"/>
      <c r="Q41" s="489"/>
      <c r="R41" s="489"/>
      <c r="S41" s="489"/>
    </row>
    <row r="45" spans="1:19">
      <c r="A45" s="4" t="s">
        <v>451</v>
      </c>
    </row>
    <row r="46" spans="1:19">
      <c r="A46" t="s">
        <v>452</v>
      </c>
    </row>
    <row r="48" spans="1:19">
      <c r="A48" s="4" t="s">
        <v>621</v>
      </c>
    </row>
  </sheetData>
  <mergeCells count="9">
    <mergeCell ref="B38:S38"/>
    <mergeCell ref="B39:S39"/>
    <mergeCell ref="B40:S40"/>
    <mergeCell ref="B41:S41"/>
    <mergeCell ref="A2:S4"/>
    <mergeCell ref="A11:A31"/>
    <mergeCell ref="C30:D30"/>
    <mergeCell ref="A34:S35"/>
    <mergeCell ref="B37:S3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70" zoomScaleNormal="70" workbookViewId="0">
      <selection activeCell="E42" sqref="E42"/>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t="s">
        <v>529</v>
      </c>
      <c r="E4" s="53" t="s">
        <v>295</v>
      </c>
      <c r="F4" s="91">
        <v>45632</v>
      </c>
      <c r="G4" s="28"/>
      <c r="H4" s="10"/>
      <c r="I4" s="435"/>
      <c r="J4" s="436"/>
      <c r="K4" s="436"/>
      <c r="L4" s="436"/>
      <c r="M4" s="436"/>
      <c r="N4" s="437"/>
      <c r="P4" s="441"/>
      <c r="Q4" s="442"/>
      <c r="R4" s="442"/>
      <c r="S4" s="442"/>
      <c r="T4" s="442"/>
      <c r="U4" s="443"/>
    </row>
    <row r="5" spans="1:21" outlineLevel="1">
      <c r="A5" s="13" t="s">
        <v>296</v>
      </c>
      <c r="B5" s="88" t="s">
        <v>615</v>
      </c>
      <c r="E5" s="14"/>
      <c r="H5" s="10"/>
      <c r="I5" s="444" t="s">
        <v>575</v>
      </c>
      <c r="J5" s="445"/>
      <c r="K5" s="445"/>
      <c r="L5" s="445"/>
      <c r="M5" s="445"/>
      <c r="N5" s="446"/>
      <c r="P5" s="444" t="s">
        <v>583</v>
      </c>
      <c r="Q5" s="456"/>
      <c r="R5" s="456"/>
      <c r="S5" s="456"/>
      <c r="T5" s="456"/>
      <c r="U5" s="457"/>
    </row>
    <row r="6" spans="1:21" outlineLevel="1">
      <c r="A6" s="13" t="s">
        <v>297</v>
      </c>
      <c r="B6" s="88" t="s">
        <v>433</v>
      </c>
      <c r="E6" s="53" t="s">
        <v>298</v>
      </c>
      <c r="F6" s="90" t="s">
        <v>617</v>
      </c>
      <c r="H6" s="10"/>
      <c r="I6" s="447"/>
      <c r="J6" s="448"/>
      <c r="K6" s="448"/>
      <c r="L6" s="448"/>
      <c r="M6" s="448"/>
      <c r="N6" s="449"/>
      <c r="P6" s="458"/>
      <c r="Q6" s="459"/>
      <c r="R6" s="459"/>
      <c r="S6" s="459"/>
      <c r="T6" s="459"/>
      <c r="U6" s="460"/>
    </row>
    <row r="7" spans="1:21" outlineLevel="1">
      <c r="A7" s="13" t="s">
        <v>299</v>
      </c>
      <c r="B7" s="88" t="s">
        <v>499</v>
      </c>
      <c r="E7" s="14"/>
      <c r="H7" s="10"/>
      <c r="I7" s="447"/>
      <c r="J7" s="448"/>
      <c r="K7" s="448"/>
      <c r="L7" s="448"/>
      <c r="M7" s="448"/>
      <c r="N7" s="449"/>
      <c r="P7" s="458"/>
      <c r="Q7" s="459"/>
      <c r="R7" s="459"/>
      <c r="S7" s="459"/>
      <c r="T7" s="459"/>
      <c r="U7" s="460"/>
    </row>
    <row r="8" spans="1:21" ht="41" outlineLevel="1" thickBot="1">
      <c r="A8" s="34" t="s">
        <v>300</v>
      </c>
      <c r="B8" s="89" t="s">
        <v>616</v>
      </c>
      <c r="E8" s="14"/>
      <c r="H8" s="10"/>
      <c r="I8" s="447"/>
      <c r="J8" s="448"/>
      <c r="K8" s="448"/>
      <c r="L8" s="448"/>
      <c r="M8" s="448"/>
      <c r="N8" s="449"/>
      <c r="P8" s="458"/>
      <c r="Q8" s="459"/>
      <c r="R8" s="459"/>
      <c r="S8" s="459"/>
      <c r="T8" s="459"/>
      <c r="U8" s="460"/>
    </row>
    <row r="9" spans="1:21" outlineLevel="1">
      <c r="E9" s="14"/>
      <c r="H9" s="10"/>
      <c r="I9" s="447"/>
      <c r="J9" s="448"/>
      <c r="K9" s="448"/>
      <c r="L9" s="448"/>
      <c r="M9" s="448"/>
      <c r="N9" s="449"/>
      <c r="P9" s="458"/>
      <c r="Q9" s="459"/>
      <c r="R9" s="459"/>
      <c r="S9" s="459"/>
      <c r="T9" s="459"/>
      <c r="U9" s="460"/>
    </row>
    <row r="10" spans="1:21" ht="14" outlineLevel="1" thickBot="1">
      <c r="A10" s="32" t="s">
        <v>301</v>
      </c>
      <c r="B10" s="35">
        <f>Baseline!B10</f>
        <v>2027</v>
      </c>
      <c r="E10" s="14"/>
      <c r="H10" s="10"/>
      <c r="I10" s="447"/>
      <c r="J10" s="448"/>
      <c r="K10" s="448"/>
      <c r="L10" s="448"/>
      <c r="M10" s="448"/>
      <c r="N10" s="449"/>
      <c r="P10" s="458"/>
      <c r="Q10" s="459"/>
      <c r="R10" s="459"/>
      <c r="S10" s="459"/>
      <c r="T10" s="459"/>
      <c r="U10" s="460"/>
    </row>
    <row r="11" spans="1:21" outlineLevel="1">
      <c r="A11" s="16"/>
      <c r="H11" s="10"/>
      <c r="I11" s="447"/>
      <c r="J11" s="448"/>
      <c r="K11" s="448"/>
      <c r="L11" s="448"/>
      <c r="M11" s="448"/>
      <c r="N11" s="449"/>
      <c r="P11" s="458"/>
      <c r="Q11" s="459"/>
      <c r="R11" s="459"/>
      <c r="S11" s="459"/>
      <c r="T11" s="459"/>
      <c r="U11" s="460"/>
    </row>
    <row r="12" spans="1:21" ht="40.5" outlineLevel="1">
      <c r="A12" s="26" t="s">
        <v>302</v>
      </c>
      <c r="B12" s="26" t="s">
        <v>303</v>
      </c>
      <c r="C12" s="26" t="s">
        <v>304</v>
      </c>
      <c r="D12" s="26" t="s">
        <v>305</v>
      </c>
      <c r="E12" s="26" t="s">
        <v>306</v>
      </c>
      <c r="F12" s="26" t="s">
        <v>307</v>
      </c>
      <c r="G12" s="26" t="s">
        <v>308</v>
      </c>
      <c r="I12" s="447"/>
      <c r="J12" s="448"/>
      <c r="K12" s="448"/>
      <c r="L12" s="448"/>
      <c r="M12" s="448"/>
      <c r="N12" s="449"/>
      <c r="P12" s="458"/>
      <c r="Q12" s="459"/>
      <c r="R12" s="459"/>
      <c r="S12" s="459"/>
      <c r="T12" s="459"/>
      <c r="U12" s="460"/>
    </row>
    <row r="13" spans="1:21" outlineLevel="1">
      <c r="A13" s="58">
        <v>2035</v>
      </c>
      <c r="B13" s="21">
        <f t="shared" ref="B13:B18" si="0">INDEX($E$204:$AW$204,1,MATCH($A13,$E$53:$BB$53,0))</f>
        <v>-51.820717544784934</v>
      </c>
      <c r="C13" s="21">
        <f>B13-Baseline!B13</f>
        <v>9.6815185491754292</v>
      </c>
      <c r="D13" s="21">
        <f t="shared" ref="D13:D18" si="1">INDEX($E$205:$AW$205,1,MATCH($A13,$E$53:$BB$53,0))</f>
        <v>-51.820717544784934</v>
      </c>
      <c r="E13" s="21">
        <f>D13-Baseline!D13</f>
        <v>9.6815185491754292</v>
      </c>
      <c r="F13" s="21">
        <f t="shared" ref="F13:F18" si="2">INDEX($E$206:$AW$206,1,MATCH($A13,$E$53:$BB$53,0))</f>
        <v>-51.820717544784934</v>
      </c>
      <c r="G13" s="21">
        <f>F13-Baseline!F13</f>
        <v>9.6815185491754292</v>
      </c>
      <c r="I13" s="447"/>
      <c r="J13" s="448"/>
      <c r="K13" s="448"/>
      <c r="L13" s="448"/>
      <c r="M13" s="448"/>
      <c r="N13" s="449"/>
      <c r="P13" s="458"/>
      <c r="Q13" s="459"/>
      <c r="R13" s="459"/>
      <c r="S13" s="459"/>
      <c r="T13" s="459"/>
      <c r="U13" s="460"/>
    </row>
    <row r="14" spans="1:21" outlineLevel="1">
      <c r="A14" s="58">
        <v>2040</v>
      </c>
      <c r="B14" s="21">
        <f t="shared" si="0"/>
        <v>-82.661669474576371</v>
      </c>
      <c r="C14" s="21">
        <f>B14-Baseline!B14</f>
        <v>9.6739529477993358</v>
      </c>
      <c r="D14" s="21">
        <f t="shared" si="1"/>
        <v>-82.661669474576371</v>
      </c>
      <c r="E14" s="21">
        <f>D14-Baseline!D14</f>
        <v>9.6739529477993358</v>
      </c>
      <c r="F14" s="21">
        <f t="shared" si="2"/>
        <v>-82.661669474576371</v>
      </c>
      <c r="G14" s="21">
        <f>F14-Baseline!F14</f>
        <v>9.6739529477993358</v>
      </c>
      <c r="I14" s="447"/>
      <c r="J14" s="448"/>
      <c r="K14" s="448"/>
      <c r="L14" s="448"/>
      <c r="M14" s="448"/>
      <c r="N14" s="449"/>
      <c r="P14" s="458"/>
      <c r="Q14" s="459"/>
      <c r="R14" s="459"/>
      <c r="S14" s="459"/>
      <c r="T14" s="459"/>
      <c r="U14" s="460"/>
    </row>
    <row r="15" spans="1:21" outlineLevel="1">
      <c r="A15" s="58">
        <v>2045</v>
      </c>
      <c r="B15" s="21">
        <f t="shared" si="0"/>
        <v>-111.32237268636726</v>
      </c>
      <c r="C15" s="21">
        <f>B15-Baseline!B15</f>
        <v>9.6761633193316356</v>
      </c>
      <c r="D15" s="21">
        <f t="shared" si="1"/>
        <v>-111.32237268636726</v>
      </c>
      <c r="E15" s="21">
        <f>D15-Baseline!D15</f>
        <v>9.6761633193316356</v>
      </c>
      <c r="F15" s="21">
        <f t="shared" si="2"/>
        <v>-111.32237268636726</v>
      </c>
      <c r="G15" s="21">
        <f>F15-Baseline!F15</f>
        <v>9.6761633193316356</v>
      </c>
      <c r="I15" s="447"/>
      <c r="J15" s="448"/>
      <c r="K15" s="448"/>
      <c r="L15" s="448"/>
      <c r="M15" s="448"/>
      <c r="N15" s="449"/>
      <c r="P15" s="458"/>
      <c r="Q15" s="459"/>
      <c r="R15" s="459"/>
      <c r="S15" s="459"/>
      <c r="T15" s="459"/>
      <c r="U15" s="460"/>
    </row>
    <row r="16" spans="1:21" outlineLevel="1">
      <c r="A16" s="58">
        <v>2050</v>
      </c>
      <c r="B16" s="21">
        <f t="shared" si="0"/>
        <v>-137.95927142055146</v>
      </c>
      <c r="C16" s="21">
        <f>B16-Baseline!B16</f>
        <v>9.6844927911689922</v>
      </c>
      <c r="D16" s="21">
        <f t="shared" si="1"/>
        <v>-137.95927142055146</v>
      </c>
      <c r="E16" s="21">
        <f>D16-Baseline!D16</f>
        <v>9.6844927911689922</v>
      </c>
      <c r="F16" s="21">
        <f t="shared" si="2"/>
        <v>-137.95927142055146</v>
      </c>
      <c r="G16" s="21">
        <f>F16-Baseline!F16</f>
        <v>9.6844927911689922</v>
      </c>
      <c r="I16" s="447"/>
      <c r="J16" s="448"/>
      <c r="K16" s="448"/>
      <c r="L16" s="448"/>
      <c r="M16" s="448"/>
      <c r="N16" s="449"/>
      <c r="P16" s="458"/>
      <c r="Q16" s="459"/>
      <c r="R16" s="459"/>
      <c r="S16" s="459"/>
      <c r="T16" s="459"/>
      <c r="U16" s="460"/>
    </row>
    <row r="17" spans="1:21" outlineLevel="1">
      <c r="A17" s="58">
        <v>2060</v>
      </c>
      <c r="B17" s="21">
        <f t="shared" si="0"/>
        <v>-204.26851827345988</v>
      </c>
      <c r="C17" s="21">
        <f>B17-Baseline!B17</f>
        <v>-8.6972739868566862</v>
      </c>
      <c r="D17" s="21">
        <f t="shared" si="1"/>
        <v>-204.26851827345988</v>
      </c>
      <c r="E17" s="21">
        <f>D17-Baseline!D17</f>
        <v>-8.6972739868566862</v>
      </c>
      <c r="F17" s="21">
        <f t="shared" si="2"/>
        <v>-204.26851827345988</v>
      </c>
      <c r="G17" s="21">
        <f>F17-Baseline!F17</f>
        <v>-8.6972739868566862</v>
      </c>
      <c r="I17" s="447"/>
      <c r="J17" s="448"/>
      <c r="K17" s="448"/>
      <c r="L17" s="448"/>
      <c r="M17" s="448"/>
      <c r="N17" s="449"/>
      <c r="P17" s="458"/>
      <c r="Q17" s="459"/>
      <c r="R17" s="459"/>
      <c r="S17" s="459"/>
      <c r="T17" s="459"/>
      <c r="U17" s="460"/>
    </row>
    <row r="18" spans="1:21" outlineLevel="1">
      <c r="A18" s="58">
        <v>2070</v>
      </c>
      <c r="B18" s="21">
        <f t="shared" si="0"/>
        <v>-290.25081155464557</v>
      </c>
      <c r="C18" s="21">
        <f>B18-Baseline!B18</f>
        <v>-51.661505774207825</v>
      </c>
      <c r="D18" s="21">
        <f t="shared" si="1"/>
        <v>-290.25081155464557</v>
      </c>
      <c r="E18" s="21">
        <f>D18-Baseline!D18</f>
        <v>-51.661505774207825</v>
      </c>
      <c r="F18" s="21">
        <f t="shared" si="2"/>
        <v>-290.25081155464557</v>
      </c>
      <c r="G18" s="21">
        <f>F18-Baseline!F18</f>
        <v>-51.661505774207825</v>
      </c>
      <c r="I18" s="450"/>
      <c r="J18" s="451"/>
      <c r="K18" s="451"/>
      <c r="L18" s="451"/>
      <c r="M18" s="451"/>
      <c r="N18" s="452"/>
      <c r="P18" s="461"/>
      <c r="Q18" s="462"/>
      <c r="R18" s="462"/>
      <c r="S18" s="462"/>
      <c r="T18" s="462"/>
      <c r="U18" s="463"/>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44" t="s">
        <v>586</v>
      </c>
      <c r="J21" s="456"/>
      <c r="K21" s="456"/>
      <c r="L21" s="456"/>
      <c r="M21" s="456"/>
      <c r="N21" s="457"/>
      <c r="P21" s="444" t="s">
        <v>531</v>
      </c>
      <c r="Q21" s="456"/>
      <c r="R21" s="456"/>
      <c r="S21" s="456"/>
      <c r="T21" s="456"/>
      <c r="U21" s="457"/>
    </row>
    <row r="22" spans="1:21" ht="12.75" customHeight="1" outlineLevel="1">
      <c r="A22" s="154"/>
      <c r="B22" s="155"/>
      <c r="I22" s="458"/>
      <c r="J22" s="459"/>
      <c r="K22" s="459"/>
      <c r="L22" s="459"/>
      <c r="M22" s="459"/>
      <c r="N22" s="460"/>
      <c r="P22" s="458"/>
      <c r="Q22" s="459"/>
      <c r="R22" s="459"/>
      <c r="S22" s="459"/>
      <c r="T22" s="459"/>
      <c r="U22" s="460"/>
    </row>
    <row r="23" spans="1:21" outlineLevel="1">
      <c r="A23" s="154"/>
      <c r="B23" s="479" t="s">
        <v>312</v>
      </c>
      <c r="C23" s="480"/>
      <c r="D23" s="480"/>
      <c r="E23" s="480"/>
      <c r="F23" s="480"/>
      <c r="G23" s="481"/>
      <c r="I23" s="458"/>
      <c r="J23" s="459"/>
      <c r="K23" s="459"/>
      <c r="L23" s="459"/>
      <c r="M23" s="459"/>
      <c r="N23" s="460"/>
      <c r="P23" s="458"/>
      <c r="Q23" s="459"/>
      <c r="R23" s="459"/>
      <c r="S23" s="459"/>
      <c r="T23" s="459"/>
      <c r="U23" s="460"/>
    </row>
    <row r="24" spans="1:21" outlineLevel="1">
      <c r="B24" s="17">
        <v>2027</v>
      </c>
      <c r="C24" s="17">
        <v>2028</v>
      </c>
      <c r="D24" s="17">
        <v>2029</v>
      </c>
      <c r="E24" s="17">
        <v>2030</v>
      </c>
      <c r="F24" s="17">
        <v>2031</v>
      </c>
      <c r="G24" s="17" t="s">
        <v>313</v>
      </c>
      <c r="I24" s="458"/>
      <c r="J24" s="459"/>
      <c r="K24" s="459"/>
      <c r="L24" s="459"/>
      <c r="M24" s="459"/>
      <c r="N24" s="460"/>
      <c r="P24" s="458"/>
      <c r="Q24" s="459"/>
      <c r="R24" s="459"/>
      <c r="S24" s="459"/>
      <c r="T24" s="459"/>
      <c r="U24" s="460"/>
    </row>
    <row r="25" spans="1:21" ht="14" outlineLevel="1" thickBot="1">
      <c r="B25" s="30" t="s">
        <v>314</v>
      </c>
      <c r="C25" s="30" t="s">
        <v>314</v>
      </c>
      <c r="D25" s="30" t="s">
        <v>314</v>
      </c>
      <c r="E25" s="30" t="s">
        <v>314</v>
      </c>
      <c r="F25" s="30" t="s">
        <v>314</v>
      </c>
      <c r="G25" s="30" t="s">
        <v>314</v>
      </c>
      <c r="I25" s="458"/>
      <c r="J25" s="459"/>
      <c r="K25" s="459"/>
      <c r="L25" s="459"/>
      <c r="M25" s="459"/>
      <c r="N25" s="460"/>
      <c r="P25" s="458"/>
      <c r="Q25" s="459"/>
      <c r="R25" s="459"/>
      <c r="S25" s="459"/>
      <c r="T25" s="459"/>
      <c r="U25" s="460"/>
    </row>
    <row r="26" spans="1:21" outlineLevel="1">
      <c r="A26" s="54" t="s">
        <v>315</v>
      </c>
      <c r="B26" s="21">
        <f>E64</f>
        <v>-0.3</v>
      </c>
      <c r="C26" s="21">
        <f>F64</f>
        <v>0</v>
      </c>
      <c r="D26" s="21">
        <f>G64</f>
        <v>0</v>
      </c>
      <c r="E26" s="21">
        <f>H64</f>
        <v>0</v>
      </c>
      <c r="F26" s="21">
        <f>I64</f>
        <v>0</v>
      </c>
      <c r="G26" s="21">
        <f>SUM(J64:BB64)</f>
        <v>0</v>
      </c>
      <c r="I26" s="458"/>
      <c r="J26" s="459"/>
      <c r="K26" s="459"/>
      <c r="L26" s="459"/>
      <c r="M26" s="459"/>
      <c r="N26" s="460"/>
      <c r="P26" s="458"/>
      <c r="Q26" s="459"/>
      <c r="R26" s="459"/>
      <c r="S26" s="459"/>
      <c r="T26" s="459"/>
      <c r="U26" s="460"/>
    </row>
    <row r="27" spans="1:21" outlineLevel="1">
      <c r="A27" s="54" t="s">
        <v>316</v>
      </c>
      <c r="B27" s="21">
        <f>E71+E77</f>
        <v>-6.0000000000000001E-3</v>
      </c>
      <c r="C27" s="21">
        <f>F71+F77</f>
        <v>-3.0000000000000001E-3</v>
      </c>
      <c r="D27" s="21">
        <f>G71+G77</f>
        <v>-3.0599999999999998E-3</v>
      </c>
      <c r="E27" s="21">
        <f>H71+H77</f>
        <v>-3.1211999999999998E-3</v>
      </c>
      <c r="F27" s="21">
        <f>I71+I77</f>
        <v>-3.1836239999999999E-3</v>
      </c>
      <c r="G27" s="21">
        <f>SUM(J71:BB71)+SUM(J77:BB77)</f>
        <v>-0.23345694498141253</v>
      </c>
      <c r="I27" s="458"/>
      <c r="J27" s="459"/>
      <c r="K27" s="459"/>
      <c r="L27" s="459"/>
      <c r="M27" s="459"/>
      <c r="N27" s="460"/>
      <c r="P27" s="458"/>
      <c r="Q27" s="459"/>
      <c r="R27" s="459"/>
      <c r="S27" s="459"/>
      <c r="T27" s="459"/>
      <c r="U27" s="460"/>
    </row>
    <row r="28" spans="1:21" outlineLevel="1">
      <c r="A28" s="154"/>
      <c r="B28" s="248"/>
      <c r="C28" s="248"/>
      <c r="D28" s="248"/>
      <c r="E28" s="248"/>
      <c r="F28" s="248"/>
      <c r="G28" s="248"/>
      <c r="I28" s="458"/>
      <c r="J28" s="459"/>
      <c r="K28" s="459"/>
      <c r="L28" s="459"/>
      <c r="M28" s="459"/>
      <c r="N28" s="460"/>
      <c r="P28" s="458"/>
      <c r="Q28" s="459"/>
      <c r="R28" s="459"/>
      <c r="S28" s="459"/>
      <c r="T28" s="459"/>
      <c r="U28" s="460"/>
    </row>
    <row r="29" spans="1:21" ht="14" outlineLevel="1" thickBot="1">
      <c r="A29" s="154"/>
      <c r="B29" s="248"/>
      <c r="C29" s="248"/>
      <c r="D29" s="248"/>
      <c r="E29" s="248"/>
      <c r="F29" s="248"/>
      <c r="G29" s="248"/>
      <c r="I29" s="458"/>
      <c r="J29" s="459"/>
      <c r="K29" s="459"/>
      <c r="L29" s="459"/>
      <c r="M29" s="459"/>
      <c r="N29" s="460"/>
      <c r="P29" s="458"/>
      <c r="Q29" s="459"/>
      <c r="R29" s="459"/>
      <c r="S29" s="459"/>
      <c r="T29" s="459"/>
      <c r="U29" s="460"/>
    </row>
    <row r="30" spans="1:21" ht="14" outlineLevel="1" thickBot="1">
      <c r="A30" s="308"/>
      <c r="B30" s="309" t="s">
        <v>317</v>
      </c>
      <c r="C30" s="310" t="s">
        <v>318</v>
      </c>
      <c r="D30" s="483" t="s">
        <v>291</v>
      </c>
      <c r="E30" s="484"/>
      <c r="F30" s="484"/>
      <c r="G30" s="485"/>
      <c r="I30" s="458"/>
      <c r="J30" s="459"/>
      <c r="K30" s="459"/>
      <c r="L30" s="459"/>
      <c r="M30" s="459"/>
      <c r="N30" s="460"/>
      <c r="P30" s="458"/>
      <c r="Q30" s="459"/>
      <c r="R30" s="459"/>
      <c r="S30" s="459"/>
      <c r="T30" s="459"/>
      <c r="U30" s="460"/>
    </row>
    <row r="31" spans="1:21" outlineLevel="1">
      <c r="A31" s="476" t="s">
        <v>319</v>
      </c>
      <c r="B31" s="311" t="s">
        <v>273</v>
      </c>
      <c r="C31" s="307">
        <v>1</v>
      </c>
      <c r="D31" s="427" t="s">
        <v>532</v>
      </c>
      <c r="E31" s="427"/>
      <c r="F31" s="427"/>
      <c r="G31" s="428"/>
      <c r="I31" s="458"/>
      <c r="J31" s="459"/>
      <c r="K31" s="459"/>
      <c r="L31" s="459"/>
      <c r="M31" s="459"/>
      <c r="N31" s="460"/>
      <c r="P31" s="458"/>
      <c r="Q31" s="459"/>
      <c r="R31" s="459"/>
      <c r="S31" s="459"/>
      <c r="T31" s="459"/>
      <c r="U31" s="460"/>
    </row>
    <row r="32" spans="1:21" outlineLevel="1">
      <c r="A32" s="476"/>
      <c r="B32" s="312"/>
      <c r="C32" s="252"/>
      <c r="D32" s="425"/>
      <c r="E32" s="425"/>
      <c r="F32" s="425"/>
      <c r="G32" s="426"/>
      <c r="I32" s="458"/>
      <c r="J32" s="459"/>
      <c r="K32" s="459"/>
      <c r="L32" s="459"/>
      <c r="M32" s="459"/>
      <c r="N32" s="460"/>
      <c r="P32" s="458"/>
      <c r="Q32" s="459"/>
      <c r="R32" s="459"/>
      <c r="S32" s="459"/>
      <c r="T32" s="459"/>
      <c r="U32" s="460"/>
    </row>
    <row r="33" spans="1:21" outlineLevel="1">
      <c r="A33" s="476"/>
      <c r="B33" s="312"/>
      <c r="C33" s="252"/>
      <c r="D33" s="425"/>
      <c r="E33" s="425"/>
      <c r="F33" s="425"/>
      <c r="G33" s="426"/>
      <c r="I33" s="458"/>
      <c r="J33" s="459"/>
      <c r="K33" s="459"/>
      <c r="L33" s="459"/>
      <c r="M33" s="459"/>
      <c r="N33" s="460"/>
      <c r="P33" s="458"/>
      <c r="Q33" s="459"/>
      <c r="R33" s="459"/>
      <c r="S33" s="459"/>
      <c r="T33" s="459"/>
      <c r="U33" s="460"/>
    </row>
    <row r="34" spans="1:21" outlineLevel="1">
      <c r="A34" s="476"/>
      <c r="B34" s="312"/>
      <c r="C34" s="252"/>
      <c r="D34" s="425"/>
      <c r="E34" s="425"/>
      <c r="F34" s="425"/>
      <c r="G34" s="426"/>
      <c r="I34" s="458"/>
      <c r="J34" s="459"/>
      <c r="K34" s="459"/>
      <c r="L34" s="459"/>
      <c r="M34" s="459"/>
      <c r="N34" s="460"/>
      <c r="P34" s="458"/>
      <c r="Q34" s="459"/>
      <c r="R34" s="459"/>
      <c r="S34" s="459"/>
      <c r="T34" s="459"/>
      <c r="U34" s="460"/>
    </row>
    <row r="35" spans="1:21" outlineLevel="1">
      <c r="A35" s="476"/>
      <c r="B35" s="312"/>
      <c r="C35" s="252"/>
      <c r="D35" s="425"/>
      <c r="E35" s="425"/>
      <c r="F35" s="425"/>
      <c r="G35" s="426"/>
      <c r="I35" s="458"/>
      <c r="J35" s="459"/>
      <c r="K35" s="459"/>
      <c r="L35" s="459"/>
      <c r="M35" s="459"/>
      <c r="N35" s="460"/>
      <c r="P35" s="458"/>
      <c r="Q35" s="459"/>
      <c r="R35" s="459"/>
      <c r="S35" s="459"/>
      <c r="T35" s="459"/>
      <c r="U35" s="460"/>
    </row>
    <row r="36" spans="1:21" outlineLevel="1">
      <c r="A36" s="476"/>
      <c r="B36" s="312"/>
      <c r="C36" s="252"/>
      <c r="D36" s="425"/>
      <c r="E36" s="425"/>
      <c r="F36" s="425"/>
      <c r="G36" s="426"/>
      <c r="I36" s="458"/>
      <c r="J36" s="459"/>
      <c r="K36" s="459"/>
      <c r="L36" s="459"/>
      <c r="M36" s="459"/>
      <c r="N36" s="460"/>
      <c r="P36" s="458"/>
      <c r="Q36" s="459"/>
      <c r="R36" s="459"/>
      <c r="S36" s="459"/>
      <c r="T36" s="459"/>
      <c r="U36" s="460"/>
    </row>
    <row r="37" spans="1:21" outlineLevel="1">
      <c r="A37" s="476"/>
      <c r="B37" s="312"/>
      <c r="C37" s="252"/>
      <c r="D37" s="425"/>
      <c r="E37" s="425"/>
      <c r="F37" s="425"/>
      <c r="G37" s="426"/>
      <c r="I37" s="458"/>
      <c r="J37" s="459"/>
      <c r="K37" s="459"/>
      <c r="L37" s="459"/>
      <c r="M37" s="459"/>
      <c r="N37" s="460"/>
      <c r="P37" s="458"/>
      <c r="Q37" s="459"/>
      <c r="R37" s="459"/>
      <c r="S37" s="459"/>
      <c r="T37" s="459"/>
      <c r="U37" s="460"/>
    </row>
    <row r="38" spans="1:21" outlineLevel="1">
      <c r="A38" s="476"/>
      <c r="B38" s="312"/>
      <c r="C38" s="252"/>
      <c r="D38" s="425"/>
      <c r="E38" s="425"/>
      <c r="F38" s="425"/>
      <c r="G38" s="426"/>
      <c r="I38" s="458"/>
      <c r="J38" s="459"/>
      <c r="K38" s="459"/>
      <c r="L38" s="459"/>
      <c r="M38" s="459"/>
      <c r="N38" s="460"/>
      <c r="P38" s="458"/>
      <c r="Q38" s="459"/>
      <c r="R38" s="459"/>
      <c r="S38" s="459"/>
      <c r="T38" s="459"/>
      <c r="U38" s="460"/>
    </row>
    <row r="39" spans="1:21" outlineLevel="1">
      <c r="A39" s="476"/>
      <c r="B39" s="312"/>
      <c r="C39" s="252"/>
      <c r="D39" s="425"/>
      <c r="E39" s="425"/>
      <c r="F39" s="425"/>
      <c r="G39" s="426"/>
      <c r="I39" s="458"/>
      <c r="J39" s="459"/>
      <c r="K39" s="459"/>
      <c r="L39" s="459"/>
      <c r="M39" s="459"/>
      <c r="N39" s="460"/>
      <c r="P39" s="458"/>
      <c r="Q39" s="459"/>
      <c r="R39" s="459"/>
      <c r="S39" s="459"/>
      <c r="T39" s="459"/>
      <c r="U39" s="460"/>
    </row>
    <row r="40" spans="1:21" ht="14" outlineLevel="1" thickBot="1">
      <c r="A40" s="477"/>
      <c r="B40" s="313"/>
      <c r="C40" s="314"/>
      <c r="D40" s="486"/>
      <c r="E40" s="486"/>
      <c r="F40" s="486"/>
      <c r="G40" s="487"/>
      <c r="I40" s="458"/>
      <c r="J40" s="459"/>
      <c r="K40" s="459"/>
      <c r="L40" s="459"/>
      <c r="M40" s="459"/>
      <c r="N40" s="460"/>
      <c r="P40" s="458"/>
      <c r="Q40" s="459"/>
      <c r="R40" s="459"/>
      <c r="S40" s="459"/>
      <c r="T40" s="459"/>
      <c r="U40" s="460"/>
    </row>
    <row r="41" spans="1:21" outlineLevel="1">
      <c r="A41" s="154"/>
      <c r="B41" s="248"/>
      <c r="C41" s="248"/>
      <c r="D41" s="248"/>
      <c r="E41" s="248"/>
      <c r="F41" s="248"/>
      <c r="G41" s="248"/>
      <c r="I41" s="458"/>
      <c r="J41" s="459"/>
      <c r="K41" s="459"/>
      <c r="L41" s="459"/>
      <c r="M41" s="459"/>
      <c r="N41" s="460"/>
      <c r="P41" s="458"/>
      <c r="Q41" s="459"/>
      <c r="R41" s="459"/>
      <c r="S41" s="459"/>
      <c r="T41" s="459"/>
      <c r="U41" s="460"/>
    </row>
    <row r="42" spans="1:21" outlineLevel="1">
      <c r="A42" s="154"/>
      <c r="B42" s="248"/>
      <c r="C42" s="248"/>
      <c r="D42" s="248"/>
      <c r="E42" s="248"/>
      <c r="F42" s="248"/>
      <c r="G42" s="248"/>
      <c r="I42" s="458"/>
      <c r="J42" s="459"/>
      <c r="K42" s="459"/>
      <c r="L42" s="459"/>
      <c r="M42" s="459"/>
      <c r="N42" s="460"/>
      <c r="P42" s="458"/>
      <c r="Q42" s="459"/>
      <c r="R42" s="459"/>
      <c r="S42" s="459"/>
      <c r="T42" s="459"/>
      <c r="U42" s="460"/>
    </row>
    <row r="43" spans="1:21" outlineLevel="1">
      <c r="A43" s="154"/>
      <c r="B43" s="248"/>
      <c r="C43" s="248"/>
      <c r="D43" s="248"/>
      <c r="E43" s="248"/>
      <c r="F43" s="248"/>
      <c r="G43" s="248"/>
      <c r="I43" s="458"/>
      <c r="J43" s="459"/>
      <c r="K43" s="459"/>
      <c r="L43" s="459"/>
      <c r="M43" s="459"/>
      <c r="N43" s="460"/>
      <c r="P43" s="458"/>
      <c r="Q43" s="459"/>
      <c r="R43" s="459"/>
      <c r="S43" s="459"/>
      <c r="T43" s="459"/>
      <c r="U43" s="460"/>
    </row>
    <row r="44" spans="1:21" outlineLevel="1">
      <c r="A44" s="154"/>
      <c r="B44" s="248"/>
      <c r="C44" s="248"/>
      <c r="D44" s="248"/>
      <c r="E44" s="248"/>
      <c r="F44" s="248"/>
      <c r="G44" s="248"/>
      <c r="I44" s="458"/>
      <c r="J44" s="459"/>
      <c r="K44" s="459"/>
      <c r="L44" s="459"/>
      <c r="M44" s="459"/>
      <c r="N44" s="460"/>
      <c r="P44" s="458"/>
      <c r="Q44" s="459"/>
      <c r="R44" s="459"/>
      <c r="S44" s="459"/>
      <c r="T44" s="459"/>
      <c r="U44" s="460"/>
    </row>
    <row r="45" spans="1:21" outlineLevel="1">
      <c r="A45" s="154"/>
      <c r="B45" s="248"/>
      <c r="C45" s="248"/>
      <c r="D45" s="248"/>
      <c r="E45" s="248"/>
      <c r="F45" s="248"/>
      <c r="G45" s="248"/>
      <c r="I45" s="458"/>
      <c r="J45" s="459"/>
      <c r="K45" s="459"/>
      <c r="L45" s="459"/>
      <c r="M45" s="459"/>
      <c r="N45" s="460"/>
      <c r="P45" s="461"/>
      <c r="Q45" s="462"/>
      <c r="R45" s="462"/>
      <c r="S45" s="462"/>
      <c r="T45" s="462"/>
      <c r="U45" s="463"/>
    </row>
    <row r="46" spans="1:21" outlineLevel="1">
      <c r="A46" s="154"/>
      <c r="B46" s="248"/>
      <c r="C46" s="248"/>
      <c r="D46" s="248"/>
      <c r="E46" s="248"/>
      <c r="F46" s="248"/>
      <c r="G46" s="248"/>
    </row>
    <row r="47" spans="1:21">
      <c r="A47" s="154"/>
      <c r="B47" s="155"/>
    </row>
    <row r="48" spans="1:21" ht="15">
      <c r="A48" s="12" t="s">
        <v>320</v>
      </c>
    </row>
    <row r="49" spans="1:54" ht="15" outlineLevel="1">
      <c r="A49" s="12"/>
      <c r="AV49" s="295">
        <f>100*AW49</f>
        <v>9.6618357487922718E-2</v>
      </c>
      <c r="AW49" s="294">
        <f>1/45/23</f>
        <v>9.6618357487922714E-4</v>
      </c>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t="s">
        <v>273</v>
      </c>
      <c r="C54" s="127" t="s">
        <v>258</v>
      </c>
      <c r="D54" s="124" t="s">
        <v>330</v>
      </c>
      <c r="E54" s="242">
        <f>'Option_1 Workings'!E30/-1000000</f>
        <v>-0.3</v>
      </c>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-0.3</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t="s">
        <v>270</v>
      </c>
      <c r="C66" s="267" t="s">
        <v>501</v>
      </c>
      <c r="D66" s="268" t="s">
        <v>330</v>
      </c>
      <c r="E66" s="242">
        <f>'Option_1 Workings'!E29/-1000000</f>
        <v>-6.0000000000000001E-3</v>
      </c>
      <c r="F66" s="242">
        <f>'Option_1 Workings'!F29/-1000000</f>
        <v>-3.0000000000000001E-3</v>
      </c>
      <c r="G66" s="242">
        <f>'Option_1 Workings'!G29/-1000000</f>
        <v>-3.0599999999999998E-3</v>
      </c>
      <c r="H66" s="242">
        <f>'Option_1 Workings'!H29/-1000000</f>
        <v>-3.1211999999999998E-3</v>
      </c>
      <c r="I66" s="242">
        <f>'Option_1 Workings'!I29/-1000000</f>
        <v>-3.1836239999999999E-3</v>
      </c>
      <c r="J66" s="242">
        <f>'Option_1 Workings'!J29/-1000000</f>
        <v>-3.24729648E-3</v>
      </c>
      <c r="K66" s="242">
        <f>'Option_1 Workings'!K29/-1000000</f>
        <v>-3.3122424096000001E-3</v>
      </c>
      <c r="L66" s="242">
        <f>'Option_1 Workings'!L29/-1000000</f>
        <v>-3.3784872577919999E-3</v>
      </c>
      <c r="M66" s="242">
        <f>'Option_1 Workings'!M29/-1000000</f>
        <v>-3.4460570029478401E-3</v>
      </c>
      <c r="N66" s="242">
        <f>'Option_1 Workings'!N29/-1000000</f>
        <v>-3.5149781430067971E-3</v>
      </c>
      <c r="O66" s="242">
        <f>'Option_1 Workings'!O29/-1000000</f>
        <v>-3.585277705866933E-3</v>
      </c>
      <c r="P66" s="242">
        <f>'Option_1 Workings'!P29/-1000000</f>
        <v>-3.6569832599842715E-3</v>
      </c>
      <c r="Q66" s="242">
        <f>'Option_1 Workings'!Q29/-1000000</f>
        <v>-3.7301229251839574E-3</v>
      </c>
      <c r="R66" s="242">
        <f>'Option_1 Workings'!R29/-1000000</f>
        <v>-3.804725383687636E-3</v>
      </c>
      <c r="S66" s="242">
        <f>'Option_1 Workings'!S29/-1000000</f>
        <v>-3.8808198913613885E-3</v>
      </c>
      <c r="T66" s="242">
        <f>'Option_1 Workings'!T29/-1000000</f>
        <v>-3.9584362891886167E-3</v>
      </c>
      <c r="U66" s="242">
        <f>'Option_1 Workings'!U29/-1000000</f>
        <v>-4.0376050149723893E-3</v>
      </c>
      <c r="V66" s="242">
        <f>'Option_1 Workings'!V29/-1000000</f>
        <v>-4.1183571152718368E-3</v>
      </c>
      <c r="W66" s="242">
        <f>'Option_1 Workings'!W29/-1000000</f>
        <v>-4.2007242575772732E-3</v>
      </c>
      <c r="X66" s="242">
        <f>'Option_1 Workings'!X29/-1000000</f>
        <v>-4.2847387427288183E-3</v>
      </c>
      <c r="Y66" s="242">
        <f>'Option_1 Workings'!Y29/-1000000</f>
        <v>-4.3704335175833945E-3</v>
      </c>
      <c r="Z66" s="242">
        <f>'Option_1 Workings'!Z29/-1000000</f>
        <v>-4.4578421879350625E-3</v>
      </c>
      <c r="AA66" s="242">
        <f>'Option_1 Workings'!AA29/-1000000</f>
        <v>-4.5469990316937634E-3</v>
      </c>
      <c r="AB66" s="242">
        <f>'Option_1 Workings'!AB29/-1000000</f>
        <v>-4.6379390123276387E-3</v>
      </c>
      <c r="AC66" s="242">
        <f>'Option_1 Workings'!AC29/-1000000</f>
        <v>-4.7306977925741919E-3</v>
      </c>
      <c r="AD66" s="242">
        <f>'Option_1 Workings'!AD29/-1000000</f>
        <v>-4.8253117484256761E-3</v>
      </c>
      <c r="AE66" s="242">
        <f>'Option_1 Workings'!AE29/-1000000</f>
        <v>-4.9218179833941892E-3</v>
      </c>
      <c r="AF66" s="242">
        <f>'Option_1 Workings'!AF29/-1000000</f>
        <v>-5.0202543430620736E-3</v>
      </c>
      <c r="AG66" s="242">
        <f>'Option_1 Workings'!AG29/-1000000</f>
        <v>-5.1206594299233145E-3</v>
      </c>
      <c r="AH66" s="242">
        <f>'Option_1 Workings'!AH29/-1000000</f>
        <v>-5.2230726185217811E-3</v>
      </c>
      <c r="AI66" s="242">
        <f>'Option_1 Workings'!AI29/-1000000</f>
        <v>-5.3275340708922167E-3</v>
      </c>
      <c r="AJ66" s="242">
        <f>'Option_1 Workings'!AJ29/-1000000</f>
        <v>-5.4340847523100611E-3</v>
      </c>
      <c r="AK66" s="242">
        <f>'Option_1 Workings'!AK29/-1000000</f>
        <v>-5.5427664473562625E-3</v>
      </c>
      <c r="AL66" s="242">
        <f>'Option_1 Workings'!AL29/-1000000</f>
        <v>-5.6536217763033881E-3</v>
      </c>
      <c r="AM66" s="242">
        <f>'Option_1 Workings'!AM29/-1000000</f>
        <v>-5.766694211829456E-3</v>
      </c>
      <c r="AN66" s="242">
        <f>'Option_1 Workings'!AN29/-1000000</f>
        <v>-5.8820280960660458E-3</v>
      </c>
      <c r="AO66" s="242">
        <f>'Option_1 Workings'!AO29/-1000000</f>
        <v>-5.9996686579873665E-3</v>
      </c>
      <c r="AP66" s="242">
        <f>'Option_1 Workings'!AP29/-1000000</f>
        <v>-6.1196620311471141E-3</v>
      </c>
      <c r="AQ66" s="242">
        <f>'Option_1 Workings'!AQ29/-1000000</f>
        <v>-6.2420552717700568E-3</v>
      </c>
      <c r="AR66" s="242">
        <f>'Option_1 Workings'!AR29/-1000000</f>
        <v>-6.3668963772054573E-3</v>
      </c>
      <c r="AS66" s="242">
        <f>'Option_1 Workings'!AS29/-1000000</f>
        <v>-6.4942343047495674E-3</v>
      </c>
      <c r="AT66" s="242">
        <f>'Option_1 Workings'!AT29/-1000000</f>
        <v>-6.6241189908445583E-3</v>
      </c>
      <c r="AU66" s="242">
        <f>'Option_1 Workings'!AU29/-1000000</f>
        <v>-6.7566013706614496E-3</v>
      </c>
      <c r="AV66" s="242">
        <f>'Option_1 Workings'!AV29/-1000000</f>
        <v>-6.891733398074678E-3</v>
      </c>
      <c r="AW66" s="242">
        <f>'Option_1 Workings'!AW29/-1000000</f>
        <v>-7.0295680660361713E-3</v>
      </c>
      <c r="AX66" s="242">
        <f>'Option_1 Workings'!AX29/-1000000</f>
        <v>-7.1701594273568944E-3</v>
      </c>
      <c r="AY66" s="242">
        <f>'Option_1 Workings'!AY29/-1000000</f>
        <v>-7.3135626159040318E-3</v>
      </c>
      <c r="AZ66" s="242">
        <f>'Option_1 Workings'!AZ29/-1000000</f>
        <v>-7.459833868222113E-3</v>
      </c>
      <c r="BA66" s="242">
        <f>'Option_1 Workings'!BA29/-1000000</f>
        <v>-7.6090305455865552E-3</v>
      </c>
      <c r="BB66" s="242">
        <f>'Option_1 Workings'!BB29/-1000000</f>
        <v>-7.7612111564982871E-3</v>
      </c>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-6.0000000000000001E-3</v>
      </c>
      <c r="F71" s="21">
        <f t="shared" ref="F71:BB71" si="4">SUM(F66:F70)</f>
        <v>-3.0000000000000001E-3</v>
      </c>
      <c r="G71" s="21">
        <f t="shared" si="4"/>
        <v>-3.0599999999999998E-3</v>
      </c>
      <c r="H71" s="21">
        <f t="shared" si="4"/>
        <v>-3.1211999999999998E-3</v>
      </c>
      <c r="I71" s="21">
        <f t="shared" si="4"/>
        <v>-3.1836239999999999E-3</v>
      </c>
      <c r="J71" s="21">
        <f t="shared" si="4"/>
        <v>-3.24729648E-3</v>
      </c>
      <c r="K71" s="21">
        <f t="shared" si="4"/>
        <v>-3.3122424096000001E-3</v>
      </c>
      <c r="L71" s="21">
        <f t="shared" si="4"/>
        <v>-3.3784872577919999E-3</v>
      </c>
      <c r="M71" s="21">
        <f t="shared" si="4"/>
        <v>-3.4460570029478401E-3</v>
      </c>
      <c r="N71" s="21">
        <f t="shared" si="4"/>
        <v>-3.5149781430067971E-3</v>
      </c>
      <c r="O71" s="21">
        <f t="shared" si="4"/>
        <v>-3.585277705866933E-3</v>
      </c>
      <c r="P71" s="21">
        <f t="shared" si="4"/>
        <v>-3.6569832599842715E-3</v>
      </c>
      <c r="Q71" s="21">
        <f t="shared" si="4"/>
        <v>-3.7301229251839574E-3</v>
      </c>
      <c r="R71" s="21">
        <f t="shared" si="4"/>
        <v>-3.804725383687636E-3</v>
      </c>
      <c r="S71" s="21">
        <f t="shared" si="4"/>
        <v>-3.8808198913613885E-3</v>
      </c>
      <c r="T71" s="21">
        <f t="shared" si="4"/>
        <v>-3.9584362891886167E-3</v>
      </c>
      <c r="U71" s="21">
        <f t="shared" si="4"/>
        <v>-4.0376050149723893E-3</v>
      </c>
      <c r="V71" s="21">
        <f t="shared" si="4"/>
        <v>-4.1183571152718368E-3</v>
      </c>
      <c r="W71" s="21">
        <f t="shared" si="4"/>
        <v>-4.2007242575772732E-3</v>
      </c>
      <c r="X71" s="21">
        <f t="shared" si="4"/>
        <v>-4.2847387427288183E-3</v>
      </c>
      <c r="Y71" s="21">
        <f t="shared" si="4"/>
        <v>-4.3704335175833945E-3</v>
      </c>
      <c r="Z71" s="21">
        <f t="shared" si="4"/>
        <v>-4.4578421879350625E-3</v>
      </c>
      <c r="AA71" s="21">
        <f t="shared" si="4"/>
        <v>-4.5469990316937634E-3</v>
      </c>
      <c r="AB71" s="21">
        <f t="shared" si="4"/>
        <v>-4.6379390123276387E-3</v>
      </c>
      <c r="AC71" s="21">
        <f t="shared" si="4"/>
        <v>-4.7306977925741919E-3</v>
      </c>
      <c r="AD71" s="21">
        <f t="shared" si="4"/>
        <v>-4.8253117484256761E-3</v>
      </c>
      <c r="AE71" s="21">
        <f t="shared" si="4"/>
        <v>-4.9218179833941892E-3</v>
      </c>
      <c r="AF71" s="21">
        <f t="shared" si="4"/>
        <v>-5.0202543430620736E-3</v>
      </c>
      <c r="AG71" s="21">
        <f t="shared" si="4"/>
        <v>-5.1206594299233145E-3</v>
      </c>
      <c r="AH71" s="21">
        <f t="shared" si="4"/>
        <v>-5.2230726185217811E-3</v>
      </c>
      <c r="AI71" s="21">
        <f t="shared" si="4"/>
        <v>-5.3275340708922167E-3</v>
      </c>
      <c r="AJ71" s="21">
        <f t="shared" si="4"/>
        <v>-5.4340847523100611E-3</v>
      </c>
      <c r="AK71" s="21">
        <f t="shared" si="4"/>
        <v>-5.5427664473562625E-3</v>
      </c>
      <c r="AL71" s="21">
        <f t="shared" si="4"/>
        <v>-5.6536217763033881E-3</v>
      </c>
      <c r="AM71" s="21">
        <f t="shared" si="4"/>
        <v>-5.766694211829456E-3</v>
      </c>
      <c r="AN71" s="21">
        <f t="shared" si="4"/>
        <v>-5.8820280960660458E-3</v>
      </c>
      <c r="AO71" s="21">
        <f t="shared" si="4"/>
        <v>-5.9996686579873665E-3</v>
      </c>
      <c r="AP71" s="21">
        <f t="shared" si="4"/>
        <v>-6.1196620311471141E-3</v>
      </c>
      <c r="AQ71" s="21">
        <f t="shared" si="4"/>
        <v>-6.2420552717700568E-3</v>
      </c>
      <c r="AR71" s="21">
        <f t="shared" si="4"/>
        <v>-6.3668963772054573E-3</v>
      </c>
      <c r="AS71" s="21">
        <f t="shared" si="4"/>
        <v>-6.4942343047495674E-3</v>
      </c>
      <c r="AT71" s="21">
        <f t="shared" si="4"/>
        <v>-6.6241189908445583E-3</v>
      </c>
      <c r="AU71" s="21">
        <f t="shared" si="4"/>
        <v>-6.7566013706614496E-3</v>
      </c>
      <c r="AV71" s="21">
        <f t="shared" si="4"/>
        <v>-6.891733398074678E-3</v>
      </c>
      <c r="AW71" s="21">
        <f t="shared" si="4"/>
        <v>-7.0295680660361713E-3</v>
      </c>
      <c r="AX71" s="21">
        <f t="shared" si="4"/>
        <v>-7.1701594273568944E-3</v>
      </c>
      <c r="AY71" s="21">
        <f t="shared" si="4"/>
        <v>-7.3135626159040318E-3</v>
      </c>
      <c r="AZ71" s="21">
        <f t="shared" si="4"/>
        <v>-7.459833868222113E-3</v>
      </c>
      <c r="BA71" s="21">
        <f t="shared" si="4"/>
        <v>-7.6090305455865552E-3</v>
      </c>
      <c r="BB71" s="21">
        <f t="shared" si="4"/>
        <v>-7.7612111564982871E-3</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-0.10110000000000001</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-0.19889999999999997</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-8.4250000000000002E-3</v>
      </c>
      <c r="G84" s="21">
        <f>IF($E$82&lt;0,(IF(2050-F$80&lt;=0,0,(2/(2050-F$80+1))*(1-(SUM($E84:F84)/$E$82))*$E$82*'Fixed Data'!D$52)),0)</f>
        <v>-8.0586956521739132E-3</v>
      </c>
      <c r="H84" s="21">
        <f>IF($E$82&lt;0,(IF(2050-G$80&lt;=0,0,(2/(2050-G$80+1))*(1-(SUM($E84:G84)/$E$82))*$E$82*'Fixed Data'!E$52)),0)</f>
        <v>-7.6923913043478271E-3</v>
      </c>
      <c r="I84" s="21">
        <f>IF($E$82&lt;0,(IF(2050-H$80&lt;=0,0,(2/(2050-H$80+1))*(1-(SUM($E84:H84)/$E$82))*$E$82*'Fixed Data'!F$52)),0)</f>
        <v>-7.3260869565217402E-3</v>
      </c>
      <c r="J84" s="21">
        <f>IF($E$82&lt;0,(IF(2050-I$80&lt;=0,0,(2/(2050-I$80+1))*(1-(SUM($E84:I84)/$E$82))*$E$82*'Fixed Data'!G$52)),0)</f>
        <v>-6.9597826086956532E-3</v>
      </c>
      <c r="K84" s="21">
        <f>IF($E$82&lt;0,(IF(2050-J$80&lt;=0,0,(2/(2050-J$80+1))*(1-(SUM($E84:J84)/$E$82))*$E$82*'Fixed Data'!H$52)),0)</f>
        <v>-6.5934782608695654E-3</v>
      </c>
      <c r="L84" s="21">
        <f>IF($E$82&lt;0,(IF(2050-K$80&lt;=0,0,(2/(2050-K$80+1))*(1-(SUM($E84:K84)/$E$82))*$E$82*'Fixed Data'!I$52)),0)</f>
        <v>-6.2271739130434784E-3</v>
      </c>
      <c r="M84" s="21">
        <f>IF($E$82&lt;0,(IF(2050-L$80&lt;=0,0,(2/(2050-L$80+1))*(1-(SUM($E84:L84)/$E$82))*$E$82*'Fixed Data'!J$52)),0)</f>
        <v>-5.8608695652173914E-3</v>
      </c>
      <c r="N84" s="21">
        <f>IF($E$82&lt;0,(IF(2050-M$80&lt;=0,0,(2/(2050-M$80+1))*(1-(SUM($E84:M84)/$E$82))*$E$82*'Fixed Data'!K$52)),0)</f>
        <v>-5.4945652173913036E-3</v>
      </c>
      <c r="O84" s="21">
        <f>IF($E$82&lt;0,(IF(2050-N$80&lt;=0,0,(2/(2050-N$80+1))*(1-(SUM($E84:N84)/$E$82))*$E$82*'Fixed Data'!L$52)),0)</f>
        <v>-5.1282608695652166E-3</v>
      </c>
      <c r="P84" s="21">
        <f>IF($E$82&lt;0,(IF(2050-O$80&lt;=0,0,(2/(2050-O$80+1))*(1-(SUM($E84:O84)/$E$82))*$E$82*'Fixed Data'!M$52)),0)</f>
        <v>-4.7619565217391297E-3</v>
      </c>
      <c r="Q84" s="21">
        <f>IF($E$82&lt;0,(IF(2050-P$80&lt;=0,0,(2/(2050-P$80+1))*(1-(SUM($E84:P84)/$E$82))*$E$82*'Fixed Data'!N$52)),0)</f>
        <v>-4.3956521739130427E-3</v>
      </c>
      <c r="R84" s="21">
        <f>IF($E$82&lt;0,(IF(2050-Q$80&lt;=0,0,(2/(2050-Q$80+1))*(1-(SUM($E84:Q84)/$E$82))*$E$82*'Fixed Data'!O$52)),0)</f>
        <v>-4.0293478260869557E-3</v>
      </c>
      <c r="S84" s="21">
        <f>IF($E$82&lt;0,(IF(2050-R$80&lt;=0,0,(2/(2050-R$80+1))*(1-(SUM($E84:R84)/$E$82))*$E$82*'Fixed Data'!P$52)),0)</f>
        <v>-3.6630434782608701E-3</v>
      </c>
      <c r="T84" s="21">
        <f>IF($E$82&lt;0,(IF(2050-S$80&lt;=0,0,(2/(2050-S$80+1))*(1-(SUM($E84:S84)/$E$82))*$E$82*'Fixed Data'!Q$52)),0)</f>
        <v>-3.2967391304347844E-3</v>
      </c>
      <c r="U84" s="21">
        <f>IF($E$82&lt;0,(IF(2050-T$80&lt;=0,0,(2/(2050-T$80+1))*(1-(SUM($E84:T84)/$E$82))*$E$82*'Fixed Data'!R$52)),0)</f>
        <v>-2.9304347826086962E-3</v>
      </c>
      <c r="V84" s="21">
        <f>IF($E$82&lt;0,(IF(2050-U$80&lt;=0,0,(2/(2050-U$80+1))*(1-(SUM($E84:U84)/$E$82))*$E$82*'Fixed Data'!S$52)),0)</f>
        <v>-2.5641304347826092E-3</v>
      </c>
      <c r="W84" s="21">
        <f>IF($E$82&lt;0,(IF(2050-V$80&lt;=0,0,(2/(2050-V$80+1))*(1-(SUM($E84:V84)/$E$82))*$E$82*'Fixed Data'!T$52)),0)</f>
        <v>-2.1978260869565218E-3</v>
      </c>
      <c r="X84" s="21">
        <f>IF($E$82&lt;0,(IF(2050-W$80&lt;=0,0,(2/(2050-W$80+1))*(1-(SUM($E84:W84)/$E$82))*$E$82*'Fixed Data'!U$52)),0)</f>
        <v>-1.8315217391304355E-3</v>
      </c>
      <c r="Y84" s="21">
        <f>IF($E$82&lt;0,(IF(2050-X$80&lt;=0,0,(2/(2050-X$80+1))*(1-(SUM($E84:X84)/$E$82))*$E$82*'Fixed Data'!V$52)),0)</f>
        <v>-1.4652173913043455E-3</v>
      </c>
      <c r="Z84" s="21">
        <f>IF($E$82&lt;0,(IF(2050-Y$80&lt;=0,0,(2/(2050-Y$80+1))*(1-(SUM($E84:Y84)/$E$82))*$E$82*'Fixed Data'!W$52)),0)</f>
        <v>-1.0989130434782602E-3</v>
      </c>
      <c r="AA84" s="21">
        <f>IF($E$82&lt;0,(IF(2050-Z$80&lt;=0,0,(2/(2050-Z$80+1))*(1-(SUM($E84:Z84)/$E$82))*$E$82*'Fixed Data'!X$52)),0)</f>
        <v>-7.3260869565217718E-4</v>
      </c>
      <c r="AB84" s="21">
        <f>IF($E$82&lt;0,(IF(2050-AA$80&lt;=0,0,(2/(2050-AA$80+1))*(1-(SUM($E84:AA84)/$E$82))*$E$82*'Fixed Data'!Y$52)),0)</f>
        <v>-3.6630434782609987E-4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-8.4250000000000002E-3</v>
      </c>
      <c r="G128" s="21">
        <f t="shared" si="10"/>
        <v>-8.0586956521739132E-3</v>
      </c>
      <c r="H128" s="21">
        <f t="shared" si="10"/>
        <v>-7.6923913043478271E-3</v>
      </c>
      <c r="I128" s="21">
        <f t="shared" si="10"/>
        <v>-7.3260869565217402E-3</v>
      </c>
      <c r="J128" s="21">
        <f t="shared" si="10"/>
        <v>-6.9597826086956532E-3</v>
      </c>
      <c r="K128" s="21">
        <f t="shared" si="10"/>
        <v>-6.5934782608695654E-3</v>
      </c>
      <c r="L128" s="21">
        <f t="shared" si="10"/>
        <v>-6.2271739130434784E-3</v>
      </c>
      <c r="M128" s="21">
        <f t="shared" si="10"/>
        <v>-5.8608695652173914E-3</v>
      </c>
      <c r="N128" s="21">
        <f t="shared" si="10"/>
        <v>-5.4945652173913036E-3</v>
      </c>
      <c r="O128" s="21">
        <f t="shared" si="10"/>
        <v>-5.1282608695652166E-3</v>
      </c>
      <c r="P128" s="21">
        <f t="shared" si="10"/>
        <v>-4.7619565217391297E-3</v>
      </c>
      <c r="Q128" s="21">
        <f t="shared" si="10"/>
        <v>-4.3956521739130427E-3</v>
      </c>
      <c r="R128" s="21">
        <f t="shared" si="10"/>
        <v>-4.0293478260869557E-3</v>
      </c>
      <c r="S128" s="21">
        <f t="shared" si="10"/>
        <v>-3.6630434782608701E-3</v>
      </c>
      <c r="T128" s="21">
        <f t="shared" si="10"/>
        <v>-3.2967391304347844E-3</v>
      </c>
      <c r="U128" s="21">
        <f t="shared" si="10"/>
        <v>-2.9304347826086962E-3</v>
      </c>
      <c r="V128" s="21">
        <f t="shared" si="10"/>
        <v>-2.5641304347826092E-3</v>
      </c>
      <c r="W128" s="21">
        <f t="shared" si="10"/>
        <v>-2.1978260869565218E-3</v>
      </c>
      <c r="X128" s="21">
        <f t="shared" si="10"/>
        <v>-1.8315217391304355E-3</v>
      </c>
      <c r="Y128" s="21">
        <f t="shared" si="10"/>
        <v>-1.4652173913043455E-3</v>
      </c>
      <c r="Z128" s="21">
        <f t="shared" si="10"/>
        <v>-1.0989130434782602E-3</v>
      </c>
      <c r="AA128" s="21">
        <f t="shared" si="10"/>
        <v>-7.3260869565217718E-4</v>
      </c>
      <c r="AB128" s="21">
        <f t="shared" si="10"/>
        <v>-3.6630434782609987E-4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-0.10110000000000001</v>
      </c>
      <c r="G129" s="21">
        <f t="shared" ref="G129:AW129" si="11">F131</f>
        <v>-9.2675000000000007E-2</v>
      </c>
      <c r="H129" s="21">
        <f t="shared" si="11"/>
        <v>-8.4616304347826091E-2</v>
      </c>
      <c r="I129" s="21">
        <f t="shared" si="11"/>
        <v>-7.6923913043478259E-2</v>
      </c>
      <c r="J129" s="21">
        <f t="shared" si="11"/>
        <v>-6.9597826086956513E-2</v>
      </c>
      <c r="K129" s="21">
        <f t="shared" si="11"/>
        <v>-6.2638043478260866E-2</v>
      </c>
      <c r="L129" s="21">
        <f t="shared" si="11"/>
        <v>-5.6044565217391304E-2</v>
      </c>
      <c r="M129" s="21">
        <f t="shared" si="11"/>
        <v>-4.9817391304347827E-2</v>
      </c>
      <c r="N129" s="21">
        <f t="shared" si="11"/>
        <v>-4.3956521739130436E-2</v>
      </c>
      <c r="O129" s="21">
        <f t="shared" si="11"/>
        <v>-3.846195652173913E-2</v>
      </c>
      <c r="P129" s="21">
        <f t="shared" si="11"/>
        <v>-3.3333695652173916E-2</v>
      </c>
      <c r="Q129" s="21">
        <f t="shared" si="11"/>
        <v>-2.8571739130434787E-2</v>
      </c>
      <c r="R129" s="21">
        <f t="shared" si="11"/>
        <v>-2.4176086956521743E-2</v>
      </c>
      <c r="S129" s="21">
        <f t="shared" si="11"/>
        <v>-2.0146739130434788E-2</v>
      </c>
      <c r="T129" s="21">
        <f t="shared" si="11"/>
        <v>-1.6483695652173919E-2</v>
      </c>
      <c r="U129" s="21">
        <f t="shared" si="11"/>
        <v>-1.3186956521739134E-2</v>
      </c>
      <c r="V129" s="21">
        <f t="shared" si="11"/>
        <v>-1.0256521739130438E-2</v>
      </c>
      <c r="W129" s="21">
        <f t="shared" si="11"/>
        <v>-7.6923913043478297E-3</v>
      </c>
      <c r="X129" s="21">
        <f t="shared" si="11"/>
        <v>-5.4945652173913079E-3</v>
      </c>
      <c r="Y129" s="21">
        <f t="shared" si="11"/>
        <v>-3.6630434782608723E-3</v>
      </c>
      <c r="Z129" s="21">
        <f t="shared" si="11"/>
        <v>-2.197826086956527E-3</v>
      </c>
      <c r="AA129" s="21">
        <f t="shared" si="11"/>
        <v>-1.0989130434782667E-3</v>
      </c>
      <c r="AB129" s="21">
        <f t="shared" si="11"/>
        <v>-3.6630434782608957E-4</v>
      </c>
      <c r="AC129" s="21">
        <f t="shared" si="11"/>
        <v>1.0299920638612292E-17</v>
      </c>
      <c r="AD129" s="21">
        <f t="shared" si="11"/>
        <v>1.0299920638612292E-17</v>
      </c>
      <c r="AE129" s="21">
        <f t="shared" si="11"/>
        <v>1.0299920638612292E-17</v>
      </c>
      <c r="AF129" s="21">
        <f t="shared" si="11"/>
        <v>1.0299920638612292E-17</v>
      </c>
      <c r="AG129" s="21">
        <f t="shared" si="11"/>
        <v>1.0299920638612292E-17</v>
      </c>
      <c r="AH129" s="21">
        <f t="shared" si="11"/>
        <v>1.0299920638612292E-17</v>
      </c>
      <c r="AI129" s="21">
        <f t="shared" si="11"/>
        <v>1.0299920638612292E-17</v>
      </c>
      <c r="AJ129" s="21">
        <f t="shared" si="11"/>
        <v>1.0299920638612292E-17</v>
      </c>
      <c r="AK129" s="21">
        <f t="shared" si="11"/>
        <v>1.0299920638612292E-17</v>
      </c>
      <c r="AL129" s="21">
        <f t="shared" si="11"/>
        <v>1.0299920638612292E-17</v>
      </c>
      <c r="AM129" s="21">
        <f t="shared" si="11"/>
        <v>1.0299920638612292E-17</v>
      </c>
      <c r="AN129" s="21">
        <f t="shared" si="11"/>
        <v>1.0299920638612292E-17</v>
      </c>
      <c r="AO129" s="21">
        <f t="shared" si="11"/>
        <v>1.0299920638612292E-17</v>
      </c>
      <c r="AP129" s="21">
        <f t="shared" si="11"/>
        <v>1.0299920638612292E-17</v>
      </c>
      <c r="AQ129" s="21">
        <f t="shared" si="11"/>
        <v>1.0299920638612292E-17</v>
      </c>
      <c r="AR129" s="21">
        <f t="shared" si="11"/>
        <v>1.0299920638612292E-17</v>
      </c>
      <c r="AS129" s="21">
        <f t="shared" si="11"/>
        <v>1.0299920638612292E-17</v>
      </c>
      <c r="AT129" s="21">
        <f t="shared" si="11"/>
        <v>1.0299920638612292E-17</v>
      </c>
      <c r="AU129" s="21">
        <f t="shared" si="11"/>
        <v>1.0299920638612292E-17</v>
      </c>
      <c r="AV129" s="21">
        <f t="shared" si="11"/>
        <v>1.0299920638612292E-17</v>
      </c>
      <c r="AW129" s="21">
        <f t="shared" si="11"/>
        <v>1.0299920638612292E-17</v>
      </c>
      <c r="AX129" s="21">
        <f>AW131</f>
        <v>1.0299920638612292E-17</v>
      </c>
      <c r="AY129" s="21">
        <f>AX131</f>
        <v>1.0299920638612292E-17</v>
      </c>
      <c r="AZ129" s="21">
        <f>AY131</f>
        <v>1.0299920638612292E-17</v>
      </c>
      <c r="BA129" s="21">
        <f>AZ131</f>
        <v>1.0299920638612292E-17</v>
      </c>
      <c r="BB129" s="21">
        <f>BA131</f>
        <v>1.0299920638612292E-17</v>
      </c>
    </row>
    <row r="130" spans="1:54" ht="15" customHeight="1" outlineLevel="2">
      <c r="A130" s="8"/>
      <c r="B130" t="s">
        <v>398</v>
      </c>
      <c r="C130" t="s">
        <v>399</v>
      </c>
      <c r="D130" t="s">
        <v>330</v>
      </c>
      <c r="E130" s="21">
        <f>E131*(1/(1+'Fixed Data'!$B$10))</f>
        <v>-9.7286374133949208E-2</v>
      </c>
      <c r="F130" s="21">
        <f>F131*(1/(1+'Fixed Data'!$B$10))</f>
        <v>-8.9179176289453446E-2</v>
      </c>
      <c r="G130" s="21">
        <f>G131*(1/(1+'Fixed Data'!$B$10))</f>
        <v>-8.1424465307761831E-2</v>
      </c>
      <c r="H130" s="21">
        <f>H131*(1/(1+'Fixed Data'!$B$10))</f>
        <v>-7.4022241188874391E-2</v>
      </c>
      <c r="I130" s="21">
        <f>I131*(1/(1+'Fixed Data'!$B$10))</f>
        <v>-6.6972503932791111E-2</v>
      </c>
      <c r="J130" s="21">
        <f>J131*(1/(1+'Fixed Data'!$B$10))</f>
        <v>-6.0275253539512005E-2</v>
      </c>
      <c r="K130" s="21">
        <f>K131*(1/(1+'Fixed Data'!$B$10))</f>
        <v>-5.393049000903706E-2</v>
      </c>
      <c r="L130" s="21">
        <f>L131*(1/(1+'Fixed Data'!$B$10))</f>
        <v>-4.7938213341366276E-2</v>
      </c>
      <c r="M130" s="21">
        <f>M131*(1/(1+'Fixed Data'!$B$10))</f>
        <v>-4.2298423536499652E-2</v>
      </c>
      <c r="N130" s="21">
        <f>N131*(1/(1+'Fixed Data'!$B$10))</f>
        <v>-3.7011120594437195E-2</v>
      </c>
      <c r="O130" s="21">
        <f>O131*(1/(1+'Fixed Data'!$B$10))</f>
        <v>-3.2076304515178906E-2</v>
      </c>
      <c r="P130" s="21">
        <f>P131*(1/(1+'Fixed Data'!$B$10))</f>
        <v>-2.7493975298724778E-2</v>
      </c>
      <c r="Q130" s="21">
        <f>Q131*(1/(1+'Fixed Data'!$B$10))</f>
        <v>-2.3264132945074813E-2</v>
      </c>
      <c r="R130" s="21">
        <f>R131*(1/(1+'Fixed Data'!$B$10))</f>
        <v>-1.9386777454229013E-2</v>
      </c>
      <c r="S130" s="21">
        <f>S131*(1/(1+'Fixed Data'!$B$10))</f>
        <v>-1.5861908826187376E-2</v>
      </c>
      <c r="T130" s="21">
        <f>T131*(1/(1+'Fixed Data'!$B$10))</f>
        <v>-1.26895270609499E-2</v>
      </c>
      <c r="U130" s="21">
        <f>U131*(1/(1+'Fixed Data'!$B$10))</f>
        <v>-9.8696321585165902E-3</v>
      </c>
      <c r="V130" s="21">
        <f>V131*(1/(1+'Fixed Data'!$B$10))</f>
        <v>-7.4022241188874431E-3</v>
      </c>
      <c r="W130" s="21">
        <f>W131*(1/(1+'Fixed Data'!$B$10))</f>
        <v>-5.28730294206246E-3</v>
      </c>
      <c r="X130" s="21">
        <f>X131*(1/(1+'Fixed Data'!$B$10))</f>
        <v>-3.5248686280416404E-3</v>
      </c>
      <c r="Y130" s="21">
        <f>Y131*(1/(1+'Fixed Data'!$B$10))</f>
        <v>-2.1149211768249879E-3</v>
      </c>
      <c r="Z130" s="21">
        <f>Z131*(1/(1+'Fixed Data'!$B$10))</f>
        <v>-1.057460588412497E-3</v>
      </c>
      <c r="AA130" s="21">
        <f>AA131*(1/(1+'Fixed Data'!$B$10))</f>
        <v>-3.5248686280416627E-4</v>
      </c>
      <c r="AB130" s="21">
        <f>AB131*(1/(1+'Fixed Data'!$B$10))</f>
        <v>9.9113939940457019E-18</v>
      </c>
      <c r="AC130" s="21">
        <f>AC131*(1/(1+'Fixed Data'!$B$10))</f>
        <v>9.9113939940457019E-18</v>
      </c>
      <c r="AD130" s="21">
        <f>AD131*(1/(1+'Fixed Data'!$B$10))</f>
        <v>9.9113939940457019E-18</v>
      </c>
      <c r="AE130" s="21">
        <f>AE131*(1/(1+'Fixed Data'!$B$10))</f>
        <v>9.9113939940457019E-18</v>
      </c>
      <c r="AF130" s="21">
        <f>AF131*(1/(1+'Fixed Data'!$B$10))</f>
        <v>9.9113939940457019E-18</v>
      </c>
      <c r="AG130" s="21">
        <f>AG131*(1/(1+'Fixed Data'!$B$10))</f>
        <v>9.9113939940457019E-18</v>
      </c>
      <c r="AH130" s="21">
        <f>AH131*(1/(1+'Fixed Data'!$B$10))</f>
        <v>9.9113939940457019E-18</v>
      </c>
      <c r="AI130" s="21">
        <f>AI131*(1/(1+'Fixed Data'!$B$10))</f>
        <v>9.9113939940457019E-18</v>
      </c>
      <c r="AJ130" s="21">
        <f>AJ131*(1/(1+'Fixed Data'!$B$10))</f>
        <v>9.9113939940457019E-18</v>
      </c>
      <c r="AK130" s="21">
        <f>AK131*(1/(1+'Fixed Data'!$B$10))</f>
        <v>9.9113939940457019E-18</v>
      </c>
      <c r="AL130" s="21">
        <f>AL131*(1/(1+'Fixed Data'!$B$10))</f>
        <v>9.9113939940457019E-18</v>
      </c>
      <c r="AM130" s="21">
        <f>AM131*(1/(1+'Fixed Data'!$B$10))</f>
        <v>9.9113939940457019E-18</v>
      </c>
      <c r="AN130" s="21">
        <f>AN131*(1/(1+'Fixed Data'!$B$10))</f>
        <v>9.9113939940457019E-18</v>
      </c>
      <c r="AO130" s="21">
        <f>AO131*(1/(1+'Fixed Data'!$B$10))</f>
        <v>9.9113939940457019E-18</v>
      </c>
      <c r="AP130" s="21">
        <f>AP131*(1/(1+'Fixed Data'!$B$10))</f>
        <v>9.9113939940457019E-18</v>
      </c>
      <c r="AQ130" s="21">
        <f>AQ131*(1/(1+'Fixed Data'!$B$10))</f>
        <v>9.9113939940457019E-18</v>
      </c>
      <c r="AR130" s="21">
        <f>AR131*(1/(1+'Fixed Data'!$B$10))</f>
        <v>9.9113939940457019E-18</v>
      </c>
      <c r="AS130" s="21">
        <f>AS131*(1/(1+'Fixed Data'!$B$10))</f>
        <v>9.9113939940457019E-18</v>
      </c>
      <c r="AT130" s="21">
        <f>AT131*(1/(1+'Fixed Data'!$B$10))</f>
        <v>9.9113939940457019E-18</v>
      </c>
      <c r="AU130" s="21">
        <f>AU131*(1/(1+'Fixed Data'!$B$10))</f>
        <v>9.9113939940457019E-18</v>
      </c>
      <c r="AV130" s="21">
        <f>AV131*(1/(1+'Fixed Data'!$B$10))</f>
        <v>9.9113939940457019E-18</v>
      </c>
      <c r="AW130" s="21">
        <f>AW131*(1/(1+'Fixed Data'!$B$10))</f>
        <v>9.9113939940457019E-18</v>
      </c>
      <c r="AX130" s="21">
        <f>AX131*(1/(1+'Fixed Data'!$B$10))</f>
        <v>9.9113939940457019E-18</v>
      </c>
      <c r="AY130" s="21">
        <f>AY131*(1/(1+'Fixed Data'!$B$10))</f>
        <v>9.9113939940457019E-18</v>
      </c>
      <c r="AZ130" s="21">
        <f>AZ131*(1/(1+'Fixed Data'!$B$10))</f>
        <v>9.9113939940457019E-18</v>
      </c>
      <c r="BA130" s="21">
        <f>BA131*(1/(1+'Fixed Data'!$B$10))</f>
        <v>9.9113939940457019E-18</v>
      </c>
      <c r="BB130" s="21">
        <f>BB131*(1/(1+'Fixed Data'!$B$10))</f>
        <v>9.9113939940457019E-18</v>
      </c>
    </row>
    <row r="131" spans="1:54" ht="13.9" customHeight="1" outlineLevel="2">
      <c r="A131" s="8"/>
      <c r="B131" t="s">
        <v>400</v>
      </c>
      <c r="C131" t="s">
        <v>401</v>
      </c>
      <c r="D131" t="s">
        <v>330</v>
      </c>
      <c r="E131" s="21">
        <f t="shared" ref="E131:BB131" si="12">E82-E128+E129</f>
        <v>-0.10110000000000001</v>
      </c>
      <c r="F131" s="21">
        <f t="shared" si="12"/>
        <v>-9.2675000000000007E-2</v>
      </c>
      <c r="G131" s="21">
        <f t="shared" si="12"/>
        <v>-8.4616304347826091E-2</v>
      </c>
      <c r="H131" s="21">
        <f t="shared" si="12"/>
        <v>-7.6923913043478259E-2</v>
      </c>
      <c r="I131" s="21">
        <f t="shared" si="12"/>
        <v>-6.9597826086956513E-2</v>
      </c>
      <c r="J131" s="21">
        <f t="shared" si="12"/>
        <v>-6.2638043478260866E-2</v>
      </c>
      <c r="K131" s="21">
        <f t="shared" si="12"/>
        <v>-5.6044565217391304E-2</v>
      </c>
      <c r="L131" s="21">
        <f t="shared" si="12"/>
        <v>-4.9817391304347827E-2</v>
      </c>
      <c r="M131" s="21">
        <f t="shared" si="12"/>
        <v>-4.3956521739130436E-2</v>
      </c>
      <c r="N131" s="21">
        <f t="shared" si="12"/>
        <v>-3.846195652173913E-2</v>
      </c>
      <c r="O131" s="21">
        <f t="shared" si="12"/>
        <v>-3.3333695652173916E-2</v>
      </c>
      <c r="P131" s="21">
        <f t="shared" si="12"/>
        <v>-2.8571739130434787E-2</v>
      </c>
      <c r="Q131" s="21">
        <f t="shared" si="12"/>
        <v>-2.4176086956521743E-2</v>
      </c>
      <c r="R131" s="21">
        <f t="shared" si="12"/>
        <v>-2.0146739130434788E-2</v>
      </c>
      <c r="S131" s="21">
        <f t="shared" si="12"/>
        <v>-1.6483695652173919E-2</v>
      </c>
      <c r="T131" s="21">
        <f t="shared" si="12"/>
        <v>-1.3186956521739134E-2</v>
      </c>
      <c r="U131" s="21">
        <f t="shared" si="12"/>
        <v>-1.0256521739130438E-2</v>
      </c>
      <c r="V131" s="21">
        <f t="shared" si="12"/>
        <v>-7.6923913043478297E-3</v>
      </c>
      <c r="W131" s="21">
        <f t="shared" si="12"/>
        <v>-5.4945652173913079E-3</v>
      </c>
      <c r="X131" s="21">
        <f t="shared" si="12"/>
        <v>-3.6630434782608723E-3</v>
      </c>
      <c r="Y131" s="21">
        <f t="shared" si="12"/>
        <v>-2.197826086956527E-3</v>
      </c>
      <c r="Z131" s="21">
        <f t="shared" si="12"/>
        <v>-1.0989130434782667E-3</v>
      </c>
      <c r="AA131" s="21">
        <f t="shared" si="12"/>
        <v>-3.6630434782608957E-4</v>
      </c>
      <c r="AB131" s="21">
        <f t="shared" si="12"/>
        <v>1.0299920638612292E-17</v>
      </c>
      <c r="AC131" s="21">
        <f t="shared" si="12"/>
        <v>1.0299920638612292E-17</v>
      </c>
      <c r="AD131" s="21">
        <f t="shared" si="12"/>
        <v>1.0299920638612292E-17</v>
      </c>
      <c r="AE131" s="21">
        <f t="shared" si="12"/>
        <v>1.0299920638612292E-17</v>
      </c>
      <c r="AF131" s="21">
        <f t="shared" si="12"/>
        <v>1.0299920638612292E-17</v>
      </c>
      <c r="AG131" s="21">
        <f t="shared" si="12"/>
        <v>1.0299920638612292E-17</v>
      </c>
      <c r="AH131" s="21">
        <f t="shared" si="12"/>
        <v>1.0299920638612292E-17</v>
      </c>
      <c r="AI131" s="21">
        <f t="shared" si="12"/>
        <v>1.0299920638612292E-17</v>
      </c>
      <c r="AJ131" s="21">
        <f t="shared" si="12"/>
        <v>1.0299920638612292E-17</v>
      </c>
      <c r="AK131" s="21">
        <f t="shared" si="12"/>
        <v>1.0299920638612292E-17</v>
      </c>
      <c r="AL131" s="21">
        <f t="shared" si="12"/>
        <v>1.0299920638612292E-17</v>
      </c>
      <c r="AM131" s="21">
        <f t="shared" si="12"/>
        <v>1.0299920638612292E-17</v>
      </c>
      <c r="AN131" s="21">
        <f t="shared" si="12"/>
        <v>1.0299920638612292E-17</v>
      </c>
      <c r="AO131" s="21">
        <f t="shared" si="12"/>
        <v>1.0299920638612292E-17</v>
      </c>
      <c r="AP131" s="21">
        <f t="shared" si="12"/>
        <v>1.0299920638612292E-17</v>
      </c>
      <c r="AQ131" s="21">
        <f t="shared" si="12"/>
        <v>1.0299920638612292E-17</v>
      </c>
      <c r="AR131" s="21">
        <f t="shared" si="12"/>
        <v>1.0299920638612292E-17</v>
      </c>
      <c r="AS131" s="21">
        <f t="shared" si="12"/>
        <v>1.0299920638612292E-17</v>
      </c>
      <c r="AT131" s="21">
        <f t="shared" si="12"/>
        <v>1.0299920638612292E-17</v>
      </c>
      <c r="AU131" s="21">
        <f t="shared" si="12"/>
        <v>1.0299920638612292E-17</v>
      </c>
      <c r="AV131" s="21">
        <f t="shared" si="12"/>
        <v>1.0299920638612292E-17</v>
      </c>
      <c r="AW131" s="21">
        <f t="shared" si="12"/>
        <v>1.0299920638612292E-17</v>
      </c>
      <c r="AX131" s="21">
        <f t="shared" si="12"/>
        <v>1.0299920638612292E-17</v>
      </c>
      <c r="AY131" s="21">
        <f t="shared" si="12"/>
        <v>1.0299920638612292E-17</v>
      </c>
      <c r="AZ131" s="21">
        <f t="shared" si="12"/>
        <v>1.0299920638612292E-17</v>
      </c>
      <c r="BA131" s="21">
        <f t="shared" si="12"/>
        <v>1.0299920638612292E-17</v>
      </c>
      <c r="BB131" s="21">
        <f t="shared" si="12"/>
        <v>1.0299920638612292E-17</v>
      </c>
    </row>
    <row r="132" spans="1:54" ht="14.5" outlineLevel="2">
      <c r="A132" s="8"/>
      <c r="B132" t="s">
        <v>402</v>
      </c>
      <c r="C132" t="s">
        <v>403</v>
      </c>
      <c r="D132" t="s">
        <v>330</v>
      </c>
      <c r="E132" s="21">
        <f>AVERAGE(E129:E130)*'Fixed Data'!$B$10</f>
        <v>-1.9068129330254045E-3</v>
      </c>
      <c r="F132" s="21">
        <f>AVERAGE(F129:F130)*'Fixed Data'!$B$10</f>
        <v>-3.7294718552732878E-3</v>
      </c>
      <c r="G132" s="21">
        <f>AVERAGE(G129:G130)*'Fixed Data'!$B$10</f>
        <v>-3.4123495200321318E-3</v>
      </c>
      <c r="H132" s="21">
        <f>AVERAGE(H129:H130)*'Fixed Data'!$B$10</f>
        <v>-3.1093154925193292E-3</v>
      </c>
      <c r="I132" s="21">
        <f>AVERAGE(I129:I130)*'Fixed Data'!$B$10</f>
        <v>-2.8203697727348796E-3</v>
      </c>
      <c r="J132" s="21">
        <f>AVERAGE(J129:J130)*'Fixed Data'!$B$10</f>
        <v>-2.5455123606787831E-3</v>
      </c>
      <c r="K132" s="21">
        <f>AVERAGE(K129:K130)*'Fixed Data'!$B$10</f>
        <v>-2.2847432563510395E-3</v>
      </c>
      <c r="L132" s="21">
        <f>AVERAGE(L129:L130)*'Fixed Data'!$B$10</f>
        <v>-2.0380624597516484E-3</v>
      </c>
      <c r="M132" s="21">
        <f>AVERAGE(M129:M130)*'Fixed Data'!$B$10</f>
        <v>-1.8054699708806106E-3</v>
      </c>
      <c r="N132" s="21">
        <f>AVERAGE(N129:N130)*'Fixed Data'!$B$10</f>
        <v>-1.5869657897379253E-3</v>
      </c>
      <c r="O132" s="21">
        <f>AVERAGE(O129:O130)*'Fixed Data'!$B$10</f>
        <v>-1.3825499163235937E-3</v>
      </c>
      <c r="P132" s="21">
        <f>AVERAGE(P129:P130)*'Fixed Data'!$B$10</f>
        <v>-1.1922223506376144E-3</v>
      </c>
      <c r="Q132" s="21">
        <f>AVERAGE(Q129:Q130)*'Fixed Data'!$B$10</f>
        <v>-1.0159830926799883E-3</v>
      </c>
      <c r="R132" s="21">
        <f>AVERAGE(R129:R130)*'Fixed Data'!$B$10</f>
        <v>-8.5383214245071486E-4</v>
      </c>
      <c r="S132" s="21">
        <f>AVERAGE(S129:S130)*'Fixed Data'!$B$10</f>
        <v>-7.0576949994979432E-4</v>
      </c>
      <c r="T132" s="21">
        <f>AVERAGE(T129:T130)*'Fixed Data'!$B$10</f>
        <v>-5.7179516517722687E-4</v>
      </c>
      <c r="U132" s="21">
        <f>AVERAGE(U129:U130)*'Fixed Data'!$B$10</f>
        <v>-4.5190913813301215E-4</v>
      </c>
      <c r="V132" s="21">
        <f>AVERAGE(V129:V130)*'Fixed Data'!$B$10</f>
        <v>-3.4611141881715047E-4</v>
      </c>
      <c r="W132" s="21">
        <f>AVERAGE(W129:W130)*'Fixed Data'!$B$10</f>
        <v>-2.5440200722964167E-4</v>
      </c>
      <c r="X132" s="21">
        <f>AVERAGE(X129:X130)*'Fixed Data'!$B$10</f>
        <v>-1.7678090337048578E-4</v>
      </c>
      <c r="Y132" s="21">
        <f>AVERAGE(Y129:Y130)*'Fixed Data'!$B$10</f>
        <v>-1.1324810723968287E-4</v>
      </c>
      <c r="Z132" s="21">
        <f>AVERAGE(Z129:Z130)*'Fixed Data'!$B$10</f>
        <v>-6.3803618837232867E-5</v>
      </c>
      <c r="AA132" s="21">
        <f>AVERAGE(AA129:AA130)*'Fixed Data'!$B$10</f>
        <v>-2.8447438163135688E-5</v>
      </c>
      <c r="AB132" s="21">
        <f>AVERAGE(AB129:AB130)*'Fixed Data'!$B$10</f>
        <v>-7.1795652173911608E-6</v>
      </c>
      <c r="AC132" s="21">
        <f>AVERAGE(AC129:AC130)*'Fixed Data'!$B$10</f>
        <v>3.9614176680009663E-19</v>
      </c>
      <c r="AD132" s="21">
        <f>AVERAGE(AD129:AD130)*'Fixed Data'!$B$10</f>
        <v>3.9614176680009663E-19</v>
      </c>
      <c r="AE132" s="21">
        <f>AVERAGE(AE129:AE130)*'Fixed Data'!$B$10</f>
        <v>3.9614176680009663E-19</v>
      </c>
      <c r="AF132" s="21">
        <f>AVERAGE(AF129:AF130)*'Fixed Data'!$B$10</f>
        <v>3.9614176680009663E-19</v>
      </c>
      <c r="AG132" s="21">
        <f>AVERAGE(AG129:AG130)*'Fixed Data'!$B$10</f>
        <v>3.9614176680009663E-19</v>
      </c>
      <c r="AH132" s="21">
        <f>AVERAGE(AH129:AH130)*'Fixed Data'!$B$10</f>
        <v>3.9614176680009663E-19</v>
      </c>
      <c r="AI132" s="21">
        <f>AVERAGE(AI129:AI130)*'Fixed Data'!$B$10</f>
        <v>3.9614176680009663E-19</v>
      </c>
      <c r="AJ132" s="21">
        <f>AVERAGE(AJ129:AJ130)*'Fixed Data'!$B$10</f>
        <v>3.9614176680009663E-19</v>
      </c>
      <c r="AK132" s="21">
        <f>AVERAGE(AK129:AK130)*'Fixed Data'!$B$10</f>
        <v>3.9614176680009663E-19</v>
      </c>
      <c r="AL132" s="21">
        <f>AVERAGE(AL129:AL130)*'Fixed Data'!$B$10</f>
        <v>3.9614176680009663E-19</v>
      </c>
      <c r="AM132" s="21">
        <f>AVERAGE(AM129:AM130)*'Fixed Data'!$B$10</f>
        <v>3.9614176680009663E-19</v>
      </c>
      <c r="AN132" s="21">
        <f>AVERAGE(AN129:AN130)*'Fixed Data'!$B$10</f>
        <v>3.9614176680009663E-19</v>
      </c>
      <c r="AO132" s="21">
        <f>AVERAGE(AO129:AO130)*'Fixed Data'!$B$10</f>
        <v>3.9614176680009663E-19</v>
      </c>
      <c r="AP132" s="21">
        <f>AVERAGE(AP129:AP130)*'Fixed Data'!$B$10</f>
        <v>3.9614176680009663E-19</v>
      </c>
      <c r="AQ132" s="21">
        <f>AVERAGE(AQ129:AQ130)*'Fixed Data'!$B$10</f>
        <v>3.9614176680009663E-19</v>
      </c>
      <c r="AR132" s="21">
        <f>AVERAGE(AR129:AR130)*'Fixed Data'!$B$10</f>
        <v>3.9614176680009663E-19</v>
      </c>
      <c r="AS132" s="21">
        <f>AVERAGE(AS129:AS130)*'Fixed Data'!$B$10</f>
        <v>3.9614176680009663E-19</v>
      </c>
      <c r="AT132" s="21">
        <f>AVERAGE(AT129:AT130)*'Fixed Data'!$B$10</f>
        <v>3.9614176680009663E-19</v>
      </c>
      <c r="AU132" s="21">
        <f>AVERAGE(AU129:AU130)*'Fixed Data'!$B$10</f>
        <v>3.9614176680009663E-19</v>
      </c>
      <c r="AV132" s="21">
        <f>AVERAGE(AV129:AV130)*'Fixed Data'!$B$10</f>
        <v>3.9614176680009663E-19</v>
      </c>
      <c r="AW132" s="21">
        <f>AVERAGE(AW129:AW130)*'Fixed Data'!$B$10</f>
        <v>3.9614176680009663E-19</v>
      </c>
      <c r="AX132" s="21">
        <f>AVERAGE(AX129:AX130)*'Fixed Data'!$B$10</f>
        <v>3.9614176680009663E-19</v>
      </c>
      <c r="AY132" s="21">
        <f>AVERAGE(AY129:AY130)*'Fixed Data'!$B$10</f>
        <v>3.9614176680009663E-19</v>
      </c>
      <c r="AZ132" s="21">
        <f>AVERAGE(AZ129:AZ130)*'Fixed Data'!$B$10</f>
        <v>3.9614176680009663E-19</v>
      </c>
      <c r="BA132" s="21">
        <f>AVERAGE(BA129:BA130)*'Fixed Data'!$B$10</f>
        <v>3.9614176680009663E-19</v>
      </c>
      <c r="BB132" s="21">
        <f>AVERAGE(BB129:BB130)*'Fixed Data'!$B$10</f>
        <v>3.9614176680009663E-19</v>
      </c>
    </row>
    <row r="133" spans="1:54" ht="14" outlineLevel="2" thickBot="1">
      <c r="A133" s="9"/>
      <c r="B133" s="3" t="s">
        <v>404</v>
      </c>
      <c r="C133" s="7" t="s">
        <v>405</v>
      </c>
      <c r="D133" s="7" t="s">
        <v>330</v>
      </c>
      <c r="E133" s="21">
        <f>E128+E132</f>
        <v>-1.9068129330254045E-3</v>
      </c>
      <c r="F133" s="21">
        <f t="shared" ref="F133:BB133" si="13">F128+F132</f>
        <v>-1.2154471855273288E-2</v>
      </c>
      <c r="G133" s="21">
        <f t="shared" si="13"/>
        <v>-1.1471045172206045E-2</v>
      </c>
      <c r="H133" s="21">
        <f t="shared" si="13"/>
        <v>-1.0801706796867157E-2</v>
      </c>
      <c r="I133" s="21">
        <f t="shared" si="13"/>
        <v>-1.014645672925662E-2</v>
      </c>
      <c r="J133" s="21">
        <f t="shared" si="13"/>
        <v>-9.5052949693744358E-3</v>
      </c>
      <c r="K133" s="21">
        <f t="shared" si="13"/>
        <v>-8.8782215172206053E-3</v>
      </c>
      <c r="L133" s="21">
        <f t="shared" si="13"/>
        <v>-8.2652363727951268E-3</v>
      </c>
      <c r="M133" s="21">
        <f t="shared" si="13"/>
        <v>-7.6663395360980022E-3</v>
      </c>
      <c r="N133" s="21">
        <f t="shared" si="13"/>
        <v>-7.0815310071292289E-3</v>
      </c>
      <c r="O133" s="21">
        <f t="shared" si="13"/>
        <v>-6.5108107858888103E-3</v>
      </c>
      <c r="P133" s="21">
        <f t="shared" si="13"/>
        <v>-5.9541788723767438E-3</v>
      </c>
      <c r="Q133" s="21">
        <f t="shared" si="13"/>
        <v>-5.4116352665930312E-3</v>
      </c>
      <c r="R133" s="21">
        <f t="shared" si="13"/>
        <v>-4.8831799685376707E-3</v>
      </c>
      <c r="S133" s="21">
        <f t="shared" si="13"/>
        <v>-4.3688129782106641E-3</v>
      </c>
      <c r="T133" s="21">
        <f t="shared" si="13"/>
        <v>-3.8685342956120113E-3</v>
      </c>
      <c r="U133" s="21">
        <f t="shared" si="13"/>
        <v>-3.3823439207417085E-3</v>
      </c>
      <c r="V133" s="21">
        <f t="shared" si="13"/>
        <v>-2.9102418535997595E-3</v>
      </c>
      <c r="W133" s="21">
        <f t="shared" si="13"/>
        <v>-2.4522280941861635E-3</v>
      </c>
      <c r="X133" s="21">
        <f t="shared" si="13"/>
        <v>-2.0083026425009214E-3</v>
      </c>
      <c r="Y133" s="21">
        <f t="shared" si="13"/>
        <v>-1.5784654985440284E-3</v>
      </c>
      <c r="Z133" s="21">
        <f t="shared" si="13"/>
        <v>-1.1627166623154931E-3</v>
      </c>
      <c r="AA133" s="21">
        <f t="shared" si="13"/>
        <v>-7.6105613381531286E-4</v>
      </c>
      <c r="AB133" s="21">
        <f t="shared" si="13"/>
        <v>-3.7348391304349105E-4</v>
      </c>
      <c r="AC133" s="21">
        <f t="shared" si="13"/>
        <v>3.9614176680009663E-19</v>
      </c>
      <c r="AD133" s="21">
        <f t="shared" si="13"/>
        <v>3.9614176680009663E-19</v>
      </c>
      <c r="AE133" s="21">
        <f t="shared" si="13"/>
        <v>3.9614176680009663E-19</v>
      </c>
      <c r="AF133" s="21">
        <f t="shared" si="13"/>
        <v>3.9614176680009663E-19</v>
      </c>
      <c r="AG133" s="21">
        <f t="shared" si="13"/>
        <v>3.9614176680009663E-19</v>
      </c>
      <c r="AH133" s="21">
        <f t="shared" si="13"/>
        <v>3.9614176680009663E-19</v>
      </c>
      <c r="AI133" s="21">
        <f t="shared" si="13"/>
        <v>3.9614176680009663E-19</v>
      </c>
      <c r="AJ133" s="21">
        <f t="shared" si="13"/>
        <v>3.9614176680009663E-19</v>
      </c>
      <c r="AK133" s="21">
        <f t="shared" si="13"/>
        <v>3.9614176680009663E-19</v>
      </c>
      <c r="AL133" s="21">
        <f t="shared" si="13"/>
        <v>3.9614176680009663E-19</v>
      </c>
      <c r="AM133" s="21">
        <f t="shared" si="13"/>
        <v>3.9614176680009663E-19</v>
      </c>
      <c r="AN133" s="21">
        <f t="shared" si="13"/>
        <v>3.9614176680009663E-19</v>
      </c>
      <c r="AO133" s="21">
        <f t="shared" si="13"/>
        <v>3.9614176680009663E-19</v>
      </c>
      <c r="AP133" s="21">
        <f t="shared" si="13"/>
        <v>3.9614176680009663E-19</v>
      </c>
      <c r="AQ133" s="21">
        <f t="shared" si="13"/>
        <v>3.9614176680009663E-19</v>
      </c>
      <c r="AR133" s="21">
        <f t="shared" si="13"/>
        <v>3.9614176680009663E-19</v>
      </c>
      <c r="AS133" s="21">
        <f t="shared" si="13"/>
        <v>3.9614176680009663E-19</v>
      </c>
      <c r="AT133" s="21">
        <f t="shared" si="13"/>
        <v>3.9614176680009663E-19</v>
      </c>
      <c r="AU133" s="21">
        <f t="shared" si="13"/>
        <v>3.9614176680009663E-19</v>
      </c>
      <c r="AV133" s="21">
        <f t="shared" si="13"/>
        <v>3.9614176680009663E-19</v>
      </c>
      <c r="AW133" s="21">
        <f t="shared" si="13"/>
        <v>3.9614176680009663E-19</v>
      </c>
      <c r="AX133" s="21">
        <f t="shared" si="13"/>
        <v>3.9614176680009663E-19</v>
      </c>
      <c r="AY133" s="21">
        <f t="shared" si="13"/>
        <v>3.9614176680009663E-19</v>
      </c>
      <c r="AZ133" s="21">
        <f t="shared" si="13"/>
        <v>3.9614176680009663E-19</v>
      </c>
      <c r="BA133" s="21">
        <f t="shared" si="13"/>
        <v>3.9614176680009663E-19</v>
      </c>
      <c r="BB133" s="21">
        <f t="shared" si="13"/>
        <v>3.9614176680009663E-19</v>
      </c>
    </row>
    <row r="134" spans="1:54" ht="14" outlineLevel="2" thickBot="1">
      <c r="A134" s="139"/>
      <c r="B134" s="142" t="s">
        <v>406</v>
      </c>
      <c r="C134" s="143" t="s">
        <v>493</v>
      </c>
      <c r="D134" s="243"/>
      <c r="E134" s="245">
        <f t="shared" ref="E134:AJ134" si="14">E83+E77+E71</f>
        <v>-0.20489999999999997</v>
      </c>
      <c r="F134" s="245">
        <f t="shared" si="14"/>
        <v>-3.0000000000000001E-3</v>
      </c>
      <c r="G134" s="245">
        <f t="shared" si="14"/>
        <v>-3.0599999999999998E-3</v>
      </c>
      <c r="H134" s="245">
        <f t="shared" si="14"/>
        <v>-3.1211999999999998E-3</v>
      </c>
      <c r="I134" s="245">
        <f t="shared" si="14"/>
        <v>-3.1836239999999999E-3</v>
      </c>
      <c r="J134" s="245">
        <f t="shared" si="14"/>
        <v>-3.24729648E-3</v>
      </c>
      <c r="K134" s="245">
        <f t="shared" si="14"/>
        <v>-3.3122424096000001E-3</v>
      </c>
      <c r="L134" s="245">
        <f t="shared" si="14"/>
        <v>-3.3784872577919999E-3</v>
      </c>
      <c r="M134" s="245">
        <f t="shared" si="14"/>
        <v>-3.4460570029478401E-3</v>
      </c>
      <c r="N134" s="245">
        <f t="shared" si="14"/>
        <v>-3.5149781430067971E-3</v>
      </c>
      <c r="O134" s="245">
        <f t="shared" si="14"/>
        <v>-3.585277705866933E-3</v>
      </c>
      <c r="P134" s="245">
        <f t="shared" si="14"/>
        <v>-3.6569832599842715E-3</v>
      </c>
      <c r="Q134" s="245">
        <f t="shared" si="14"/>
        <v>-3.7301229251839574E-3</v>
      </c>
      <c r="R134" s="245">
        <f t="shared" si="14"/>
        <v>-3.804725383687636E-3</v>
      </c>
      <c r="S134" s="245">
        <f t="shared" si="14"/>
        <v>-3.8808198913613885E-3</v>
      </c>
      <c r="T134" s="245">
        <f t="shared" si="14"/>
        <v>-3.9584362891886167E-3</v>
      </c>
      <c r="U134" s="245">
        <f t="shared" si="14"/>
        <v>-4.0376050149723893E-3</v>
      </c>
      <c r="V134" s="245">
        <f t="shared" si="14"/>
        <v>-4.1183571152718368E-3</v>
      </c>
      <c r="W134" s="245">
        <f t="shared" si="14"/>
        <v>-4.2007242575772732E-3</v>
      </c>
      <c r="X134" s="245">
        <f t="shared" si="14"/>
        <v>-4.2847387427288183E-3</v>
      </c>
      <c r="Y134" s="245">
        <f t="shared" si="14"/>
        <v>-4.3704335175833945E-3</v>
      </c>
      <c r="Z134" s="245">
        <f t="shared" si="14"/>
        <v>-4.4578421879350625E-3</v>
      </c>
      <c r="AA134" s="245">
        <f t="shared" si="14"/>
        <v>-4.5469990316937634E-3</v>
      </c>
      <c r="AB134" s="245">
        <f t="shared" si="14"/>
        <v>-4.6379390123276387E-3</v>
      </c>
      <c r="AC134" s="245">
        <f t="shared" si="14"/>
        <v>-4.7306977925741919E-3</v>
      </c>
      <c r="AD134" s="245">
        <f t="shared" si="14"/>
        <v>-4.8253117484256761E-3</v>
      </c>
      <c r="AE134" s="245">
        <f t="shared" si="14"/>
        <v>-4.9218179833941892E-3</v>
      </c>
      <c r="AF134" s="245">
        <f t="shared" si="14"/>
        <v>-5.0202543430620736E-3</v>
      </c>
      <c r="AG134" s="245">
        <f t="shared" si="14"/>
        <v>-5.1206594299233145E-3</v>
      </c>
      <c r="AH134" s="245">
        <f t="shared" si="14"/>
        <v>-5.2230726185217811E-3</v>
      </c>
      <c r="AI134" s="245">
        <f t="shared" si="14"/>
        <v>-5.3275340708922167E-3</v>
      </c>
      <c r="AJ134" s="245">
        <f t="shared" si="14"/>
        <v>-5.4340847523100611E-3</v>
      </c>
      <c r="AK134" s="245">
        <f t="shared" ref="AK134:BB134" si="15">AK83+AK77+AK71</f>
        <v>-5.5427664473562625E-3</v>
      </c>
      <c r="AL134" s="245">
        <f t="shared" si="15"/>
        <v>-5.6536217763033881E-3</v>
      </c>
      <c r="AM134" s="245">
        <f t="shared" si="15"/>
        <v>-5.766694211829456E-3</v>
      </c>
      <c r="AN134" s="245">
        <f t="shared" si="15"/>
        <v>-5.8820280960660458E-3</v>
      </c>
      <c r="AO134" s="245">
        <f t="shared" si="15"/>
        <v>-5.9996686579873665E-3</v>
      </c>
      <c r="AP134" s="245">
        <f t="shared" si="15"/>
        <v>-6.1196620311471141E-3</v>
      </c>
      <c r="AQ134" s="245">
        <f t="shared" si="15"/>
        <v>-6.2420552717700568E-3</v>
      </c>
      <c r="AR134" s="245">
        <f t="shared" si="15"/>
        <v>-6.3668963772054573E-3</v>
      </c>
      <c r="AS134" s="245">
        <f t="shared" si="15"/>
        <v>-6.4942343047495674E-3</v>
      </c>
      <c r="AT134" s="245">
        <f t="shared" si="15"/>
        <v>-6.6241189908445583E-3</v>
      </c>
      <c r="AU134" s="245">
        <f t="shared" si="15"/>
        <v>-6.7566013706614496E-3</v>
      </c>
      <c r="AV134" s="245">
        <f t="shared" si="15"/>
        <v>-6.891733398074678E-3</v>
      </c>
      <c r="AW134" s="245">
        <f t="shared" si="15"/>
        <v>-7.0295680660361713E-3</v>
      </c>
      <c r="AX134" s="245">
        <f t="shared" si="15"/>
        <v>-7.1701594273568944E-3</v>
      </c>
      <c r="AY134" s="245">
        <f t="shared" si="15"/>
        <v>-7.3135626159040318E-3</v>
      </c>
      <c r="AZ134" s="245">
        <f t="shared" si="15"/>
        <v>-7.459833868222113E-3</v>
      </c>
      <c r="BA134" s="245">
        <f t="shared" si="15"/>
        <v>-7.6090305455865552E-3</v>
      </c>
      <c r="BB134" s="245">
        <f t="shared" si="15"/>
        <v>-7.7612111564982871E-3</v>
      </c>
    </row>
    <row r="135" spans="1:54" ht="14" outlineLevel="2" thickBot="1">
      <c r="A135" s="138"/>
      <c r="B135" s="140" t="s">
        <v>407</v>
      </c>
      <c r="C135" s="141"/>
      <c r="D135" s="244"/>
      <c r="E135" s="245">
        <f>E133+E134</f>
        <v>-0.20680681293302539</v>
      </c>
      <c r="F135" s="245">
        <f t="shared" ref="F135:AW135" si="16">F133+F134</f>
        <v>-1.5154471855273289E-2</v>
      </c>
      <c r="G135" s="245">
        <f t="shared" si="16"/>
        <v>-1.4531045172206046E-2</v>
      </c>
      <c r="H135" s="245">
        <f t="shared" si="16"/>
        <v>-1.3922906796867156E-2</v>
      </c>
      <c r="I135" s="245">
        <f t="shared" si="16"/>
        <v>-1.333008072925662E-2</v>
      </c>
      <c r="J135" s="245">
        <f t="shared" si="16"/>
        <v>-1.2752591449374436E-2</v>
      </c>
      <c r="K135" s="245">
        <f t="shared" si="16"/>
        <v>-1.2190463926820605E-2</v>
      </c>
      <c r="L135" s="245">
        <f t="shared" si="16"/>
        <v>-1.1643723630587126E-2</v>
      </c>
      <c r="M135" s="245">
        <f t="shared" si="16"/>
        <v>-1.1112396539045843E-2</v>
      </c>
      <c r="N135" s="245">
        <f t="shared" si="16"/>
        <v>-1.0596509150136026E-2</v>
      </c>
      <c r="O135" s="245">
        <f t="shared" si="16"/>
        <v>-1.0096088491755743E-2</v>
      </c>
      <c r="P135" s="245">
        <f t="shared" si="16"/>
        <v>-9.6111621323610157E-3</v>
      </c>
      <c r="Q135" s="245">
        <f t="shared" si="16"/>
        <v>-9.1417581917769882E-3</v>
      </c>
      <c r="R135" s="245">
        <f t="shared" si="16"/>
        <v>-8.6879053522253072E-3</v>
      </c>
      <c r="S135" s="245">
        <f t="shared" si="16"/>
        <v>-8.2496328695720531E-3</v>
      </c>
      <c r="T135" s="245">
        <f t="shared" si="16"/>
        <v>-7.8269705848006271E-3</v>
      </c>
      <c r="U135" s="245">
        <f t="shared" si="16"/>
        <v>-7.4199489357140973E-3</v>
      </c>
      <c r="V135" s="245">
        <f t="shared" si="16"/>
        <v>-7.0285989688715963E-3</v>
      </c>
      <c r="W135" s="245">
        <f t="shared" si="16"/>
        <v>-6.6529523517634363E-3</v>
      </c>
      <c r="X135" s="245">
        <f t="shared" si="16"/>
        <v>-6.2930413852297397E-3</v>
      </c>
      <c r="Y135" s="245">
        <f t="shared" si="16"/>
        <v>-5.9488990161274229E-3</v>
      </c>
      <c r="Z135" s="245">
        <f t="shared" si="16"/>
        <v>-5.6205588502505552E-3</v>
      </c>
      <c r="AA135" s="245">
        <f t="shared" si="16"/>
        <v>-5.308055165509076E-3</v>
      </c>
      <c r="AB135" s="245">
        <f t="shared" si="16"/>
        <v>-5.0114229253711302E-3</v>
      </c>
      <c r="AC135" s="245">
        <f t="shared" si="16"/>
        <v>-4.7306977925741919E-3</v>
      </c>
      <c r="AD135" s="245">
        <f t="shared" si="16"/>
        <v>-4.8253117484256761E-3</v>
      </c>
      <c r="AE135" s="245">
        <f t="shared" si="16"/>
        <v>-4.9218179833941892E-3</v>
      </c>
      <c r="AF135" s="245">
        <f t="shared" si="16"/>
        <v>-5.0202543430620736E-3</v>
      </c>
      <c r="AG135" s="245">
        <f t="shared" si="16"/>
        <v>-5.1206594299233145E-3</v>
      </c>
      <c r="AH135" s="245">
        <f t="shared" si="16"/>
        <v>-5.2230726185217811E-3</v>
      </c>
      <c r="AI135" s="245">
        <f t="shared" si="16"/>
        <v>-5.3275340708922167E-3</v>
      </c>
      <c r="AJ135" s="245">
        <f t="shared" si="16"/>
        <v>-5.4340847523100611E-3</v>
      </c>
      <c r="AK135" s="245">
        <f t="shared" si="16"/>
        <v>-5.5427664473562625E-3</v>
      </c>
      <c r="AL135" s="245">
        <f t="shared" si="16"/>
        <v>-5.6536217763033881E-3</v>
      </c>
      <c r="AM135" s="245">
        <f t="shared" si="16"/>
        <v>-5.766694211829456E-3</v>
      </c>
      <c r="AN135" s="245">
        <f t="shared" si="16"/>
        <v>-5.8820280960660458E-3</v>
      </c>
      <c r="AO135" s="245">
        <f t="shared" si="16"/>
        <v>-5.9996686579873665E-3</v>
      </c>
      <c r="AP135" s="245">
        <f t="shared" si="16"/>
        <v>-6.1196620311471141E-3</v>
      </c>
      <c r="AQ135" s="245">
        <f t="shared" si="16"/>
        <v>-6.2420552717700568E-3</v>
      </c>
      <c r="AR135" s="245">
        <f t="shared" si="16"/>
        <v>-6.3668963772054573E-3</v>
      </c>
      <c r="AS135" s="245">
        <f t="shared" si="16"/>
        <v>-6.4942343047495674E-3</v>
      </c>
      <c r="AT135" s="245">
        <f t="shared" si="16"/>
        <v>-6.6241189908445583E-3</v>
      </c>
      <c r="AU135" s="245">
        <f t="shared" si="16"/>
        <v>-6.7566013706614496E-3</v>
      </c>
      <c r="AV135" s="245">
        <f t="shared" si="16"/>
        <v>-6.891733398074678E-3</v>
      </c>
      <c r="AW135" s="245">
        <f t="shared" si="16"/>
        <v>-7.0295680660361713E-3</v>
      </c>
      <c r="AX135" s="245">
        <f>AX133+AX134</f>
        <v>-7.1701594273568944E-3</v>
      </c>
      <c r="AY135" s="245">
        <f>AY133+AY134</f>
        <v>-7.3135626159040318E-3</v>
      </c>
      <c r="AZ135" s="245">
        <f>AZ133+AZ134</f>
        <v>-7.459833868222113E-3</v>
      </c>
      <c r="BA135" s="245">
        <f>BA133+BA134</f>
        <v>-7.6090305455865552E-3</v>
      </c>
      <c r="BB135" s="245">
        <f>BB133+BB134</f>
        <v>-7.7612111564982871E-3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494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13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13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13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256</v>
      </c>
      <c r="C153" s="135" t="s">
        <v>502</v>
      </c>
      <c r="D153" s="135" t="s">
        <v>330</v>
      </c>
      <c r="E153" s="279">
        <f>('Option_1 Workings'!E28*'Option_1 Workings'!$C$17*'Option_1 Workings'!$C$18*'Option_1 Workings'!$C$19*'Option_1 Workings'!$C$20*'Option_1 Workings'!$C$21)/-1000000</f>
        <v>-7.2333674999999999</v>
      </c>
      <c r="F153" s="279">
        <f>('Option_1 Workings'!F28*'Option_1 Workings'!$C$17*'Option_1 Workings'!$C$18*'Option_1 Workings'!$C$19*'Option_1 Workings'!$C$20*'Option_1 Workings'!$C$21)/-1000000</f>
        <v>-4.8222450000000006</v>
      </c>
      <c r="G153" s="279">
        <f>('Option_1 Workings'!G28*'Option_1 Workings'!$C$17*'Option_1 Workings'!$C$18*'Option_1 Workings'!$C$19*'Option_1 Workings'!$C$20*'Option_1 Workings'!$C$21)/-1000000</f>
        <v>-4.8704674500000005</v>
      </c>
      <c r="H153" s="279">
        <f>('Option_1 Workings'!H28*'Option_1 Workings'!$C$17*'Option_1 Workings'!$C$18*'Option_1 Workings'!$C$19*'Option_1 Workings'!$C$20*'Option_1 Workings'!$C$21)/-1000000</f>
        <v>-4.9191721245000002</v>
      </c>
      <c r="I153" s="279">
        <f>('Option_1 Workings'!I28*'Option_1 Workings'!$C$17*'Option_1 Workings'!$C$18*'Option_1 Workings'!$C$19*'Option_1 Workings'!$C$20*'Option_1 Workings'!$C$21)/-1000000</f>
        <v>-4.9683638457450003</v>
      </c>
      <c r="J153" s="279">
        <f>('Option_1 Workings'!J28*'Option_1 Workings'!$C$17*'Option_1 Workings'!$C$18*'Option_1 Workings'!$C$19*'Option_1 Workings'!$C$20*'Option_1 Workings'!$C$21)/-1000000</f>
        <v>-7.9862221992407756</v>
      </c>
      <c r="K153" s="279">
        <f>('Option_1 Workings'!K28*'Option_1 Workings'!$C$17*'Option_1 Workings'!$C$18*'Option_1 Workings'!$C$19*'Option_1 Workings'!$C$20*'Option_1 Workings'!$C$21)/-1000000</f>
        <v>-8.1459466432255905</v>
      </c>
      <c r="L153" s="279">
        <f>('Option_1 Workings'!L28*'Option_1 Workings'!$C$17*'Option_1 Workings'!$C$18*'Option_1 Workings'!$C$19*'Option_1 Workings'!$C$20*'Option_1 Workings'!$C$21)/-1000000</f>
        <v>-8.3088655760901027</v>
      </c>
      <c r="M153" s="279">
        <f>('Option_1 Workings'!M28*'Option_1 Workings'!$C$17*'Option_1 Workings'!$C$18*'Option_1 Workings'!$C$19*'Option_1 Workings'!$C$20*'Option_1 Workings'!$C$21)/-1000000</f>
        <v>-8.4750428876119059</v>
      </c>
      <c r="N153" s="279">
        <f>('Option_1 Workings'!N28*'Option_1 Workings'!$C$17*'Option_1 Workings'!$C$18*'Option_1 Workings'!$C$19*'Option_1 Workings'!$C$20*'Option_1 Workings'!$C$21)/-1000000</f>
        <v>-8.6445437453641425</v>
      </c>
      <c r="O153" s="279">
        <f>('Option_1 Workings'!O28*'Option_1 Workings'!$C$17*'Option_1 Workings'!$C$18*'Option_1 Workings'!$C$19*'Option_1 Workings'!$C$20*'Option_1 Workings'!$C$21)/-1000000</f>
        <v>-8.8174346202714258</v>
      </c>
      <c r="P153" s="279">
        <f>('Option_1 Workings'!P28*'Option_1 Workings'!$C$17*'Option_1 Workings'!$C$18*'Option_1 Workings'!$C$19*'Option_1 Workings'!$C$20*'Option_1 Workings'!$C$21)/-1000000</f>
        <v>-8.9937833126768538</v>
      </c>
      <c r="Q153" s="279">
        <f>('Option_1 Workings'!Q28*'Option_1 Workings'!$C$17*'Option_1 Workings'!$C$18*'Option_1 Workings'!$C$19*'Option_1 Workings'!$C$20*'Option_1 Workings'!$C$21)/-1000000</f>
        <v>-9.1736589789303924</v>
      </c>
      <c r="R153" s="279">
        <f>('Option_1 Workings'!R28*'Option_1 Workings'!$C$17*'Option_1 Workings'!$C$18*'Option_1 Workings'!$C$19*'Option_1 Workings'!$C$20*'Option_1 Workings'!$C$21)/-1000000</f>
        <v>-9.3571321585089997</v>
      </c>
      <c r="S153" s="279">
        <f>('Option_1 Workings'!S28*'Option_1 Workings'!$C$17*'Option_1 Workings'!$C$18*'Option_1 Workings'!$C$19*'Option_1 Workings'!$C$20*'Option_1 Workings'!$C$21)/-1000000</f>
        <v>-9.5442748016791814</v>
      </c>
      <c r="T153" s="279">
        <f>('Option_1 Workings'!T28*'Option_1 Workings'!$C$17*'Option_1 Workings'!$C$18*'Option_1 Workings'!$C$19*'Option_1 Workings'!$C$20*'Option_1 Workings'!$C$21)/-1000000</f>
        <v>-9.7351602977127634</v>
      </c>
      <c r="U153" s="279">
        <f>('Option_1 Workings'!U28*'Option_1 Workings'!$C$17*'Option_1 Workings'!$C$18*'Option_1 Workings'!$C$19*'Option_1 Workings'!$C$20*'Option_1 Workings'!$C$21)/-1000000</f>
        <v>-9.9298635036670184</v>
      </c>
      <c r="V153" s="279">
        <f>('Option_1 Workings'!V28*'Option_1 Workings'!$C$17*'Option_1 Workings'!$C$18*'Option_1 Workings'!$C$19*'Option_1 Workings'!$C$20*'Option_1 Workings'!$C$21)/-1000000</f>
        <v>-10.128460773740359</v>
      </c>
      <c r="W153" s="279">
        <f>('Option_1 Workings'!W28*'Option_1 Workings'!$C$17*'Option_1 Workings'!$C$18*'Option_1 Workings'!$C$19*'Option_1 Workings'!$C$20*'Option_1 Workings'!$C$21)/-1000000</f>
        <v>-10.331029989215169</v>
      </c>
      <c r="X153" s="279">
        <f>('Option_1 Workings'!X28*'Option_1 Workings'!$C$17*'Option_1 Workings'!$C$18*'Option_1 Workings'!$C$19*'Option_1 Workings'!$C$20*'Option_1 Workings'!$C$21)/-1000000</f>
        <v>-10.537650588999471</v>
      </c>
      <c r="Y153" s="279">
        <f>('Option_1 Workings'!Y28*'Option_1 Workings'!$C$17*'Option_1 Workings'!$C$18*'Option_1 Workings'!$C$19*'Option_1 Workings'!$C$20*'Option_1 Workings'!$C$21)/-1000000</f>
        <v>-10.748403600779461</v>
      </c>
      <c r="Z153" s="279">
        <f>('Option_1 Workings'!Z28*'Option_1 Workings'!$C$17*'Option_1 Workings'!$C$18*'Option_1 Workings'!$C$19*'Option_1 Workings'!$C$20*'Option_1 Workings'!$C$21)/-1000000</f>
        <v>-10.963371672795049</v>
      </c>
      <c r="AA153" s="279">
        <f>('Option_1 Workings'!AA28*'Option_1 Workings'!$C$17*'Option_1 Workings'!$C$18*'Option_1 Workings'!$C$19*'Option_1 Workings'!$C$20*'Option_1 Workings'!$C$21)/-1000000</f>
        <v>-11.182639106250949</v>
      </c>
      <c r="AB153" s="279">
        <f>('Option_1 Workings'!AB28*'Option_1 Workings'!$C$17*'Option_1 Workings'!$C$18*'Option_1 Workings'!$C$19*'Option_1 Workings'!$C$20*'Option_1 Workings'!$C$21)/-1000000</f>
        <v>-11.40629188837597</v>
      </c>
      <c r="AC153" s="279">
        <f>('Option_1 Workings'!AC28*'Option_1 Workings'!$C$17*'Option_1 Workings'!$C$18*'Option_1 Workings'!$C$19*'Option_1 Workings'!$C$20*'Option_1 Workings'!$C$21)/-1000000</f>
        <v>-11.634417726143489</v>
      </c>
      <c r="AD153" s="279">
        <f>('Option_1 Workings'!AD28*'Option_1 Workings'!$C$17*'Option_1 Workings'!$C$18*'Option_1 Workings'!$C$19*'Option_1 Workings'!$C$20*'Option_1 Workings'!$C$21)/-1000000</f>
        <v>-11.867106080666359</v>
      </c>
      <c r="AE153" s="279">
        <f>('Option_1 Workings'!AE28*'Option_1 Workings'!$C$17*'Option_1 Workings'!$C$18*'Option_1 Workings'!$C$19*'Option_1 Workings'!$C$20*'Option_1 Workings'!$C$21)/-1000000</f>
        <v>-12.104448202279688</v>
      </c>
      <c r="AF153" s="279">
        <f>('Option_1 Workings'!AF28*'Option_1 Workings'!$C$17*'Option_1 Workings'!$C$18*'Option_1 Workings'!$C$19*'Option_1 Workings'!$C$20*'Option_1 Workings'!$C$21)/-1000000</f>
        <v>-12.346537166325279</v>
      </c>
      <c r="AG153" s="279">
        <f>('Option_1 Workings'!AG28*'Option_1 Workings'!$C$17*'Option_1 Workings'!$C$18*'Option_1 Workings'!$C$19*'Option_1 Workings'!$C$20*'Option_1 Workings'!$C$21)/-1000000</f>
        <v>-12.593467909651785</v>
      </c>
      <c r="AH153" s="279">
        <f>('Option_1 Workings'!AH28*'Option_1 Workings'!$C$17*'Option_1 Workings'!$C$18*'Option_1 Workings'!$C$19*'Option_1 Workings'!$C$20*'Option_1 Workings'!$C$21)/-1000000</f>
        <v>-12.845337267844823</v>
      </c>
      <c r="AI153" s="279">
        <f>('Option_1 Workings'!AI28*'Option_1 Workings'!$C$17*'Option_1 Workings'!$C$18*'Option_1 Workings'!$C$19*'Option_1 Workings'!$C$20*'Option_1 Workings'!$C$21)/-1000000</f>
        <v>-26.204488026403439</v>
      </c>
      <c r="AJ153" s="279">
        <f>('Option_1 Workings'!AJ28*'Option_1 Workings'!$C$17*'Option_1 Workings'!$C$18*'Option_1 Workings'!$C$19*'Option_1 Workings'!$C$20*'Option_1 Workings'!$C$21)/-1000000</f>
        <v>-26.728577786931506</v>
      </c>
      <c r="AK153" s="279">
        <f>('Option_1 Workings'!AK28*'Option_1 Workings'!$C$17*'Option_1 Workings'!$C$18*'Option_1 Workings'!$C$19*'Option_1 Workings'!$C$20*'Option_1 Workings'!$C$21)/-1000000</f>
        <v>-27.26314934267014</v>
      </c>
      <c r="AL153" s="279">
        <f>('Option_1 Workings'!AL28*'Option_1 Workings'!$C$17*'Option_1 Workings'!$C$18*'Option_1 Workings'!$C$19*'Option_1 Workings'!$C$20*'Option_1 Workings'!$C$21)/-1000000</f>
        <v>-27.808412329523541</v>
      </c>
      <c r="AM153" s="279">
        <f>('Option_1 Workings'!AM28*'Option_1 Workings'!$C$17*'Option_1 Workings'!$C$18*'Option_1 Workings'!$C$19*'Option_1 Workings'!$C$20*'Option_1 Workings'!$C$21)/-1000000</f>
        <v>-28.364580576114015</v>
      </c>
      <c r="AN153" s="279">
        <f>('Option_1 Workings'!AN28*'Option_1 Workings'!$C$17*'Option_1 Workings'!$C$18*'Option_1 Workings'!$C$19*'Option_1 Workings'!$C$20*'Option_1 Workings'!$C$21)/-1000000</f>
        <v>-28.931872187636291</v>
      </c>
      <c r="AO153" s="279">
        <f>('Option_1 Workings'!AO28*'Option_1 Workings'!$C$17*'Option_1 Workings'!$C$18*'Option_1 Workings'!$C$19*'Option_1 Workings'!$C$20*'Option_1 Workings'!$C$21)/-1000000</f>
        <v>-29.510509631389017</v>
      </c>
      <c r="AP153" s="279">
        <f>('Option_1 Workings'!AP28*'Option_1 Workings'!$C$17*'Option_1 Workings'!$C$18*'Option_1 Workings'!$C$19*'Option_1 Workings'!$C$20*'Option_1 Workings'!$C$21)/-1000000</f>
        <v>-30.100719824016796</v>
      </c>
      <c r="AQ153" s="279">
        <f>('Option_1 Workings'!AQ28*'Option_1 Workings'!$C$17*'Option_1 Workings'!$C$18*'Option_1 Workings'!$C$19*'Option_1 Workings'!$C$20*'Option_1 Workings'!$C$21)/-1000000</f>
        <v>-30.702734220497131</v>
      </c>
      <c r="AR153" s="279">
        <f>('Option_1 Workings'!AR28*'Option_1 Workings'!$C$17*'Option_1 Workings'!$C$18*'Option_1 Workings'!$C$19*'Option_1 Workings'!$C$20*'Option_1 Workings'!$C$21)/-1000000</f>
        <v>-31.316788904907078</v>
      </c>
      <c r="AS153" s="279">
        <f>('Option_1 Workings'!AS28*'Option_1 Workings'!$C$17*'Option_1 Workings'!$C$18*'Option_1 Workings'!$C$19*'Option_1 Workings'!$C$20*'Option_1 Workings'!$C$21)/-1000000</f>
        <v>-31.94312468300522</v>
      </c>
      <c r="AT153" s="279">
        <f>('Option_1 Workings'!AT28*'Option_1 Workings'!$C$17*'Option_1 Workings'!$C$18*'Option_1 Workings'!$C$19*'Option_1 Workings'!$C$20*'Option_1 Workings'!$C$21)/-1000000</f>
        <v>-32.581987176665322</v>
      </c>
      <c r="AU153" s="279">
        <f>('Option_1 Workings'!AU28*'Option_1 Workings'!$C$17*'Option_1 Workings'!$C$18*'Option_1 Workings'!$C$19*'Option_1 Workings'!$C$20*'Option_1 Workings'!$C$21)/-1000000</f>
        <v>-33.233626920198631</v>
      </c>
      <c r="AV153" s="279">
        <f>('Option_1 Workings'!AV28*'Option_1 Workings'!$C$17*'Option_1 Workings'!$C$18*'Option_1 Workings'!$C$19*'Option_1 Workings'!$C$20*'Option_1 Workings'!$C$21)/-1000000</f>
        <v>-33.898299458602601</v>
      </c>
      <c r="AW153" s="279">
        <f>('Option_1 Workings'!AW28*'Option_1 Workings'!$C$17*'Option_1 Workings'!$C$18*'Option_1 Workings'!$C$19*'Option_1 Workings'!$C$20*'Option_1 Workings'!$C$21)/-1000000</f>
        <v>-34.576265447774659</v>
      </c>
      <c r="AX153" s="279">
        <f>('Option_1 Workings'!AX28*'Option_1 Workings'!$C$17*'Option_1 Workings'!$C$18*'Option_1 Workings'!$C$19*'Option_1 Workings'!$C$20*'Option_1 Workings'!$C$21)/-1000000</f>
        <v>-35.267790756730143</v>
      </c>
      <c r="AY153" s="279">
        <f>('Option_1 Workings'!AY28*'Option_1 Workings'!$C$17*'Option_1 Workings'!$C$18*'Option_1 Workings'!$C$19*'Option_1 Workings'!$C$20*'Option_1 Workings'!$C$21)/-1000000</f>
        <v>-35.973146571864746</v>
      </c>
      <c r="AZ153" s="279">
        <f>('Option_1 Workings'!AZ28*'Option_1 Workings'!$C$17*'Option_1 Workings'!$C$18*'Option_1 Workings'!$C$19*'Option_1 Workings'!$C$20*'Option_1 Workings'!$C$21)/-1000000</f>
        <v>-36.692609503302045</v>
      </c>
      <c r="BA153" s="279">
        <f>('Option_1 Workings'!BA28*'Option_1 Workings'!$C$17*'Option_1 Workings'!$C$18*'Option_1 Workings'!$C$19*'Option_1 Workings'!$C$20*'Option_1 Workings'!$C$21)/-1000000</f>
        <v>-37.426461693368083</v>
      </c>
      <c r="BB153" s="279">
        <f>('Option_1 Workings'!BB28*'Option_1 Workings'!$C$17*'Option_1 Workings'!$C$18*'Option_1 Workings'!$C$19*'Option_1 Workings'!$C$20*'Option_1 Workings'!$C$21)/-1000000</f>
        <v>-38.174990927235449</v>
      </c>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13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13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13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-0.20080681293302538</v>
      </c>
      <c r="F190" s="21">
        <f t="shared" ref="F190:BB190" si="17">(F133+F83)*F186</f>
        <v>-1.1743451067896897E-2</v>
      </c>
      <c r="G190" s="21">
        <f t="shared" si="17"/>
        <v>-1.0708343412640712E-2</v>
      </c>
      <c r="H190" s="21">
        <f t="shared" si="17"/>
        <v>-9.7425206541990311E-3</v>
      </c>
      <c r="I190" s="21">
        <f>(I133+I83)*I186</f>
        <v>-8.8420508553905593E-3</v>
      </c>
      <c r="J190" s="21">
        <f t="shared" si="17"/>
        <v>-8.0032033072885925E-3</v>
      </c>
      <c r="K190" s="21">
        <f t="shared" si="17"/>
        <v>-7.2224389245659172E-3</v>
      </c>
      <c r="L190" s="21">
        <f t="shared" si="17"/>
        <v>-6.4964010769320863E-3</v>
      </c>
      <c r="M190" s="21">
        <f t="shared" si="17"/>
        <v>-5.8219068375903521E-3</v>
      </c>
      <c r="N190" s="21">
        <f t="shared" si="17"/>
        <v>-5.1959386304518268E-3</v>
      </c>
      <c r="O190" s="21">
        <f t="shared" si="17"/>
        <v>-4.6156362586210848E-3</v>
      </c>
      <c r="P190" s="21">
        <f t="shared" si="17"/>
        <v>-4.0782892974117009E-3</v>
      </c>
      <c r="Q190" s="21">
        <f t="shared" si="17"/>
        <v>-3.5813298358637058E-3</v>
      </c>
      <c r="R190" s="21">
        <f t="shared" si="17"/>
        <v>-3.1223255514186139E-3</v>
      </c>
      <c r="S190" s="21">
        <f t="shared" si="17"/>
        <v>-2.6989731030629478E-3</v>
      </c>
      <c r="T190" s="21">
        <f t="shared" si="17"/>
        <v>-2.3090918288791278E-3</v>
      </c>
      <c r="U190" s="21">
        <f t="shared" si="17"/>
        <v>-1.9506177345443158E-3</v>
      </c>
      <c r="V190" s="21">
        <f t="shared" si="17"/>
        <v>-1.6215977598944759E-3</v>
      </c>
      <c r="W190" s="21">
        <f t="shared" si="17"/>
        <v>-1.3201843112233633E-3</v>
      </c>
      <c r="X190" s="21">
        <f t="shared" si="17"/>
        <v>-1.0446300475156595E-3</v>
      </c>
      <c r="Y190" s="21">
        <f t="shared" si="17"/>
        <v>-7.9328290932065748E-4</v>
      </c>
      <c r="Z190" s="21">
        <f t="shared" si="17"/>
        <v>-5.6458137945896239E-4</v>
      </c>
      <c r="AA190" s="21">
        <f t="shared" si="17"/>
        <v>-3.5704996522022977E-4</v>
      </c>
      <c r="AB190" s="21">
        <f t="shared" si="17"/>
        <v>-1.6929489215613422E-4</v>
      </c>
      <c r="AC190" s="21">
        <f t="shared" si="17"/>
        <v>1.7349311280364933E-19</v>
      </c>
      <c r="AD190" s="21">
        <f t="shared" si="17"/>
        <v>1.6762619594555492E-19</v>
      </c>
      <c r="AE190" s="21">
        <f t="shared" si="17"/>
        <v>1.6195767724208204E-19</v>
      </c>
      <c r="AF190" s="21">
        <f t="shared" si="17"/>
        <v>1.5648084757689086E-19</v>
      </c>
      <c r="AG190" s="21">
        <f t="shared" si="17"/>
        <v>1.5118922471197184E-19</v>
      </c>
      <c r="AH190" s="21">
        <f t="shared" si="17"/>
        <v>1.4607654561543178E-19</v>
      </c>
      <c r="AI190" s="21">
        <f t="shared" si="17"/>
        <v>1.4113675904872633E-19</v>
      </c>
      <c r="AJ190" s="21">
        <f t="shared" si="17"/>
        <v>1.370259796589576E-19</v>
      </c>
      <c r="AK190" s="21">
        <f t="shared" si="17"/>
        <v>1.3303493170772582E-19</v>
      </c>
      <c r="AL190" s="21">
        <f t="shared" si="17"/>
        <v>1.2916012787157847E-19</v>
      </c>
      <c r="AM190" s="21">
        <f t="shared" si="17"/>
        <v>1.2539818239959075E-19</v>
      </c>
      <c r="AN190" s="21">
        <f t="shared" si="17"/>
        <v>1.2174580815494248E-19</v>
      </c>
      <c r="AO190" s="21">
        <f t="shared" si="17"/>
        <v>1.181998137426626E-19</v>
      </c>
      <c r="AP190" s="21">
        <f t="shared" si="17"/>
        <v>1.1475710072103164E-19</v>
      </c>
      <c r="AQ190" s="21">
        <f t="shared" si="17"/>
        <v>1.1141466089420549E-19</v>
      </c>
      <c r="AR190" s="21">
        <f t="shared" si="17"/>
        <v>1.0816957368369464E-19</v>
      </c>
      <c r="AS190" s="21">
        <f t="shared" si="17"/>
        <v>1.0501900357640257E-19</v>
      </c>
      <c r="AT190" s="21">
        <f t="shared" si="17"/>
        <v>1.0196019764699278E-19</v>
      </c>
      <c r="AU190" s="21">
        <f t="shared" si="17"/>
        <v>9.8990483152420188E-20</v>
      </c>
      <c r="AV190" s="21">
        <f t="shared" si="17"/>
        <v>9.6107265196524443E-20</v>
      </c>
      <c r="AW190" s="21">
        <f t="shared" si="17"/>
        <v>9.3308024462645088E-20</v>
      </c>
      <c r="AX190" s="21">
        <f t="shared" si="17"/>
        <v>9.0590315012276785E-20</v>
      </c>
      <c r="AY190" s="21">
        <f t="shared" si="17"/>
        <v>8.795176214784153E-20</v>
      </c>
      <c r="AZ190" s="21">
        <f t="shared" si="17"/>
        <v>8.5390060337710226E-20</v>
      </c>
      <c r="BA190" s="21">
        <f t="shared" si="17"/>
        <v>8.2902971201660421E-20</v>
      </c>
      <c r="BB190" s="21">
        <f t="shared" si="17"/>
        <v>8.0488321555010113E-20</v>
      </c>
    </row>
    <row r="191" spans="1:54" outlineLevel="2">
      <c r="A191" s="469"/>
      <c r="B191" s="150" t="s">
        <v>434</v>
      </c>
      <c r="C191" s="19"/>
      <c r="D191" s="135" t="s">
        <v>330</v>
      </c>
      <c r="E191" s="21">
        <f>E71*E186</f>
        <v>-6.0000000000000001E-3</v>
      </c>
      <c r="F191" s="21">
        <f t="shared" ref="F191:BB191" si="18">F71*F186</f>
        <v>-2.8985507246376816E-3</v>
      </c>
      <c r="G191" s="21">
        <f t="shared" si="18"/>
        <v>-2.8565427431211932E-3</v>
      </c>
      <c r="H191" s="21">
        <f t="shared" si="18"/>
        <v>-2.8151435729310312E-3</v>
      </c>
      <c r="I191" s="21">
        <f t="shared" si="18"/>
        <v>-2.7743443907146397E-3</v>
      </c>
      <c r="J191" s="21">
        <f t="shared" si="18"/>
        <v>-2.7341365009941384E-3</v>
      </c>
      <c r="K191" s="21">
        <f t="shared" si="18"/>
        <v>-2.6945113343130639E-3</v>
      </c>
      <c r="L191" s="21">
        <f t="shared" si="18"/>
        <v>-2.6554604454099755E-3</v>
      </c>
      <c r="M191" s="21">
        <f t="shared" si="18"/>
        <v>-2.6169755114185274E-3</v>
      </c>
      <c r="N191" s="21">
        <f t="shared" si="18"/>
        <v>-2.5790483300936217E-3</v>
      </c>
      <c r="O191" s="21">
        <f t="shared" si="18"/>
        <v>-2.5416708180632797E-3</v>
      </c>
      <c r="P191" s="21">
        <f t="shared" si="18"/>
        <v>-2.5048350091058406E-3</v>
      </c>
      <c r="Q191" s="21">
        <f t="shared" si="18"/>
        <v>-2.4685330524521331E-3</v>
      </c>
      <c r="R191" s="21">
        <f t="shared" si="18"/>
        <v>-2.4327572111122477E-3</v>
      </c>
      <c r="S191" s="21">
        <f t="shared" si="18"/>
        <v>-2.3974998602265623E-3</v>
      </c>
      <c r="T191" s="21">
        <f t="shared" si="18"/>
        <v>-2.3627534854406707E-3</v>
      </c>
      <c r="U191" s="21">
        <f t="shared" si="18"/>
        <v>-2.3285106813038499E-3</v>
      </c>
      <c r="V191" s="21">
        <f t="shared" si="18"/>
        <v>-2.2947641496907506E-3</v>
      </c>
      <c r="W191" s="21">
        <f t="shared" si="18"/>
        <v>-2.2615066982459571E-3</v>
      </c>
      <c r="X191" s="21">
        <f t="shared" si="18"/>
        <v>-2.2287312388510885E-3</v>
      </c>
      <c r="Y191" s="21">
        <f t="shared" si="18"/>
        <v>-2.1964307861141157E-3</v>
      </c>
      <c r="Z191" s="21">
        <f t="shared" si="18"/>
        <v>-2.1645984558805787E-3</v>
      </c>
      <c r="AA191" s="21">
        <f t="shared" si="18"/>
        <v>-2.133227463766367E-3</v>
      </c>
      <c r="AB191" s="21">
        <f t="shared" si="18"/>
        <v>-2.1023111237117821E-3</v>
      </c>
      <c r="AC191" s="21">
        <f t="shared" si="18"/>
        <v>-2.0718428465565397E-3</v>
      </c>
      <c r="AD191" s="21">
        <f t="shared" si="18"/>
        <v>-2.0418161386354305E-3</v>
      </c>
      <c r="AE191" s="21">
        <f t="shared" si="18"/>
        <v>-2.0122246003943371E-3</v>
      </c>
      <c r="AF191" s="21">
        <f t="shared" si="18"/>
        <v>-1.9830619250263038E-3</v>
      </c>
      <c r="AG191" s="21">
        <f t="shared" si="18"/>
        <v>-1.9543218971273713E-3</v>
      </c>
      <c r="AH191" s="21">
        <f t="shared" si="18"/>
        <v>-1.9259983913719029E-3</v>
      </c>
      <c r="AI191" s="21">
        <f t="shared" si="18"/>
        <v>-1.8980853712070925E-3</v>
      </c>
      <c r="AJ191" s="21">
        <f t="shared" si="18"/>
        <v>-1.8796573578944023E-3</v>
      </c>
      <c r="AK191" s="21">
        <f t="shared" si="18"/>
        <v>-1.861408257332321E-3</v>
      </c>
      <c r="AL191" s="21">
        <f t="shared" si="18"/>
        <v>-1.8433363325038518E-3</v>
      </c>
      <c r="AM191" s="21">
        <f t="shared" si="18"/>
        <v>-1.8254398632562415E-3</v>
      </c>
      <c r="AN191" s="21">
        <f t="shared" si="18"/>
        <v>-1.8077171461372491E-3</v>
      </c>
      <c r="AO191" s="21">
        <f t="shared" si="18"/>
        <v>-1.7901664942330039E-3</v>
      </c>
      <c r="AP191" s="21">
        <f t="shared" si="18"/>
        <v>-1.7727862370074407E-3</v>
      </c>
      <c r="AQ191" s="21">
        <f t="shared" si="18"/>
        <v>-1.7555747201432911E-3</v>
      </c>
      <c r="AR191" s="21">
        <f t="shared" si="18"/>
        <v>-1.7385303053846183E-3</v>
      </c>
      <c r="AS191" s="21">
        <f t="shared" si="18"/>
        <v>-1.7216513703808842E-3</v>
      </c>
      <c r="AT191" s="21">
        <f t="shared" si="18"/>
        <v>-1.7049363085325261E-3</v>
      </c>
      <c r="AU191" s="21">
        <f t="shared" si="18"/>
        <v>-1.6883835288380355E-3</v>
      </c>
      <c r="AV191" s="21">
        <f t="shared" si="18"/>
        <v>-1.6719914557425206E-3</v>
      </c>
      <c r="AW191" s="21">
        <f t="shared" si="18"/>
        <v>-1.6557585289877386E-3</v>
      </c>
      <c r="AX191" s="21">
        <f t="shared" si="18"/>
        <v>-1.6396832034635859E-3</v>
      </c>
      <c r="AY191" s="21">
        <f t="shared" si="18"/>
        <v>-1.6237639490610265E-3</v>
      </c>
      <c r="AZ191" s="21">
        <f t="shared" si="18"/>
        <v>-1.6079992505264535E-3</v>
      </c>
      <c r="BA191" s="21">
        <f t="shared" si="18"/>
        <v>-1.5923876073174589E-3</v>
      </c>
      <c r="BB191" s="21">
        <f t="shared" si="18"/>
        <v>-1.5769275334600078E-3</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AJ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ref="AK193:BB193" si="21">SUMIF($B$143:$B$154,"Environmental",AK$143:AK$154)*AK186</f>
        <v>0</v>
      </c>
      <c r="AL193" s="21">
        <f t="shared" si="21"/>
        <v>0</v>
      </c>
      <c r="AM193" s="21">
        <f t="shared" si="21"/>
        <v>0</v>
      </c>
      <c r="AN193" s="21">
        <f t="shared" si="21"/>
        <v>0</v>
      </c>
      <c r="AO193" s="21">
        <f t="shared" si="21"/>
        <v>0</v>
      </c>
      <c r="AP193" s="21">
        <f t="shared" si="21"/>
        <v>0</v>
      </c>
      <c r="AQ193" s="21">
        <f t="shared" si="21"/>
        <v>0</v>
      </c>
      <c r="AR193" s="21">
        <f t="shared" si="21"/>
        <v>0</v>
      </c>
      <c r="AS193" s="21">
        <f t="shared" si="21"/>
        <v>0</v>
      </c>
      <c r="AT193" s="21">
        <f t="shared" si="21"/>
        <v>0</v>
      </c>
      <c r="AU193" s="21">
        <f t="shared" si="21"/>
        <v>0</v>
      </c>
      <c r="AV193" s="21">
        <f t="shared" si="21"/>
        <v>0</v>
      </c>
      <c r="AW193" s="21">
        <f t="shared" si="21"/>
        <v>0</v>
      </c>
      <c r="AX193" s="21">
        <f t="shared" si="21"/>
        <v>0</v>
      </c>
      <c r="AY193" s="21">
        <f t="shared" si="21"/>
        <v>0</v>
      </c>
      <c r="AZ193" s="21">
        <f t="shared" si="21"/>
        <v>0</v>
      </c>
      <c r="BA193" s="21">
        <f t="shared" si="21"/>
        <v>0</v>
      </c>
      <c r="BB193" s="21">
        <f t="shared" si="21"/>
        <v>0</v>
      </c>
    </row>
    <row r="194" spans="1:54" outlineLevel="2">
      <c r="A194" s="469"/>
      <c r="B194" s="150" t="s">
        <v>436</v>
      </c>
      <c r="C194" s="19"/>
      <c r="D194" s="135" t="s">
        <v>330</v>
      </c>
      <c r="E194" s="21">
        <f t="shared" ref="E194:AJ194" si="22">SUM(E172:E174)*E186</f>
        <v>0</v>
      </c>
      <c r="F194" s="21">
        <f t="shared" si="22"/>
        <v>0</v>
      </c>
      <c r="G194" s="21">
        <f t="shared" si="22"/>
        <v>0</v>
      </c>
      <c r="H194" s="21">
        <f t="shared" si="22"/>
        <v>0</v>
      </c>
      <c r="I194" s="21">
        <f t="shared" si="22"/>
        <v>0</v>
      </c>
      <c r="J194" s="21">
        <f t="shared" si="22"/>
        <v>0</v>
      </c>
      <c r="K194" s="21">
        <f t="shared" si="22"/>
        <v>0</v>
      </c>
      <c r="L194" s="21">
        <f t="shared" si="22"/>
        <v>0</v>
      </c>
      <c r="M194" s="21">
        <f t="shared" si="22"/>
        <v>0</v>
      </c>
      <c r="N194" s="21">
        <f t="shared" si="22"/>
        <v>0</v>
      </c>
      <c r="O194" s="21">
        <f t="shared" si="22"/>
        <v>0</v>
      </c>
      <c r="P194" s="21">
        <f t="shared" si="22"/>
        <v>0</v>
      </c>
      <c r="Q194" s="21">
        <f t="shared" si="22"/>
        <v>0</v>
      </c>
      <c r="R194" s="21">
        <f t="shared" si="22"/>
        <v>0</v>
      </c>
      <c r="S194" s="21">
        <f t="shared" si="22"/>
        <v>0</v>
      </c>
      <c r="T194" s="21">
        <f t="shared" si="22"/>
        <v>0</v>
      </c>
      <c r="U194" s="21">
        <f t="shared" si="22"/>
        <v>0</v>
      </c>
      <c r="V194" s="21">
        <f t="shared" si="22"/>
        <v>0</v>
      </c>
      <c r="W194" s="21">
        <f t="shared" si="22"/>
        <v>0</v>
      </c>
      <c r="X194" s="21">
        <f t="shared" si="22"/>
        <v>0</v>
      </c>
      <c r="Y194" s="21">
        <f t="shared" si="22"/>
        <v>0</v>
      </c>
      <c r="Z194" s="21">
        <f t="shared" si="22"/>
        <v>0</v>
      </c>
      <c r="AA194" s="21">
        <f t="shared" si="22"/>
        <v>0</v>
      </c>
      <c r="AB194" s="21">
        <f t="shared" si="22"/>
        <v>0</v>
      </c>
      <c r="AC194" s="21">
        <f t="shared" si="22"/>
        <v>0</v>
      </c>
      <c r="AD194" s="21">
        <f t="shared" si="22"/>
        <v>0</v>
      </c>
      <c r="AE194" s="21">
        <f t="shared" si="22"/>
        <v>0</v>
      </c>
      <c r="AF194" s="21">
        <f t="shared" si="22"/>
        <v>0</v>
      </c>
      <c r="AG194" s="21">
        <f t="shared" si="22"/>
        <v>0</v>
      </c>
      <c r="AH194" s="21">
        <f t="shared" si="22"/>
        <v>0</v>
      </c>
      <c r="AI194" s="21">
        <f t="shared" si="22"/>
        <v>0</v>
      </c>
      <c r="AJ194" s="21">
        <f t="shared" si="22"/>
        <v>0</v>
      </c>
      <c r="AK194" s="21">
        <f t="shared" ref="AK194:BB194" si="23">SUM(AK172:AK174)*AK186</f>
        <v>0</v>
      </c>
      <c r="AL194" s="21">
        <f t="shared" si="23"/>
        <v>0</v>
      </c>
      <c r="AM194" s="21">
        <f t="shared" si="23"/>
        <v>0</v>
      </c>
      <c r="AN194" s="21">
        <f t="shared" si="23"/>
        <v>0</v>
      </c>
      <c r="AO194" s="21">
        <f t="shared" si="23"/>
        <v>0</v>
      </c>
      <c r="AP194" s="21">
        <f t="shared" si="23"/>
        <v>0</v>
      </c>
      <c r="AQ194" s="21">
        <f t="shared" si="23"/>
        <v>0</v>
      </c>
      <c r="AR194" s="21">
        <f t="shared" si="23"/>
        <v>0</v>
      </c>
      <c r="AS194" s="21">
        <f t="shared" si="23"/>
        <v>0</v>
      </c>
      <c r="AT194" s="21">
        <f t="shared" si="23"/>
        <v>0</v>
      </c>
      <c r="AU194" s="21">
        <f t="shared" si="23"/>
        <v>0</v>
      </c>
      <c r="AV194" s="21">
        <f t="shared" si="23"/>
        <v>0</v>
      </c>
      <c r="AW194" s="21">
        <f t="shared" si="23"/>
        <v>0</v>
      </c>
      <c r="AX194" s="21">
        <f t="shared" si="23"/>
        <v>0</v>
      </c>
      <c r="AY194" s="21">
        <f t="shared" si="23"/>
        <v>0</v>
      </c>
      <c r="AZ194" s="21">
        <f t="shared" si="23"/>
        <v>0</v>
      </c>
      <c r="BA194" s="21">
        <f t="shared" si="23"/>
        <v>0</v>
      </c>
      <c r="BB194" s="21">
        <f t="shared" si="23"/>
        <v>0</v>
      </c>
    </row>
    <row r="195" spans="1:54" outlineLevel="2">
      <c r="A195" s="469"/>
      <c r="B195" s="150" t="s">
        <v>437</v>
      </c>
      <c r="C195" s="19"/>
      <c r="D195" s="135" t="s">
        <v>330</v>
      </c>
      <c r="E195" s="21">
        <f>SUM(E176:E178)*E186</f>
        <v>0</v>
      </c>
      <c r="F195" s="21">
        <f t="shared" ref="F195:BB195" si="24">SUM(F176:F178)*F186</f>
        <v>0</v>
      </c>
      <c r="G195" s="21">
        <f t="shared" si="24"/>
        <v>0</v>
      </c>
      <c r="H195" s="21">
        <f t="shared" si="24"/>
        <v>0</v>
      </c>
      <c r="I195" s="21">
        <f t="shared" si="24"/>
        <v>0</v>
      </c>
      <c r="J195" s="21">
        <f t="shared" si="24"/>
        <v>0</v>
      </c>
      <c r="K195" s="21">
        <f t="shared" si="24"/>
        <v>0</v>
      </c>
      <c r="L195" s="21">
        <f t="shared" si="24"/>
        <v>0</v>
      </c>
      <c r="M195" s="21">
        <f t="shared" si="24"/>
        <v>0</v>
      </c>
      <c r="N195" s="21">
        <f t="shared" si="24"/>
        <v>0</v>
      </c>
      <c r="O195" s="21">
        <f t="shared" si="24"/>
        <v>0</v>
      </c>
      <c r="P195" s="21">
        <f t="shared" si="24"/>
        <v>0</v>
      </c>
      <c r="Q195" s="21">
        <f t="shared" si="24"/>
        <v>0</v>
      </c>
      <c r="R195" s="21">
        <f t="shared" si="24"/>
        <v>0</v>
      </c>
      <c r="S195" s="21">
        <f t="shared" si="24"/>
        <v>0</v>
      </c>
      <c r="T195" s="21">
        <f t="shared" si="24"/>
        <v>0</v>
      </c>
      <c r="U195" s="21">
        <f t="shared" si="24"/>
        <v>0</v>
      </c>
      <c r="V195" s="21">
        <f t="shared" si="24"/>
        <v>0</v>
      </c>
      <c r="W195" s="21">
        <f t="shared" si="24"/>
        <v>0</v>
      </c>
      <c r="X195" s="21">
        <f t="shared" si="24"/>
        <v>0</v>
      </c>
      <c r="Y195" s="21">
        <f t="shared" si="24"/>
        <v>0</v>
      </c>
      <c r="Z195" s="21">
        <f t="shared" si="24"/>
        <v>0</v>
      </c>
      <c r="AA195" s="21">
        <f t="shared" si="24"/>
        <v>0</v>
      </c>
      <c r="AB195" s="21">
        <f t="shared" si="24"/>
        <v>0</v>
      </c>
      <c r="AC195" s="21">
        <f t="shared" si="24"/>
        <v>0</v>
      </c>
      <c r="AD195" s="21">
        <f t="shared" si="24"/>
        <v>0</v>
      </c>
      <c r="AE195" s="21">
        <f t="shared" si="24"/>
        <v>0</v>
      </c>
      <c r="AF195" s="21">
        <f t="shared" si="24"/>
        <v>0</v>
      </c>
      <c r="AG195" s="21">
        <f t="shared" si="24"/>
        <v>0</v>
      </c>
      <c r="AH195" s="21">
        <f t="shared" si="24"/>
        <v>0</v>
      </c>
      <c r="AI195" s="21">
        <f t="shared" si="24"/>
        <v>0</v>
      </c>
      <c r="AJ195" s="21">
        <f t="shared" si="24"/>
        <v>0</v>
      </c>
      <c r="AK195" s="21">
        <f t="shared" si="24"/>
        <v>0</v>
      </c>
      <c r="AL195" s="21">
        <f t="shared" si="24"/>
        <v>0</v>
      </c>
      <c r="AM195" s="21">
        <f t="shared" si="24"/>
        <v>0</v>
      </c>
      <c r="AN195" s="21">
        <f t="shared" si="24"/>
        <v>0</v>
      </c>
      <c r="AO195" s="21">
        <f t="shared" si="24"/>
        <v>0</v>
      </c>
      <c r="AP195" s="21">
        <f t="shared" si="24"/>
        <v>0</v>
      </c>
      <c r="AQ195" s="21">
        <f t="shared" si="24"/>
        <v>0</v>
      </c>
      <c r="AR195" s="21">
        <f t="shared" si="24"/>
        <v>0</v>
      </c>
      <c r="AS195" s="21">
        <f t="shared" si="24"/>
        <v>0</v>
      </c>
      <c r="AT195" s="21">
        <f t="shared" si="24"/>
        <v>0</v>
      </c>
      <c r="AU195" s="21">
        <f t="shared" si="24"/>
        <v>0</v>
      </c>
      <c r="AV195" s="21">
        <f t="shared" si="24"/>
        <v>0</v>
      </c>
      <c r="AW195" s="21">
        <f t="shared" si="24"/>
        <v>0</v>
      </c>
      <c r="AX195" s="21">
        <f t="shared" si="24"/>
        <v>0</v>
      </c>
      <c r="AY195" s="21">
        <f t="shared" si="24"/>
        <v>0</v>
      </c>
      <c r="AZ195" s="21">
        <f t="shared" si="24"/>
        <v>0</v>
      </c>
      <c r="BA195" s="21">
        <f t="shared" si="24"/>
        <v>0</v>
      </c>
      <c r="BB195" s="21">
        <f t="shared" si="24"/>
        <v>0</v>
      </c>
    </row>
    <row r="196" spans="1:54" outlineLevel="2">
      <c r="A196" s="469"/>
      <c r="B196" s="150" t="s">
        <v>253</v>
      </c>
      <c r="C196" s="19"/>
      <c r="D196" s="135" t="s">
        <v>330</v>
      </c>
      <c r="E196" s="21">
        <f t="shared" ref="E196:AJ196" si="25">SUMIF($B$143:$B$154,"Safety",E$143:E$154)*E187</f>
        <v>0</v>
      </c>
      <c r="F196" s="21">
        <f t="shared" si="25"/>
        <v>0</v>
      </c>
      <c r="G196" s="21">
        <f t="shared" si="25"/>
        <v>0</v>
      </c>
      <c r="H196" s="21">
        <f t="shared" si="25"/>
        <v>0</v>
      </c>
      <c r="I196" s="21">
        <f t="shared" si="25"/>
        <v>0</v>
      </c>
      <c r="J196" s="21">
        <f t="shared" si="25"/>
        <v>0</v>
      </c>
      <c r="K196" s="21">
        <f t="shared" si="25"/>
        <v>0</v>
      </c>
      <c r="L196" s="21">
        <f t="shared" si="25"/>
        <v>0</v>
      </c>
      <c r="M196" s="21">
        <f t="shared" si="25"/>
        <v>0</v>
      </c>
      <c r="N196" s="21">
        <f t="shared" si="25"/>
        <v>0</v>
      </c>
      <c r="O196" s="21">
        <f t="shared" si="25"/>
        <v>0</v>
      </c>
      <c r="P196" s="21">
        <f t="shared" si="25"/>
        <v>0</v>
      </c>
      <c r="Q196" s="21">
        <f t="shared" si="25"/>
        <v>0</v>
      </c>
      <c r="R196" s="21">
        <f t="shared" si="25"/>
        <v>0</v>
      </c>
      <c r="S196" s="21">
        <f t="shared" si="25"/>
        <v>0</v>
      </c>
      <c r="T196" s="21">
        <f t="shared" si="25"/>
        <v>0</v>
      </c>
      <c r="U196" s="21">
        <f t="shared" si="25"/>
        <v>0</v>
      </c>
      <c r="V196" s="21">
        <f t="shared" si="25"/>
        <v>0</v>
      </c>
      <c r="W196" s="21">
        <f t="shared" si="25"/>
        <v>0</v>
      </c>
      <c r="X196" s="21">
        <f t="shared" si="25"/>
        <v>0</v>
      </c>
      <c r="Y196" s="21">
        <f t="shared" si="25"/>
        <v>0</v>
      </c>
      <c r="Z196" s="21">
        <f t="shared" si="25"/>
        <v>0</v>
      </c>
      <c r="AA196" s="21">
        <f t="shared" si="25"/>
        <v>0</v>
      </c>
      <c r="AB196" s="21">
        <f t="shared" si="25"/>
        <v>0</v>
      </c>
      <c r="AC196" s="21">
        <f t="shared" si="25"/>
        <v>0</v>
      </c>
      <c r="AD196" s="21">
        <f t="shared" si="25"/>
        <v>0</v>
      </c>
      <c r="AE196" s="21">
        <f t="shared" si="25"/>
        <v>0</v>
      </c>
      <c r="AF196" s="21">
        <f t="shared" si="25"/>
        <v>0</v>
      </c>
      <c r="AG196" s="21">
        <f t="shared" si="25"/>
        <v>0</v>
      </c>
      <c r="AH196" s="21">
        <f t="shared" si="25"/>
        <v>0</v>
      </c>
      <c r="AI196" s="21">
        <f t="shared" si="25"/>
        <v>0</v>
      </c>
      <c r="AJ196" s="21">
        <f t="shared" si="25"/>
        <v>0</v>
      </c>
      <c r="AK196" s="21">
        <f t="shared" ref="AK196:BB196" si="26">SUMIF($B$143:$B$154,"Safety",AK$143:AK$154)*AK187</f>
        <v>0</v>
      </c>
      <c r="AL196" s="21">
        <f t="shared" si="26"/>
        <v>0</v>
      </c>
      <c r="AM196" s="21">
        <f t="shared" si="26"/>
        <v>0</v>
      </c>
      <c r="AN196" s="21">
        <f t="shared" si="26"/>
        <v>0</v>
      </c>
      <c r="AO196" s="21">
        <f t="shared" si="26"/>
        <v>0</v>
      </c>
      <c r="AP196" s="21">
        <f t="shared" si="26"/>
        <v>0</v>
      </c>
      <c r="AQ196" s="21">
        <f t="shared" si="26"/>
        <v>0</v>
      </c>
      <c r="AR196" s="21">
        <f t="shared" si="26"/>
        <v>0</v>
      </c>
      <c r="AS196" s="21">
        <f t="shared" si="26"/>
        <v>0</v>
      </c>
      <c r="AT196" s="21">
        <f t="shared" si="26"/>
        <v>0</v>
      </c>
      <c r="AU196" s="21">
        <f t="shared" si="26"/>
        <v>0</v>
      </c>
      <c r="AV196" s="21">
        <f t="shared" si="26"/>
        <v>0</v>
      </c>
      <c r="AW196" s="21">
        <f t="shared" si="26"/>
        <v>0</v>
      </c>
      <c r="AX196" s="21">
        <f t="shared" si="26"/>
        <v>0</v>
      </c>
      <c r="AY196" s="21">
        <f t="shared" si="26"/>
        <v>0</v>
      </c>
      <c r="AZ196" s="21">
        <f t="shared" si="26"/>
        <v>0</v>
      </c>
      <c r="BA196" s="21">
        <f t="shared" si="26"/>
        <v>0</v>
      </c>
      <c r="BB196" s="21">
        <f t="shared" si="26"/>
        <v>0</v>
      </c>
    </row>
    <row r="197" spans="1:54" outlineLevel="2">
      <c r="A197" s="469"/>
      <c r="B197" s="150" t="s">
        <v>256</v>
      </c>
      <c r="C197" s="19"/>
      <c r="D197" s="135" t="s">
        <v>330</v>
      </c>
      <c r="E197" s="21">
        <f>SUMIF($B$143:$B$154,"Financial",E$143:E$154)*E186</f>
        <v>-7.2333674999999999</v>
      </c>
      <c r="F197" s="21">
        <f t="shared" ref="F197:BB197" si="27">SUMIF($B$143:$B$154,"Financial",F$143:F$154)*F186</f>
        <v>-4.6591739130434791</v>
      </c>
      <c r="G197" s="21">
        <f t="shared" si="27"/>
        <v>-4.5466334803612698</v>
      </c>
      <c r="H197" s="21">
        <f t="shared" si="27"/>
        <v>-4.4368114156182443</v>
      </c>
      <c r="I197" s="21">
        <f t="shared" si="27"/>
        <v>-4.3296420577530697</v>
      </c>
      <c r="J197" s="21">
        <f t="shared" si="27"/>
        <v>-6.7241847963306034</v>
      </c>
      <c r="K197" s="21">
        <f t="shared" si="27"/>
        <v>-6.6267328427605943</v>
      </c>
      <c r="L197" s="21">
        <f t="shared" si="27"/>
        <v>-6.5306932363437742</v>
      </c>
      <c r="M197" s="21">
        <f t="shared" si="27"/>
        <v>-6.4360455082808237</v>
      </c>
      <c r="N197" s="21">
        <f t="shared" si="27"/>
        <v>-6.3427694864216804</v>
      </c>
      <c r="O197" s="21">
        <f t="shared" si="27"/>
        <v>-6.2508452909662946</v>
      </c>
      <c r="P197" s="21">
        <f t="shared" si="27"/>
        <v>-6.1602533302276523</v>
      </c>
      <c r="Q197" s="21">
        <f t="shared" si="27"/>
        <v>-6.0709742964562379</v>
      </c>
      <c r="R197" s="21">
        <f t="shared" si="27"/>
        <v>-5.9829891617249897</v>
      </c>
      <c r="S197" s="21">
        <f t="shared" si="27"/>
        <v>-5.8962791738739027</v>
      </c>
      <c r="T197" s="21">
        <f t="shared" si="27"/>
        <v>-5.8108258525134122</v>
      </c>
      <c r="U197" s="21">
        <f t="shared" si="27"/>
        <v>-5.7266109850856814</v>
      </c>
      <c r="V197" s="21">
        <f t="shared" si="27"/>
        <v>-5.643616622982992</v>
      </c>
      <c r="W197" s="21">
        <f t="shared" si="27"/>
        <v>-5.5618250777223706</v>
      </c>
      <c r="X197" s="21">
        <f t="shared" si="27"/>
        <v>-5.4812189171756689</v>
      </c>
      <c r="Y197" s="21">
        <f t="shared" si="27"/>
        <v>-5.4017809618542829</v>
      </c>
      <c r="Z197" s="21">
        <f t="shared" si="27"/>
        <v>-5.3234942812477</v>
      </c>
      <c r="AA197" s="21">
        <f t="shared" si="27"/>
        <v>-5.2463421902151239</v>
      </c>
      <c r="AB197" s="21">
        <f t="shared" si="27"/>
        <v>-5.170308245429398</v>
      </c>
      <c r="AC197" s="21">
        <f t="shared" si="27"/>
        <v>-5.0953762418724518</v>
      </c>
      <c r="AD197" s="21">
        <f t="shared" si="27"/>
        <v>-5.021530209381547</v>
      </c>
      <c r="AE197" s="21">
        <f t="shared" si="27"/>
        <v>-4.9487544092455833</v>
      </c>
      <c r="AF197" s="21">
        <f t="shared" si="27"/>
        <v>-4.8770333308507183</v>
      </c>
      <c r="AG197" s="21">
        <f t="shared" si="27"/>
        <v>-4.8063516883746216</v>
      </c>
      <c r="AH197" s="21">
        <f t="shared" si="27"/>
        <v>-4.7366944175286143</v>
      </c>
      <c r="AI197" s="21">
        <f t="shared" si="27"/>
        <v>-9.3360933446940795</v>
      </c>
      <c r="AJ197" s="21">
        <f t="shared" si="27"/>
        <v>-9.2454516617358848</v>
      </c>
      <c r="AK197" s="21">
        <f t="shared" si="27"/>
        <v>-9.1556899951170916</v>
      </c>
      <c r="AL197" s="21">
        <f t="shared" si="27"/>
        <v>-9.0667998009897399</v>
      </c>
      <c r="AM197" s="21">
        <f t="shared" si="27"/>
        <v>-8.9787726184558601</v>
      </c>
      <c r="AN197" s="21">
        <f t="shared" si="27"/>
        <v>-8.8916000687621111</v>
      </c>
      <c r="AO197" s="21">
        <f t="shared" si="27"/>
        <v>-8.8052738545022855</v>
      </c>
      <c r="AP197" s="21">
        <f t="shared" si="27"/>
        <v>-8.7197857588275056</v>
      </c>
      <c r="AQ197" s="21">
        <f t="shared" si="27"/>
        <v>-8.6351276446641325</v>
      </c>
      <c r="AR197" s="21">
        <f t="shared" si="27"/>
        <v>-8.5512914539392391</v>
      </c>
      <c r="AS197" s="21">
        <f t="shared" si="27"/>
        <v>-8.4682692068136145</v>
      </c>
      <c r="AT197" s="21">
        <f t="shared" si="27"/>
        <v>-8.3860530009222209</v>
      </c>
      <c r="AU197" s="21">
        <f t="shared" si="27"/>
        <v>-8.3046350106220057</v>
      </c>
      <c r="AV197" s="21">
        <f t="shared" si="27"/>
        <v>-8.224007486247034</v>
      </c>
      <c r="AW197" s="21">
        <f t="shared" si="27"/>
        <v>-8.1441627533708498</v>
      </c>
      <c r="AX197" s="21">
        <f t="shared" si="27"/>
        <v>-8.0650932120759844</v>
      </c>
      <c r="AY197" s="21">
        <f t="shared" si="27"/>
        <v>-7.9867913362305867</v>
      </c>
      <c r="AZ197" s="21">
        <f t="shared" si="27"/>
        <v>-7.9092496727720381</v>
      </c>
      <c r="BA197" s="21">
        <f t="shared" si="27"/>
        <v>-7.8324608409975518</v>
      </c>
      <c r="BB197" s="21">
        <f t="shared" si="27"/>
        <v>-7.7564175318616533</v>
      </c>
    </row>
    <row r="198" spans="1:54" outlineLevel="2">
      <c r="A198" s="470"/>
      <c r="B198" s="150" t="s">
        <v>417</v>
      </c>
      <c r="C198" s="19"/>
      <c r="D198" s="135" t="s">
        <v>330</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-7.4401743129330251</v>
      </c>
      <c r="F200" s="21">
        <f t="shared" ref="F200:BB200" si="29">SUM(F190:F193,F196:F198)</f>
        <v>-4.6738159148360134</v>
      </c>
      <c r="G200" s="21">
        <f t="shared" si="29"/>
        <v>-4.5601983665170316</v>
      </c>
      <c r="H200" s="21">
        <f t="shared" si="29"/>
        <v>-4.4493690798453747</v>
      </c>
      <c r="I200" s="21">
        <f t="shared" si="29"/>
        <v>-4.3412584529991749</v>
      </c>
      <c r="J200" s="21">
        <f t="shared" si="29"/>
        <v>-6.734922136138886</v>
      </c>
      <c r="K200" s="21">
        <f t="shared" si="29"/>
        <v>-6.6366497930194734</v>
      </c>
      <c r="L200" s="21">
        <f t="shared" si="29"/>
        <v>-6.5398450978661167</v>
      </c>
      <c r="M200" s="21">
        <f t="shared" si="29"/>
        <v>-6.4444843906298326</v>
      </c>
      <c r="N200" s="21">
        <f t="shared" si="29"/>
        <v>-6.3505444733822261</v>
      </c>
      <c r="O200" s="21">
        <f t="shared" si="29"/>
        <v>-6.258002598042979</v>
      </c>
      <c r="P200" s="21">
        <f t="shared" si="29"/>
        <v>-6.1668364545341703</v>
      </c>
      <c r="Q200" s="21">
        <f t="shared" si="29"/>
        <v>-6.0770241593445533</v>
      </c>
      <c r="R200" s="21">
        <f t="shared" si="29"/>
        <v>-5.988544244487521</v>
      </c>
      <c r="S200" s="21">
        <f t="shared" si="29"/>
        <v>-5.9013756468371925</v>
      </c>
      <c r="T200" s="21">
        <f t="shared" si="29"/>
        <v>-5.8154976978277322</v>
      </c>
      <c r="U200" s="21">
        <f t="shared" si="29"/>
        <v>-5.7308901135015295</v>
      </c>
      <c r="V200" s="21">
        <f t="shared" si="29"/>
        <v>-5.6475329848925773</v>
      </c>
      <c r="W200" s="21">
        <f t="shared" si="29"/>
        <v>-5.5654067687318403</v>
      </c>
      <c r="X200" s="21">
        <f t="shared" si="29"/>
        <v>-5.484492278462036</v>
      </c>
      <c r="Y200" s="21">
        <f t="shared" si="29"/>
        <v>-5.4047706755497176</v>
      </c>
      <c r="Z200" s="21">
        <f t="shared" si="29"/>
        <v>-5.3262234610830399</v>
      </c>
      <c r="AA200" s="21">
        <f t="shared" si="29"/>
        <v>-5.2488324676441103</v>
      </c>
      <c r="AB200" s="21">
        <f t="shared" si="29"/>
        <v>-5.1725798514452661</v>
      </c>
      <c r="AC200" s="21">
        <f t="shared" si="29"/>
        <v>-5.0974480847190087</v>
      </c>
      <c r="AD200" s="21">
        <f t="shared" si="29"/>
        <v>-5.0235720255201821</v>
      </c>
      <c r="AE200" s="21">
        <f t="shared" si="29"/>
        <v>-4.9507666338459773</v>
      </c>
      <c r="AF200" s="21">
        <f t="shared" si="29"/>
        <v>-4.8790163927757444</v>
      </c>
      <c r="AG200" s="21">
        <f t="shared" si="29"/>
        <v>-4.8083060102717488</v>
      </c>
      <c r="AH200" s="21">
        <f t="shared" si="29"/>
        <v>-4.7386204159199865</v>
      </c>
      <c r="AI200" s="21">
        <f t="shared" si="29"/>
        <v>-9.3379914300652871</v>
      </c>
      <c r="AJ200" s="21">
        <f t="shared" si="29"/>
        <v>-9.2473313190937798</v>
      </c>
      <c r="AK200" s="21">
        <f t="shared" si="29"/>
        <v>-9.1575514033744234</v>
      </c>
      <c r="AL200" s="21">
        <f t="shared" si="29"/>
        <v>-9.068643137322244</v>
      </c>
      <c r="AM200" s="21">
        <f t="shared" si="29"/>
        <v>-8.9805980583191172</v>
      </c>
      <c r="AN200" s="21">
        <f t="shared" si="29"/>
        <v>-8.8934077859082485</v>
      </c>
      <c r="AO200" s="21">
        <f t="shared" si="29"/>
        <v>-8.8070640209965187</v>
      </c>
      <c r="AP200" s="21">
        <f t="shared" si="29"/>
        <v>-8.7215585450645126</v>
      </c>
      <c r="AQ200" s="21">
        <f t="shared" si="29"/>
        <v>-8.6368832193842753</v>
      </c>
      <c r="AR200" s="21">
        <f t="shared" si="29"/>
        <v>-8.553029984244624</v>
      </c>
      <c r="AS200" s="21">
        <f t="shared" si="29"/>
        <v>-8.469990858183996</v>
      </c>
      <c r="AT200" s="21">
        <f t="shared" si="29"/>
        <v>-8.387757937230754</v>
      </c>
      <c r="AU200" s="21">
        <f t="shared" si="29"/>
        <v>-8.3063233941508443</v>
      </c>
      <c r="AV200" s="21">
        <f t="shared" si="29"/>
        <v>-8.2256794777027764</v>
      </c>
      <c r="AW200" s="21">
        <f t="shared" si="29"/>
        <v>-8.1458185118998383</v>
      </c>
      <c r="AX200" s="21">
        <f t="shared" si="29"/>
        <v>-8.0667328952794488</v>
      </c>
      <c r="AY200" s="21">
        <f t="shared" si="29"/>
        <v>-7.9884151001796475</v>
      </c>
      <c r="AZ200" s="21">
        <f t="shared" si="29"/>
        <v>-7.9108576720225647</v>
      </c>
      <c r="BA200" s="21">
        <f t="shared" si="29"/>
        <v>-7.8340532286048692</v>
      </c>
      <c r="BB200" s="21">
        <f t="shared" si="29"/>
        <v>-7.7579944593951131</v>
      </c>
    </row>
    <row r="201" spans="1:54" outlineLevel="2">
      <c r="A201" s="469"/>
      <c r="B201" s="150" t="s">
        <v>440</v>
      </c>
      <c r="C201" s="19"/>
      <c r="D201" s="135" t="s">
        <v>330</v>
      </c>
      <c r="E201" s="21">
        <f>SUM(E190:E192,E194,E196:E198)</f>
        <v>-7.4401743129330251</v>
      </c>
      <c r="F201" s="21">
        <f t="shared" ref="F201:BB201" si="30">SUM(F190:F192,F194,F196:F198)</f>
        <v>-4.6738159148360134</v>
      </c>
      <c r="G201" s="21">
        <f t="shared" si="30"/>
        <v>-4.5601983665170316</v>
      </c>
      <c r="H201" s="21">
        <f t="shared" si="30"/>
        <v>-4.4493690798453747</v>
      </c>
      <c r="I201" s="21">
        <f t="shared" si="30"/>
        <v>-4.3412584529991749</v>
      </c>
      <c r="J201" s="21">
        <f t="shared" si="30"/>
        <v>-6.734922136138886</v>
      </c>
      <c r="K201" s="21">
        <f t="shared" si="30"/>
        <v>-6.6366497930194734</v>
      </c>
      <c r="L201" s="21">
        <f t="shared" si="30"/>
        <v>-6.5398450978661167</v>
      </c>
      <c r="M201" s="21">
        <f t="shared" si="30"/>
        <v>-6.4444843906298326</v>
      </c>
      <c r="N201" s="21">
        <f t="shared" si="30"/>
        <v>-6.3505444733822261</v>
      </c>
      <c r="O201" s="21">
        <f t="shared" si="30"/>
        <v>-6.258002598042979</v>
      </c>
      <c r="P201" s="21">
        <f t="shared" si="30"/>
        <v>-6.1668364545341703</v>
      </c>
      <c r="Q201" s="21">
        <f t="shared" si="30"/>
        <v>-6.0770241593445533</v>
      </c>
      <c r="R201" s="21">
        <f t="shared" si="30"/>
        <v>-5.988544244487521</v>
      </c>
      <c r="S201" s="21">
        <f t="shared" si="30"/>
        <v>-5.9013756468371925</v>
      </c>
      <c r="T201" s="21">
        <f t="shared" si="30"/>
        <v>-5.8154976978277322</v>
      </c>
      <c r="U201" s="21">
        <f t="shared" si="30"/>
        <v>-5.7308901135015295</v>
      </c>
      <c r="V201" s="21">
        <f t="shared" si="30"/>
        <v>-5.6475329848925773</v>
      </c>
      <c r="W201" s="21">
        <f t="shared" si="30"/>
        <v>-5.5654067687318403</v>
      </c>
      <c r="X201" s="21">
        <f t="shared" si="30"/>
        <v>-5.484492278462036</v>
      </c>
      <c r="Y201" s="21">
        <f t="shared" si="30"/>
        <v>-5.4047706755497176</v>
      </c>
      <c r="Z201" s="21">
        <f t="shared" si="30"/>
        <v>-5.3262234610830399</v>
      </c>
      <c r="AA201" s="21">
        <f t="shared" si="30"/>
        <v>-5.2488324676441103</v>
      </c>
      <c r="AB201" s="21">
        <f t="shared" si="30"/>
        <v>-5.1725798514452661</v>
      </c>
      <c r="AC201" s="21">
        <f t="shared" si="30"/>
        <v>-5.0974480847190087</v>
      </c>
      <c r="AD201" s="21">
        <f t="shared" si="30"/>
        <v>-5.0235720255201821</v>
      </c>
      <c r="AE201" s="21">
        <f t="shared" si="30"/>
        <v>-4.9507666338459773</v>
      </c>
      <c r="AF201" s="21">
        <f t="shared" si="30"/>
        <v>-4.8790163927757444</v>
      </c>
      <c r="AG201" s="21">
        <f t="shared" si="30"/>
        <v>-4.8083060102717488</v>
      </c>
      <c r="AH201" s="21">
        <f t="shared" si="30"/>
        <v>-4.7386204159199865</v>
      </c>
      <c r="AI201" s="21">
        <f t="shared" si="30"/>
        <v>-9.3379914300652871</v>
      </c>
      <c r="AJ201" s="21">
        <f t="shared" si="30"/>
        <v>-9.2473313190937798</v>
      </c>
      <c r="AK201" s="21">
        <f t="shared" si="30"/>
        <v>-9.1575514033744234</v>
      </c>
      <c r="AL201" s="21">
        <f t="shared" si="30"/>
        <v>-9.068643137322244</v>
      </c>
      <c r="AM201" s="21">
        <f t="shared" si="30"/>
        <v>-8.9805980583191172</v>
      </c>
      <c r="AN201" s="21">
        <f t="shared" si="30"/>
        <v>-8.8934077859082485</v>
      </c>
      <c r="AO201" s="21">
        <f t="shared" si="30"/>
        <v>-8.8070640209965187</v>
      </c>
      <c r="AP201" s="21">
        <f t="shared" si="30"/>
        <v>-8.7215585450645126</v>
      </c>
      <c r="AQ201" s="21">
        <f t="shared" si="30"/>
        <v>-8.6368832193842753</v>
      </c>
      <c r="AR201" s="21">
        <f t="shared" si="30"/>
        <v>-8.553029984244624</v>
      </c>
      <c r="AS201" s="21">
        <f t="shared" si="30"/>
        <v>-8.469990858183996</v>
      </c>
      <c r="AT201" s="21">
        <f t="shared" si="30"/>
        <v>-8.387757937230754</v>
      </c>
      <c r="AU201" s="21">
        <f t="shared" si="30"/>
        <v>-8.3063233941508443</v>
      </c>
      <c r="AV201" s="21">
        <f t="shared" si="30"/>
        <v>-8.2256794777027764</v>
      </c>
      <c r="AW201" s="21">
        <f t="shared" si="30"/>
        <v>-8.1458185118998383</v>
      </c>
      <c r="AX201" s="21">
        <f t="shared" si="30"/>
        <v>-8.0667328952794488</v>
      </c>
      <c r="AY201" s="21">
        <f t="shared" si="30"/>
        <v>-7.9884151001796475</v>
      </c>
      <c r="AZ201" s="21">
        <f t="shared" si="30"/>
        <v>-7.9108576720225647</v>
      </c>
      <c r="BA201" s="21">
        <f t="shared" si="30"/>
        <v>-7.8340532286048692</v>
      </c>
      <c r="BB201" s="21">
        <f t="shared" si="30"/>
        <v>-7.7579944593951131</v>
      </c>
    </row>
    <row r="202" spans="1:54" outlineLevel="2">
      <c r="A202" s="470"/>
      <c r="B202" s="150" t="s">
        <v>441</v>
      </c>
      <c r="C202" s="19"/>
      <c r="D202" s="135" t="s">
        <v>330</v>
      </c>
      <c r="E202" s="21">
        <f>SUM(E190:E192,E195:E198)</f>
        <v>-7.4401743129330251</v>
      </c>
      <c r="F202" s="21">
        <f t="shared" ref="F202:BB202" si="31">SUM(F190:F192,F195:F198)</f>
        <v>-4.6738159148360134</v>
      </c>
      <c r="G202" s="21">
        <f t="shared" si="31"/>
        <v>-4.5601983665170316</v>
      </c>
      <c r="H202" s="21">
        <f t="shared" si="31"/>
        <v>-4.4493690798453747</v>
      </c>
      <c r="I202" s="21">
        <f t="shared" si="31"/>
        <v>-4.3412584529991749</v>
      </c>
      <c r="J202" s="21">
        <f t="shared" si="31"/>
        <v>-6.734922136138886</v>
      </c>
      <c r="K202" s="21">
        <f t="shared" si="31"/>
        <v>-6.6366497930194734</v>
      </c>
      <c r="L202" s="21">
        <f t="shared" si="31"/>
        <v>-6.5398450978661167</v>
      </c>
      <c r="M202" s="21">
        <f t="shared" si="31"/>
        <v>-6.4444843906298326</v>
      </c>
      <c r="N202" s="21">
        <f t="shared" si="31"/>
        <v>-6.3505444733822261</v>
      </c>
      <c r="O202" s="21">
        <f t="shared" si="31"/>
        <v>-6.258002598042979</v>
      </c>
      <c r="P202" s="21">
        <f t="shared" si="31"/>
        <v>-6.1668364545341703</v>
      </c>
      <c r="Q202" s="21">
        <f t="shared" si="31"/>
        <v>-6.0770241593445533</v>
      </c>
      <c r="R202" s="21">
        <f t="shared" si="31"/>
        <v>-5.988544244487521</v>
      </c>
      <c r="S202" s="21">
        <f t="shared" si="31"/>
        <v>-5.9013756468371925</v>
      </c>
      <c r="T202" s="21">
        <f t="shared" si="31"/>
        <v>-5.8154976978277322</v>
      </c>
      <c r="U202" s="21">
        <f t="shared" si="31"/>
        <v>-5.7308901135015295</v>
      </c>
      <c r="V202" s="21">
        <f t="shared" si="31"/>
        <v>-5.6475329848925773</v>
      </c>
      <c r="W202" s="21">
        <f t="shared" si="31"/>
        <v>-5.5654067687318403</v>
      </c>
      <c r="X202" s="21">
        <f t="shared" si="31"/>
        <v>-5.484492278462036</v>
      </c>
      <c r="Y202" s="21">
        <f t="shared" si="31"/>
        <v>-5.4047706755497176</v>
      </c>
      <c r="Z202" s="21">
        <f t="shared" si="31"/>
        <v>-5.3262234610830399</v>
      </c>
      <c r="AA202" s="21">
        <f t="shared" si="31"/>
        <v>-5.2488324676441103</v>
      </c>
      <c r="AB202" s="21">
        <f t="shared" si="31"/>
        <v>-5.1725798514452661</v>
      </c>
      <c r="AC202" s="21">
        <f t="shared" si="31"/>
        <v>-5.0974480847190087</v>
      </c>
      <c r="AD202" s="21">
        <f t="shared" si="31"/>
        <v>-5.0235720255201821</v>
      </c>
      <c r="AE202" s="21">
        <f t="shared" si="31"/>
        <v>-4.9507666338459773</v>
      </c>
      <c r="AF202" s="21">
        <f t="shared" si="31"/>
        <v>-4.8790163927757444</v>
      </c>
      <c r="AG202" s="21">
        <f t="shared" si="31"/>
        <v>-4.8083060102717488</v>
      </c>
      <c r="AH202" s="21">
        <f t="shared" si="31"/>
        <v>-4.7386204159199865</v>
      </c>
      <c r="AI202" s="21">
        <f t="shared" si="31"/>
        <v>-9.3379914300652871</v>
      </c>
      <c r="AJ202" s="21">
        <f t="shared" si="31"/>
        <v>-9.2473313190937798</v>
      </c>
      <c r="AK202" s="21">
        <f t="shared" si="31"/>
        <v>-9.1575514033744234</v>
      </c>
      <c r="AL202" s="21">
        <f t="shared" si="31"/>
        <v>-9.068643137322244</v>
      </c>
      <c r="AM202" s="21">
        <f t="shared" si="31"/>
        <v>-8.9805980583191172</v>
      </c>
      <c r="AN202" s="21">
        <f t="shared" si="31"/>
        <v>-8.8934077859082485</v>
      </c>
      <c r="AO202" s="21">
        <f t="shared" si="31"/>
        <v>-8.8070640209965187</v>
      </c>
      <c r="AP202" s="21">
        <f t="shared" si="31"/>
        <v>-8.7215585450645126</v>
      </c>
      <c r="AQ202" s="21">
        <f t="shared" si="31"/>
        <v>-8.6368832193842753</v>
      </c>
      <c r="AR202" s="21">
        <f t="shared" si="31"/>
        <v>-8.553029984244624</v>
      </c>
      <c r="AS202" s="21">
        <f t="shared" si="31"/>
        <v>-8.469990858183996</v>
      </c>
      <c r="AT202" s="21">
        <f t="shared" si="31"/>
        <v>-8.387757937230754</v>
      </c>
      <c r="AU202" s="21">
        <f t="shared" si="31"/>
        <v>-8.3063233941508443</v>
      </c>
      <c r="AV202" s="21">
        <f t="shared" si="31"/>
        <v>-8.2256794777027764</v>
      </c>
      <c r="AW202" s="21">
        <f t="shared" si="31"/>
        <v>-8.1458185118998383</v>
      </c>
      <c r="AX202" s="21">
        <f t="shared" si="31"/>
        <v>-8.0667328952794488</v>
      </c>
      <c r="AY202" s="21">
        <f t="shared" si="31"/>
        <v>-7.9884151001796475</v>
      </c>
      <c r="AZ202" s="21">
        <f t="shared" si="31"/>
        <v>-7.9108576720225647</v>
      </c>
      <c r="BA202" s="21">
        <f t="shared" si="31"/>
        <v>-7.8340532286048692</v>
      </c>
      <c r="BB202" s="21">
        <f t="shared" si="31"/>
        <v>-7.7579944593951131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-7.4401743129330251</v>
      </c>
      <c r="F204" s="21">
        <f>F200+E204</f>
        <v>-12.113990227769039</v>
      </c>
      <c r="G204" s="21">
        <f t="shared" ref="G204:BB206" si="32">G200+F204</f>
        <v>-16.674188594286072</v>
      </c>
      <c r="H204" s="21">
        <f t="shared" si="32"/>
        <v>-21.123557674131447</v>
      </c>
      <c r="I204" s="21">
        <f t="shared" si="32"/>
        <v>-25.464816127130621</v>
      </c>
      <c r="J204" s="21">
        <f t="shared" si="32"/>
        <v>-32.199738263269509</v>
      </c>
      <c r="K204" s="21">
        <f t="shared" si="32"/>
        <v>-38.836388056288982</v>
      </c>
      <c r="L204" s="21">
        <f t="shared" si="32"/>
        <v>-45.376233154155102</v>
      </c>
      <c r="M204" s="21">
        <f t="shared" si="32"/>
        <v>-51.820717544784934</v>
      </c>
      <c r="N204" s="21">
        <f t="shared" si="32"/>
        <v>-58.171262018167162</v>
      </c>
      <c r="O204" s="21">
        <f t="shared" si="32"/>
        <v>-64.429264616210148</v>
      </c>
      <c r="P204" s="21">
        <f t="shared" si="32"/>
        <v>-70.596101070744311</v>
      </c>
      <c r="Q204" s="21">
        <f t="shared" si="32"/>
        <v>-76.673125230088857</v>
      </c>
      <c r="R204" s="21">
        <f t="shared" si="32"/>
        <v>-82.661669474576371</v>
      </c>
      <c r="S204" s="21">
        <f t="shared" si="32"/>
        <v>-88.563045121413566</v>
      </c>
      <c r="T204" s="21">
        <f t="shared" si="32"/>
        <v>-94.378542819241304</v>
      </c>
      <c r="U204" s="21">
        <f t="shared" si="32"/>
        <v>-100.10943293274283</v>
      </c>
      <c r="V204" s="21">
        <f t="shared" si="32"/>
        <v>-105.75696591763541</v>
      </c>
      <c r="W204" s="21">
        <f t="shared" si="32"/>
        <v>-111.32237268636726</v>
      </c>
      <c r="X204" s="21">
        <f t="shared" si="32"/>
        <v>-116.8068649648293</v>
      </c>
      <c r="Y204" s="21">
        <f t="shared" si="32"/>
        <v>-122.21163564037901</v>
      </c>
      <c r="Z204" s="21">
        <f t="shared" si="32"/>
        <v>-127.53785910146206</v>
      </c>
      <c r="AA204" s="21">
        <f t="shared" si="32"/>
        <v>-132.78669156910618</v>
      </c>
      <c r="AB204" s="21">
        <f t="shared" si="32"/>
        <v>-137.95927142055146</v>
      </c>
      <c r="AC204" s="21">
        <f t="shared" si="32"/>
        <v>-143.05671950527048</v>
      </c>
      <c r="AD204" s="21">
        <f t="shared" si="32"/>
        <v>-148.08029153079067</v>
      </c>
      <c r="AE204" s="21">
        <f t="shared" si="32"/>
        <v>-153.03105816463665</v>
      </c>
      <c r="AF204" s="21">
        <f t="shared" si="32"/>
        <v>-157.9100745574124</v>
      </c>
      <c r="AG204" s="21">
        <f t="shared" si="32"/>
        <v>-162.71838056768414</v>
      </c>
      <c r="AH204" s="21">
        <f t="shared" si="32"/>
        <v>-167.45700098360413</v>
      </c>
      <c r="AI204" s="21">
        <f t="shared" si="32"/>
        <v>-176.79499241366943</v>
      </c>
      <c r="AJ204" s="21">
        <f t="shared" si="32"/>
        <v>-186.04232373276321</v>
      </c>
      <c r="AK204" s="21">
        <f t="shared" si="32"/>
        <v>-195.19987513613762</v>
      </c>
      <c r="AL204" s="21">
        <f t="shared" si="32"/>
        <v>-204.26851827345988</v>
      </c>
      <c r="AM204" s="21">
        <f t="shared" si="32"/>
        <v>-213.24911633177899</v>
      </c>
      <c r="AN204" s="21">
        <f t="shared" si="32"/>
        <v>-222.14252411768723</v>
      </c>
      <c r="AO204" s="21">
        <f t="shared" si="32"/>
        <v>-230.94958813868374</v>
      </c>
      <c r="AP204" s="21">
        <f t="shared" si="32"/>
        <v>-239.67114668374825</v>
      </c>
      <c r="AQ204" s="21">
        <f t="shared" si="32"/>
        <v>-248.30802990313254</v>
      </c>
      <c r="AR204" s="21">
        <f t="shared" si="32"/>
        <v>-256.86105988737717</v>
      </c>
      <c r="AS204" s="21">
        <f t="shared" si="32"/>
        <v>-265.33105074556119</v>
      </c>
      <c r="AT204" s="21">
        <f t="shared" si="32"/>
        <v>-273.71880868279192</v>
      </c>
      <c r="AU204" s="21">
        <f t="shared" si="32"/>
        <v>-282.02513207694278</v>
      </c>
      <c r="AV204" s="21">
        <f t="shared" si="32"/>
        <v>-290.25081155464557</v>
      </c>
      <c r="AW204" s="21">
        <f t="shared" si="32"/>
        <v>-298.39663006654541</v>
      </c>
      <c r="AX204" s="21">
        <f t="shared" si="32"/>
        <v>-306.46336296182488</v>
      </c>
      <c r="AY204" s="21">
        <f t="shared" si="32"/>
        <v>-314.45177806200451</v>
      </c>
      <c r="AZ204" s="21">
        <f t="shared" si="32"/>
        <v>-322.36263573402709</v>
      </c>
      <c r="BA204" s="21">
        <f t="shared" si="32"/>
        <v>-330.19668896263198</v>
      </c>
      <c r="BB204" s="21">
        <f t="shared" si="32"/>
        <v>-337.95468342202707</v>
      </c>
    </row>
    <row r="205" spans="1:54" outlineLevel="2">
      <c r="A205" s="469"/>
      <c r="B205" s="150" t="s">
        <v>444</v>
      </c>
      <c r="C205" s="19"/>
      <c r="D205" s="135" t="s">
        <v>330</v>
      </c>
      <c r="E205" s="21">
        <f>E201</f>
        <v>-7.4401743129330251</v>
      </c>
      <c r="F205" s="21">
        <f t="shared" ref="F205:U206" si="33">F201+E205</f>
        <v>-12.113990227769039</v>
      </c>
      <c r="G205" s="21">
        <f t="shared" si="33"/>
        <v>-16.674188594286072</v>
      </c>
      <c r="H205" s="21">
        <f t="shared" si="33"/>
        <v>-21.123557674131447</v>
      </c>
      <c r="I205" s="21">
        <f t="shared" si="33"/>
        <v>-25.464816127130621</v>
      </c>
      <c r="J205" s="21">
        <f t="shared" si="33"/>
        <v>-32.199738263269509</v>
      </c>
      <c r="K205" s="21">
        <f t="shared" si="33"/>
        <v>-38.836388056288982</v>
      </c>
      <c r="L205" s="21">
        <f t="shared" si="33"/>
        <v>-45.376233154155102</v>
      </c>
      <c r="M205" s="21">
        <f t="shared" si="33"/>
        <v>-51.820717544784934</v>
      </c>
      <c r="N205" s="21">
        <f t="shared" si="33"/>
        <v>-58.171262018167162</v>
      </c>
      <c r="O205" s="21">
        <f t="shared" si="33"/>
        <v>-64.429264616210148</v>
      </c>
      <c r="P205" s="21">
        <f t="shared" si="33"/>
        <v>-70.596101070744311</v>
      </c>
      <c r="Q205" s="21">
        <f t="shared" si="33"/>
        <v>-76.673125230088857</v>
      </c>
      <c r="R205" s="21">
        <f t="shared" si="33"/>
        <v>-82.661669474576371</v>
      </c>
      <c r="S205" s="21">
        <f t="shared" si="33"/>
        <v>-88.563045121413566</v>
      </c>
      <c r="T205" s="21">
        <f t="shared" si="33"/>
        <v>-94.378542819241304</v>
      </c>
      <c r="U205" s="21">
        <f t="shared" si="33"/>
        <v>-100.10943293274283</v>
      </c>
      <c r="V205" s="21">
        <f t="shared" si="32"/>
        <v>-105.75696591763541</v>
      </c>
      <c r="W205" s="21">
        <f t="shared" si="32"/>
        <v>-111.32237268636726</v>
      </c>
      <c r="X205" s="21">
        <f t="shared" si="32"/>
        <v>-116.8068649648293</v>
      </c>
      <c r="Y205" s="21">
        <f t="shared" si="32"/>
        <v>-122.21163564037901</v>
      </c>
      <c r="Z205" s="21">
        <f t="shared" si="32"/>
        <v>-127.53785910146206</v>
      </c>
      <c r="AA205" s="21">
        <f t="shared" si="32"/>
        <v>-132.78669156910618</v>
      </c>
      <c r="AB205" s="21">
        <f t="shared" si="32"/>
        <v>-137.95927142055146</v>
      </c>
      <c r="AC205" s="21">
        <f t="shared" si="32"/>
        <v>-143.05671950527048</v>
      </c>
      <c r="AD205" s="21">
        <f t="shared" si="32"/>
        <v>-148.08029153079067</v>
      </c>
      <c r="AE205" s="21">
        <f t="shared" si="32"/>
        <v>-153.03105816463665</v>
      </c>
      <c r="AF205" s="21">
        <f t="shared" si="32"/>
        <v>-157.9100745574124</v>
      </c>
      <c r="AG205" s="21">
        <f t="shared" si="32"/>
        <v>-162.71838056768414</v>
      </c>
      <c r="AH205" s="21">
        <f t="shared" si="32"/>
        <v>-167.45700098360413</v>
      </c>
      <c r="AI205" s="21">
        <f t="shared" si="32"/>
        <v>-176.79499241366943</v>
      </c>
      <c r="AJ205" s="21">
        <f t="shared" si="32"/>
        <v>-186.04232373276321</v>
      </c>
      <c r="AK205" s="21">
        <f t="shared" si="32"/>
        <v>-195.19987513613762</v>
      </c>
      <c r="AL205" s="21">
        <f t="shared" si="32"/>
        <v>-204.26851827345988</v>
      </c>
      <c r="AM205" s="21">
        <f t="shared" si="32"/>
        <v>-213.24911633177899</v>
      </c>
      <c r="AN205" s="21">
        <f t="shared" si="32"/>
        <v>-222.14252411768723</v>
      </c>
      <c r="AO205" s="21">
        <f t="shared" si="32"/>
        <v>-230.94958813868374</v>
      </c>
      <c r="AP205" s="21">
        <f t="shared" si="32"/>
        <v>-239.67114668374825</v>
      </c>
      <c r="AQ205" s="21">
        <f t="shared" si="32"/>
        <v>-248.30802990313254</v>
      </c>
      <c r="AR205" s="21">
        <f t="shared" si="32"/>
        <v>-256.86105988737717</v>
      </c>
      <c r="AS205" s="21">
        <f t="shared" si="32"/>
        <v>-265.33105074556119</v>
      </c>
      <c r="AT205" s="21">
        <f t="shared" si="32"/>
        <v>-273.71880868279192</v>
      </c>
      <c r="AU205" s="21">
        <f t="shared" si="32"/>
        <v>-282.02513207694278</v>
      </c>
      <c r="AV205" s="21">
        <f t="shared" si="32"/>
        <v>-290.25081155464557</v>
      </c>
      <c r="AW205" s="21">
        <f t="shared" si="32"/>
        <v>-298.39663006654541</v>
      </c>
      <c r="AX205" s="21">
        <f t="shared" si="32"/>
        <v>-306.46336296182488</v>
      </c>
      <c r="AY205" s="21">
        <f t="shared" si="32"/>
        <v>-314.45177806200451</v>
      </c>
      <c r="AZ205" s="21">
        <f t="shared" si="32"/>
        <v>-322.36263573402709</v>
      </c>
      <c r="BA205" s="21">
        <f t="shared" si="32"/>
        <v>-330.19668896263198</v>
      </c>
      <c r="BB205" s="21">
        <f t="shared" si="32"/>
        <v>-337.95468342202707</v>
      </c>
    </row>
    <row r="206" spans="1:54" outlineLevel="2">
      <c r="A206" s="470"/>
      <c r="B206" s="150" t="s">
        <v>445</v>
      </c>
      <c r="C206" s="19"/>
      <c r="D206" s="135" t="s">
        <v>330</v>
      </c>
      <c r="E206" s="21">
        <f>E202</f>
        <v>-7.4401743129330251</v>
      </c>
      <c r="F206" s="21">
        <f t="shared" si="33"/>
        <v>-12.113990227769039</v>
      </c>
      <c r="G206" s="21">
        <f t="shared" si="32"/>
        <v>-16.674188594286072</v>
      </c>
      <c r="H206" s="21">
        <f t="shared" si="32"/>
        <v>-21.123557674131447</v>
      </c>
      <c r="I206" s="21">
        <f t="shared" si="32"/>
        <v>-25.464816127130621</v>
      </c>
      <c r="J206" s="21">
        <f t="shared" si="32"/>
        <v>-32.199738263269509</v>
      </c>
      <c r="K206" s="21">
        <f t="shared" si="32"/>
        <v>-38.836388056288982</v>
      </c>
      <c r="L206" s="21">
        <f t="shared" si="32"/>
        <v>-45.376233154155102</v>
      </c>
      <c r="M206" s="21">
        <f t="shared" si="32"/>
        <v>-51.820717544784934</v>
      </c>
      <c r="N206" s="21">
        <f t="shared" si="32"/>
        <v>-58.171262018167162</v>
      </c>
      <c r="O206" s="21">
        <f t="shared" si="32"/>
        <v>-64.429264616210148</v>
      </c>
      <c r="P206" s="21">
        <f t="shared" si="32"/>
        <v>-70.596101070744311</v>
      </c>
      <c r="Q206" s="21">
        <f t="shared" si="32"/>
        <v>-76.673125230088857</v>
      </c>
      <c r="R206" s="21">
        <f t="shared" si="32"/>
        <v>-82.661669474576371</v>
      </c>
      <c r="S206" s="21">
        <f t="shared" si="32"/>
        <v>-88.563045121413566</v>
      </c>
      <c r="T206" s="21">
        <f t="shared" si="32"/>
        <v>-94.378542819241304</v>
      </c>
      <c r="U206" s="21">
        <f t="shared" si="32"/>
        <v>-100.10943293274283</v>
      </c>
      <c r="V206" s="21">
        <f t="shared" si="32"/>
        <v>-105.75696591763541</v>
      </c>
      <c r="W206" s="21">
        <f t="shared" si="32"/>
        <v>-111.32237268636726</v>
      </c>
      <c r="X206" s="21">
        <f t="shared" si="32"/>
        <v>-116.8068649648293</v>
      </c>
      <c r="Y206" s="21">
        <f t="shared" si="32"/>
        <v>-122.21163564037901</v>
      </c>
      <c r="Z206" s="21">
        <f t="shared" si="32"/>
        <v>-127.53785910146206</v>
      </c>
      <c r="AA206" s="21">
        <f t="shared" si="32"/>
        <v>-132.78669156910618</v>
      </c>
      <c r="AB206" s="21">
        <f t="shared" si="32"/>
        <v>-137.95927142055146</v>
      </c>
      <c r="AC206" s="21">
        <f t="shared" si="32"/>
        <v>-143.05671950527048</v>
      </c>
      <c r="AD206" s="21">
        <f t="shared" si="32"/>
        <v>-148.08029153079067</v>
      </c>
      <c r="AE206" s="21">
        <f t="shared" si="32"/>
        <v>-153.03105816463665</v>
      </c>
      <c r="AF206" s="21">
        <f t="shared" si="32"/>
        <v>-157.9100745574124</v>
      </c>
      <c r="AG206" s="21">
        <f t="shared" si="32"/>
        <v>-162.71838056768414</v>
      </c>
      <c r="AH206" s="21">
        <f t="shared" si="32"/>
        <v>-167.45700098360413</v>
      </c>
      <c r="AI206" s="21">
        <f t="shared" si="32"/>
        <v>-176.79499241366943</v>
      </c>
      <c r="AJ206" s="21">
        <f t="shared" si="32"/>
        <v>-186.04232373276321</v>
      </c>
      <c r="AK206" s="21">
        <f t="shared" si="32"/>
        <v>-195.19987513613762</v>
      </c>
      <c r="AL206" s="21">
        <f t="shared" si="32"/>
        <v>-204.26851827345988</v>
      </c>
      <c r="AM206" s="21">
        <f t="shared" si="32"/>
        <v>-213.24911633177899</v>
      </c>
      <c r="AN206" s="21">
        <f t="shared" si="32"/>
        <v>-222.14252411768723</v>
      </c>
      <c r="AO206" s="21">
        <f t="shared" si="32"/>
        <v>-230.94958813868374</v>
      </c>
      <c r="AP206" s="21">
        <f t="shared" si="32"/>
        <v>-239.67114668374825</v>
      </c>
      <c r="AQ206" s="21">
        <f t="shared" si="32"/>
        <v>-248.30802990313254</v>
      </c>
      <c r="AR206" s="21">
        <f t="shared" si="32"/>
        <v>-256.86105988737717</v>
      </c>
      <c r="AS206" s="21">
        <f t="shared" si="32"/>
        <v>-265.33105074556119</v>
      </c>
      <c r="AT206" s="21">
        <f t="shared" si="32"/>
        <v>-273.71880868279192</v>
      </c>
      <c r="AU206" s="21">
        <f t="shared" si="32"/>
        <v>-282.02513207694278</v>
      </c>
      <c r="AV206" s="21">
        <f t="shared" si="32"/>
        <v>-290.25081155464557</v>
      </c>
      <c r="AW206" s="21">
        <f t="shared" si="32"/>
        <v>-298.39663006654541</v>
      </c>
      <c r="AX206" s="21">
        <f t="shared" si="32"/>
        <v>-306.46336296182488</v>
      </c>
      <c r="AY206" s="21">
        <f t="shared" si="32"/>
        <v>-314.45177806200451</v>
      </c>
      <c r="AZ206" s="21">
        <f t="shared" si="32"/>
        <v>-322.36263573402709</v>
      </c>
      <c r="BA206" s="21">
        <f t="shared" si="32"/>
        <v>-330.19668896263198</v>
      </c>
      <c r="BB206" s="21">
        <f t="shared" si="32"/>
        <v>-337.95468342202707</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-0.20080681293302538</v>
      </c>
      <c r="F210" s="21">
        <f>F190-Baseline!F190</f>
        <v>-1.1743451067896897E-2</v>
      </c>
      <c r="G210" s="21">
        <f>G190-Baseline!G190</f>
        <v>-1.0708343412640712E-2</v>
      </c>
      <c r="H210" s="21">
        <f>H190-Baseline!H190</f>
        <v>-9.7425206541990311E-3</v>
      </c>
      <c r="I210" s="21">
        <f>I190-Baseline!I190</f>
        <v>-8.8420508553905593E-3</v>
      </c>
      <c r="J210" s="21">
        <f>J190-Baseline!J190</f>
        <v>-8.0032033072885925E-3</v>
      </c>
      <c r="K210" s="21">
        <f>K190-Baseline!K190</f>
        <v>-7.2224389245659172E-3</v>
      </c>
      <c r="L210" s="21">
        <f>L190-Baseline!L190</f>
        <v>-6.4964010769320863E-3</v>
      </c>
      <c r="M210" s="21">
        <f>M190-Baseline!M190</f>
        <v>-5.8219068375903521E-3</v>
      </c>
      <c r="N210" s="21">
        <f>N190-Baseline!N190</f>
        <v>-5.1959386304518268E-3</v>
      </c>
      <c r="O210" s="21">
        <f>O190-Baseline!O190</f>
        <v>-4.6156362586210848E-3</v>
      </c>
      <c r="P210" s="21">
        <f>P190-Baseline!P190</f>
        <v>-4.0782892974117009E-3</v>
      </c>
      <c r="Q210" s="21">
        <f>Q190-Baseline!Q190</f>
        <v>-3.5813298358637058E-3</v>
      </c>
      <c r="R210" s="21">
        <f>R190-Baseline!R190</f>
        <v>-3.1223255514186139E-3</v>
      </c>
      <c r="S210" s="21">
        <f>S190-Baseline!S190</f>
        <v>-2.6989731030629478E-3</v>
      </c>
      <c r="T210" s="21">
        <f>T190-Baseline!T190</f>
        <v>-2.3090918288791278E-3</v>
      </c>
      <c r="U210" s="21">
        <f>U190-Baseline!U190</f>
        <v>-1.9506177345443158E-3</v>
      </c>
      <c r="V210" s="21">
        <f>V190-Baseline!V190</f>
        <v>-1.6215977598944759E-3</v>
      </c>
      <c r="W210" s="21">
        <f>W190-Baseline!W190</f>
        <v>-1.3201843112233633E-3</v>
      </c>
      <c r="X210" s="21">
        <f>X190-Baseline!X190</f>
        <v>-1.0446300475156595E-3</v>
      </c>
      <c r="Y210" s="21">
        <f>Y190-Baseline!Y190</f>
        <v>-7.9328290932065748E-4</v>
      </c>
      <c r="Z210" s="21">
        <f>Z190-Baseline!Z190</f>
        <v>-5.6458137945896239E-4</v>
      </c>
      <c r="AA210" s="21">
        <f>AA190-Baseline!AA190</f>
        <v>-3.5704996522022977E-4</v>
      </c>
      <c r="AB210" s="21">
        <f>AB190-Baseline!AB190</f>
        <v>-1.6929489215613422E-4</v>
      </c>
      <c r="AC210" s="21">
        <f>AC190-Baseline!AC190</f>
        <v>1.7349311280364933E-19</v>
      </c>
      <c r="AD210" s="21">
        <f>AD190-Baseline!AD190</f>
        <v>1.6762619594555492E-19</v>
      </c>
      <c r="AE210" s="21">
        <f>AE190-Baseline!AE190</f>
        <v>1.6195767724208204E-19</v>
      </c>
      <c r="AF210" s="21">
        <f>AF190-Baseline!AF190</f>
        <v>1.5648084757689086E-19</v>
      </c>
      <c r="AG210" s="21">
        <f>AG190-Baseline!AG190</f>
        <v>1.5118922471197184E-19</v>
      </c>
      <c r="AH210" s="21">
        <f>AH190-Baseline!AH190</f>
        <v>1.4607654561543178E-19</v>
      </c>
      <c r="AI210" s="21">
        <f>AI190-Baseline!AI190</f>
        <v>1.4113675904872633E-19</v>
      </c>
      <c r="AJ210" s="21">
        <f>AJ190-Baseline!AJ190</f>
        <v>1.370259796589576E-19</v>
      </c>
      <c r="AK210" s="21">
        <f>AK190-Baseline!AK190</f>
        <v>1.3303493170772582E-19</v>
      </c>
      <c r="AL210" s="21">
        <f>AL190-Baseline!AL190</f>
        <v>1.2916012787157847E-19</v>
      </c>
      <c r="AM210" s="21">
        <f>AM190-Baseline!AM190</f>
        <v>1.2539818239959075E-19</v>
      </c>
      <c r="AN210" s="21">
        <f>AN190-Baseline!AN190</f>
        <v>1.2174580815494248E-19</v>
      </c>
      <c r="AO210" s="21">
        <f>AO190-Baseline!AO190</f>
        <v>1.181998137426626E-19</v>
      </c>
      <c r="AP210" s="21">
        <f>AP190-Baseline!AP190</f>
        <v>1.1475710072103164E-19</v>
      </c>
      <c r="AQ210" s="21">
        <f>AQ190-Baseline!AQ190</f>
        <v>1.1141466089420549E-19</v>
      </c>
      <c r="AR210" s="21">
        <f>AR190-Baseline!AR190</f>
        <v>1.0816957368369464E-19</v>
      </c>
      <c r="AS210" s="21">
        <f>AS190-Baseline!AS190</f>
        <v>1.0501900357640257E-19</v>
      </c>
      <c r="AT210" s="21">
        <f>AT190-Baseline!AT190</f>
        <v>1.0196019764699278E-19</v>
      </c>
      <c r="AU210" s="21">
        <f>AU190-Baseline!AU190</f>
        <v>9.8990483152420188E-20</v>
      </c>
      <c r="AV210" s="21">
        <f>AV190-Baseline!AV190</f>
        <v>9.6107265196524443E-20</v>
      </c>
      <c r="AW210" s="21">
        <f>AW190-Baseline!AW190</f>
        <v>9.3308024462645088E-20</v>
      </c>
      <c r="AX210" s="21">
        <f>AX190-Baseline!AX190</f>
        <v>9.0590315012276785E-20</v>
      </c>
      <c r="AY210" s="21">
        <f>AY190-Baseline!AY190</f>
        <v>8.795176214784153E-20</v>
      </c>
      <c r="AZ210" s="21">
        <f>AZ190-Baseline!AZ190</f>
        <v>8.5390060337710226E-20</v>
      </c>
      <c r="BA210" s="21">
        <f>BA190-Baseline!BA190</f>
        <v>8.2902971201660421E-20</v>
      </c>
      <c r="BB210" s="21">
        <f>BB190-Baseline!BB190</f>
        <v>8.0488321555010113E-20</v>
      </c>
    </row>
    <row r="211" spans="1:54" outlineLevel="2">
      <c r="A211" s="494"/>
      <c r="B211" s="150" t="s">
        <v>434</v>
      </c>
      <c r="C211" s="19"/>
      <c r="D211" s="135" t="s">
        <v>330</v>
      </c>
      <c r="E211" s="21">
        <f>E191-Baseline!E191</f>
        <v>0</v>
      </c>
      <c r="F211" s="21">
        <f>F191-Baseline!F191</f>
        <v>3.0144927536231883E-3</v>
      </c>
      <c r="G211" s="21">
        <f>G191-Baseline!G191</f>
        <v>2.9708044528460407E-3</v>
      </c>
      <c r="H211" s="21">
        <f>H191-Baseline!H191</f>
        <v>2.9277493158482728E-3</v>
      </c>
      <c r="I211" s="21">
        <f>I191-Baseline!I191</f>
        <v>2.8853181663432256E-3</v>
      </c>
      <c r="J211" s="21">
        <f>J191-Baseline!J191</f>
        <v>2.8435019610339035E-3</v>
      </c>
      <c r="K211" s="21">
        <f>K191-Baseline!K191</f>
        <v>2.8022917876855858E-3</v>
      </c>
      <c r="L211" s="21">
        <f>L191-Baseline!L191</f>
        <v>2.761678863226375E-3</v>
      </c>
      <c r="M211" s="21">
        <f>M191-Baseline!M191</f>
        <v>2.7216545318752695E-3</v>
      </c>
      <c r="N211" s="21">
        <f>N191-Baseline!N191</f>
        <v>2.682210263297367E-3</v>
      </c>
      <c r="O211" s="21">
        <f>O191-Baseline!O191</f>
        <v>2.6433376507858106E-3</v>
      </c>
      <c r="P211" s="21">
        <f>P191-Baseline!P191</f>
        <v>2.6050284094700756E-3</v>
      </c>
      <c r="Q211" s="21">
        <f>Q191-Baseline!Q191</f>
        <v>2.5672743745502177E-3</v>
      </c>
      <c r="R211" s="21">
        <f>R191-Baseline!R191</f>
        <v>2.5300674995567371E-3</v>
      </c>
      <c r="S211" s="21">
        <f>S191-Baseline!S191</f>
        <v>2.4933998546356252E-3</v>
      </c>
      <c r="T211" s="21">
        <f>T191-Baseline!T191</f>
        <v>2.4572636248582982E-3</v>
      </c>
      <c r="U211" s="21">
        <f>U191-Baseline!U191</f>
        <v>2.4216511085560031E-3</v>
      </c>
      <c r="V211" s="21">
        <f>V191-Baseline!V191</f>
        <v>2.3865547156783802E-3</v>
      </c>
      <c r="W211" s="21">
        <f>W191-Baseline!W191</f>
        <v>2.3519669661757948E-3</v>
      </c>
      <c r="X211" s="21">
        <f>X191-Baseline!X191</f>
        <v>2.3178804884051319E-3</v>
      </c>
      <c r="Y211" s="21">
        <f>Y191-Baseline!Y191</f>
        <v>2.2842880175586808E-3</v>
      </c>
      <c r="Z211" s="21">
        <f>Z191-Baseline!Z191</f>
        <v>2.2511823941158012E-3</v>
      </c>
      <c r="AA211" s="21">
        <f>AA191-Baseline!AA191</f>
        <v>2.2185565623170219E-3</v>
      </c>
      <c r="AB211" s="21">
        <f>AB191-Baseline!AB191</f>
        <v>2.1864035686602534E-3</v>
      </c>
      <c r="AC211" s="21">
        <f>AC191-Baseline!AC191</f>
        <v>2.1547165604188013E-3</v>
      </c>
      <c r="AD211" s="21">
        <f>AD191-Baseline!AD191</f>
        <v>2.1234887841808476E-3</v>
      </c>
      <c r="AE211" s="21">
        <f>AE191-Baseline!AE191</f>
        <v>2.0927135844101114E-3</v>
      </c>
      <c r="AF211" s="21">
        <f>AF191-Baseline!AF191</f>
        <v>2.062384402027355E-3</v>
      </c>
      <c r="AG211" s="21">
        <f>AG191-Baseline!AG191</f>
        <v>2.0324947730124671E-3</v>
      </c>
      <c r="AH211" s="21">
        <f>AH191-Baseline!AH191</f>
        <v>2.0030383270267793E-3</v>
      </c>
      <c r="AI211" s="21">
        <f>AI191-Baseline!AI191</f>
        <v>1.9740087860553764E-3</v>
      </c>
      <c r="AJ211" s="21">
        <f>AJ191-Baseline!AJ191</f>
        <v>1.9548436522101786E-3</v>
      </c>
      <c r="AK211" s="21">
        <f>AK191-Baseline!AK191</f>
        <v>1.9358645876256138E-3</v>
      </c>
      <c r="AL211" s="21">
        <f>AL191-Baseline!AL191</f>
        <v>1.9170697858040056E-3</v>
      </c>
      <c r="AM211" s="21">
        <f>AM191-Baseline!AM191</f>
        <v>1.8984574577864915E-3</v>
      </c>
      <c r="AN211" s="21">
        <f>AN191-Baseline!AN191</f>
        <v>1.880025831982739E-3</v>
      </c>
      <c r="AO211" s="21">
        <f>AO191-Baseline!AO191</f>
        <v>1.8617731540023243E-3</v>
      </c>
      <c r="AP211" s="21">
        <f>AP191-Baseline!AP191</f>
        <v>1.8436976864877387E-3</v>
      </c>
      <c r="AQ211" s="21">
        <f>AQ191-Baseline!AQ191</f>
        <v>1.8257977089490224E-3</v>
      </c>
      <c r="AR211" s="21">
        <f>AR191-Baseline!AR191</f>
        <v>1.8080715176000035E-3</v>
      </c>
      <c r="AS211" s="21">
        <f>AS191-Baseline!AS191</f>
        <v>1.7905174251961193E-3</v>
      </c>
      <c r="AT211" s="21">
        <f>AT191-Baseline!AT191</f>
        <v>1.7731337608738271E-3</v>
      </c>
      <c r="AU211" s="21">
        <f>AU191-Baseline!AU191</f>
        <v>1.7559188699915569E-3</v>
      </c>
      <c r="AV211" s="21">
        <f>AV191-Baseline!AV191</f>
        <v>1.7388711139722211E-3</v>
      </c>
      <c r="AW211" s="21">
        <f>AW191-Baseline!AW191</f>
        <v>1.7219888701472481E-3</v>
      </c>
      <c r="AX211" s="21">
        <f>AX191-Baseline!AX191</f>
        <v>1.7052705316021289E-3</v>
      </c>
      <c r="AY211" s="21">
        <f>AY191-Baseline!AY191</f>
        <v>1.6887145070234677E-3</v>
      </c>
      <c r="AZ211" s="21">
        <f>AZ191-Baseline!AZ191</f>
        <v>1.6723192205475119E-3</v>
      </c>
      <c r="BA211" s="21">
        <f>BA191-Baseline!BA191</f>
        <v>1.6560831116101576E-3</v>
      </c>
      <c r="BB211" s="21">
        <f>BB191-Baseline!BB191</f>
        <v>1.6400046347984085E-3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0</v>
      </c>
      <c r="F217" s="21">
        <f>F197-Baseline!F197</f>
        <v>2.4693621739130434</v>
      </c>
      <c r="G217" s="21">
        <f>G197-Baseline!G197</f>
        <v>2.4785904893929844</v>
      </c>
      <c r="H217" s="21">
        <f>H197-Baseline!H197</f>
        <v>2.4865977139946445</v>
      </c>
      <c r="I217" s="21">
        <f>I197-Baseline!I197</f>
        <v>2.4934278091118074</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-4.668046672347038</v>
      </c>
      <c r="AJ217" s="21">
        <f>AJ197-Baseline!AJ197</f>
        <v>-4.6227258308679424</v>
      </c>
      <c r="AK217" s="21">
        <f>AK197-Baseline!AK197</f>
        <v>-4.5778449975585458</v>
      </c>
      <c r="AL217" s="21">
        <f>AL197-Baseline!AL197</f>
        <v>-4.53339990049487</v>
      </c>
      <c r="AM217" s="21">
        <f>AM197-Baseline!AM197</f>
        <v>-4.48938630922793</v>
      </c>
      <c r="AN217" s="21">
        <f>AN197-Baseline!AN197</f>
        <v>-4.4458000343810538</v>
      </c>
      <c r="AO217" s="21">
        <f>AO197-Baseline!AO197</f>
        <v>-4.402636927251141</v>
      </c>
      <c r="AP217" s="21">
        <f>AP197-Baseline!AP197</f>
        <v>-4.359892879413751</v>
      </c>
      <c r="AQ217" s="21">
        <f>AQ197-Baseline!AQ197</f>
        <v>-4.3175638223320645</v>
      </c>
      <c r="AR217" s="21">
        <f>AR197-Baseline!AR197</f>
        <v>-4.2756457269696186</v>
      </c>
      <c r="AS217" s="21">
        <f>AS197-Baseline!AS197</f>
        <v>-4.2341346034068046</v>
      </c>
      <c r="AT217" s="21">
        <f>AT197-Baseline!AT197</f>
        <v>-4.1930265004611096</v>
      </c>
      <c r="AU217" s="21">
        <f>AU197-Baseline!AU197</f>
        <v>-4.1523175053110011</v>
      </c>
      <c r="AV217" s="21">
        <f>AV197-Baseline!AV197</f>
        <v>-4.1120037431235152</v>
      </c>
      <c r="AW217" s="21">
        <f>AW197-Baseline!AW197</f>
        <v>-4.072081376685424</v>
      </c>
      <c r="AX217" s="21">
        <f>AX197-Baseline!AX197</f>
        <v>-4.0325466060379904</v>
      </c>
      <c r="AY217" s="21">
        <f>AY197-Baseline!AY197</f>
        <v>-3.993395668115292</v>
      </c>
      <c r="AZ217" s="21">
        <f>AZ197-Baseline!AZ197</f>
        <v>-3.9546248363860173</v>
      </c>
      <c r="BA217" s="21">
        <f>BA197-Baseline!BA197</f>
        <v>-3.9162304204987746</v>
      </c>
      <c r="BB217" s="21">
        <f>BB197-Baseline!BB197</f>
        <v>-3.8782087659308249</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-0.20080681293302494</v>
      </c>
      <c r="F220" s="21">
        <f>F200-Baseline!F200</f>
        <v>2.4606332155987696</v>
      </c>
      <c r="G220" s="21">
        <f>G200-Baseline!G200</f>
        <v>2.4708529504331898</v>
      </c>
      <c r="H220" s="21">
        <f>H200-Baseline!H200</f>
        <v>2.4797829426562936</v>
      </c>
      <c r="I220" s="21">
        <f>I200-Baseline!I200</f>
        <v>2.4874710764227599</v>
      </c>
      <c r="J220" s="21">
        <f>J200-Baseline!J200</f>
        <v>-5.1597013462547636E-3</v>
      </c>
      <c r="K220" s="21">
        <f>K200-Baseline!K200</f>
        <v>-4.4201471368774392E-3</v>
      </c>
      <c r="L220" s="21">
        <f>L200-Baseline!L200</f>
        <v>-3.7347222137054104E-3</v>
      </c>
      <c r="M220" s="21">
        <f>M200-Baseline!M200</f>
        <v>-3.1002523057139797E-3</v>
      </c>
      <c r="N220" s="21">
        <f>N200-Baseline!N200</f>
        <v>-2.513728367152801E-3</v>
      </c>
      <c r="O220" s="21">
        <f>O200-Baseline!O200</f>
        <v>-1.972298607834766E-3</v>
      </c>
      <c r="P220" s="21">
        <f>P200-Baseline!P200</f>
        <v>-1.4732608879404197E-3</v>
      </c>
      <c r="Q220" s="21">
        <f>Q200-Baseline!Q200</f>
        <v>-1.0140554613133901E-3</v>
      </c>
      <c r="R220" s="21">
        <f>R200-Baseline!R200</f>
        <v>-5.922580518618048E-4</v>
      </c>
      <c r="S220" s="21">
        <f>S200-Baseline!S200</f>
        <v>-2.055732484258499E-4</v>
      </c>
      <c r="T220" s="21">
        <f>T200-Baseline!T200</f>
        <v>1.4817179598036745E-4</v>
      </c>
      <c r="U220" s="21">
        <f>U200-Baseline!U200</f>
        <v>4.7103337401477319E-4</v>
      </c>
      <c r="V220" s="21">
        <f>V200-Baseline!V200</f>
        <v>7.6495695578504552E-4</v>
      </c>
      <c r="W220" s="21">
        <f>W200-Baseline!W200</f>
        <v>1.0317826549517406E-3</v>
      </c>
      <c r="X220" s="21">
        <f>X200-Baseline!X200</f>
        <v>1.2732504408896617E-3</v>
      </c>
      <c r="Y220" s="21">
        <f>Y200-Baseline!Y200</f>
        <v>1.4910051082379638E-3</v>
      </c>
      <c r="Z220" s="21">
        <f>Z200-Baseline!Z200</f>
        <v>1.6866010146570076E-3</v>
      </c>
      <c r="AA220" s="21">
        <f>AA200-Baseline!AA200</f>
        <v>1.8615065970983835E-3</v>
      </c>
      <c r="AB220" s="21">
        <f>AB200-Baseline!AB200</f>
        <v>2.0171086765046198E-3</v>
      </c>
      <c r="AC220" s="21">
        <f>AC200-Baseline!AC200</f>
        <v>2.1547165604181018E-3</v>
      </c>
      <c r="AD220" s="21">
        <f>AD200-Baseline!AD200</f>
        <v>2.123488784183003E-3</v>
      </c>
      <c r="AE220" s="21">
        <f>AE200-Baseline!AE200</f>
        <v>2.0927135844113209E-3</v>
      </c>
      <c r="AF220" s="21">
        <f>AF200-Baseline!AF200</f>
        <v>2.0623844020288828E-3</v>
      </c>
      <c r="AG220" s="21">
        <f>AG200-Baseline!AG200</f>
        <v>2.0324947730125942E-3</v>
      </c>
      <c r="AH220" s="21">
        <f>AH200-Baseline!AH200</f>
        <v>2.0030383270270846E-3</v>
      </c>
      <c r="AI220" s="21">
        <f>AI200-Baseline!AI200</f>
        <v>-4.6660726635609828</v>
      </c>
      <c r="AJ220" s="21">
        <f>AJ200-Baseline!AJ200</f>
        <v>-4.6207709872157325</v>
      </c>
      <c r="AK220" s="21">
        <f>AK200-Baseline!AK200</f>
        <v>-4.5759091329709198</v>
      </c>
      <c r="AL220" s="21">
        <f>AL200-Baseline!AL200</f>
        <v>-4.5314828307090664</v>
      </c>
      <c r="AM220" s="21">
        <f>AM200-Baseline!AM200</f>
        <v>-4.487487851770144</v>
      </c>
      <c r="AN220" s="21">
        <f>AN200-Baseline!AN200</f>
        <v>-4.4439200085490711</v>
      </c>
      <c r="AO220" s="21">
        <f>AO200-Baseline!AO200</f>
        <v>-4.4007751540971389</v>
      </c>
      <c r="AP220" s="21">
        <f>AP200-Baseline!AP200</f>
        <v>-4.3580491817272629</v>
      </c>
      <c r="AQ220" s="21">
        <f>AQ200-Baseline!AQ200</f>
        <v>-4.3157380246231147</v>
      </c>
      <c r="AR220" s="21">
        <f>AR200-Baseline!AR200</f>
        <v>-4.2738376554520192</v>
      </c>
      <c r="AS220" s="21">
        <f>AS200-Baseline!AS200</f>
        <v>-4.2323440859816088</v>
      </c>
      <c r="AT220" s="21">
        <f>AT200-Baseline!AT200</f>
        <v>-4.1912533667002361</v>
      </c>
      <c r="AU220" s="21">
        <f>AU200-Baseline!AU200</f>
        <v>-4.1505615864410101</v>
      </c>
      <c r="AV220" s="21">
        <f>AV200-Baseline!AV200</f>
        <v>-4.1102648720095427</v>
      </c>
      <c r="AW220" s="21">
        <f>AW200-Baseline!AW200</f>
        <v>-4.0703593878152775</v>
      </c>
      <c r="AX220" s="21">
        <f>AX200-Baseline!AX200</f>
        <v>-4.0308413355063895</v>
      </c>
      <c r="AY220" s="21">
        <f>AY200-Baseline!AY200</f>
        <v>-3.9917069536082685</v>
      </c>
      <c r="AZ220" s="21">
        <f>AZ200-Baseline!AZ200</f>
        <v>-3.9529525171654698</v>
      </c>
      <c r="BA220" s="21">
        <f>BA200-Baseline!BA200</f>
        <v>-3.9145743373871644</v>
      </c>
      <c r="BB220" s="21">
        <f>BB200-Baseline!BB200</f>
        <v>-3.8765687612960265</v>
      </c>
    </row>
    <row r="221" spans="1:54" outlineLevel="2">
      <c r="A221" s="494"/>
      <c r="B221" s="150" t="s">
        <v>440</v>
      </c>
      <c r="C221" s="19"/>
      <c r="D221" s="135" t="s">
        <v>330</v>
      </c>
      <c r="E221" s="21">
        <f>E201-Baseline!E201</f>
        <v>-0.20080681293302494</v>
      </c>
      <c r="F221" s="21">
        <f>F201-Baseline!F201</f>
        <v>2.4606332155987696</v>
      </c>
      <c r="G221" s="21">
        <f>G201-Baseline!G201</f>
        <v>2.4708529504331898</v>
      </c>
      <c r="H221" s="21">
        <f>H201-Baseline!H201</f>
        <v>2.4797829426562936</v>
      </c>
      <c r="I221" s="21">
        <f>I201-Baseline!I201</f>
        <v>2.4874710764227599</v>
      </c>
      <c r="J221" s="21">
        <f>J201-Baseline!J201</f>
        <v>-5.1597013462547636E-3</v>
      </c>
      <c r="K221" s="21">
        <f>K201-Baseline!K201</f>
        <v>-4.4201471368774392E-3</v>
      </c>
      <c r="L221" s="21">
        <f>L201-Baseline!L201</f>
        <v>-3.7347222137054104E-3</v>
      </c>
      <c r="M221" s="21">
        <f>M201-Baseline!M201</f>
        <v>-3.1002523057139797E-3</v>
      </c>
      <c r="N221" s="21">
        <f>N201-Baseline!N201</f>
        <v>-2.513728367152801E-3</v>
      </c>
      <c r="O221" s="21">
        <f>O201-Baseline!O201</f>
        <v>-1.972298607834766E-3</v>
      </c>
      <c r="P221" s="21">
        <f>P201-Baseline!P201</f>
        <v>-1.4732608879404197E-3</v>
      </c>
      <c r="Q221" s="21">
        <f>Q201-Baseline!Q201</f>
        <v>-1.0140554613133901E-3</v>
      </c>
      <c r="R221" s="21">
        <f>R201-Baseline!R201</f>
        <v>-5.922580518618048E-4</v>
      </c>
      <c r="S221" s="21">
        <f>S201-Baseline!S201</f>
        <v>-2.055732484258499E-4</v>
      </c>
      <c r="T221" s="21">
        <f>T201-Baseline!T201</f>
        <v>1.4817179598036745E-4</v>
      </c>
      <c r="U221" s="21">
        <f>U201-Baseline!U201</f>
        <v>4.7103337401477319E-4</v>
      </c>
      <c r="V221" s="21">
        <f>V201-Baseline!V201</f>
        <v>7.6495695578504552E-4</v>
      </c>
      <c r="W221" s="21">
        <f>W201-Baseline!W201</f>
        <v>1.0317826549517406E-3</v>
      </c>
      <c r="X221" s="21">
        <f>X201-Baseline!X201</f>
        <v>1.2732504408896617E-3</v>
      </c>
      <c r="Y221" s="21">
        <f>Y201-Baseline!Y201</f>
        <v>1.4910051082379638E-3</v>
      </c>
      <c r="Z221" s="21">
        <f>Z201-Baseline!Z201</f>
        <v>1.6866010146570076E-3</v>
      </c>
      <c r="AA221" s="21">
        <f>AA201-Baseline!AA201</f>
        <v>1.8615065970983835E-3</v>
      </c>
      <c r="AB221" s="21">
        <f>AB201-Baseline!AB201</f>
        <v>2.0171086765046198E-3</v>
      </c>
      <c r="AC221" s="21">
        <f>AC201-Baseline!AC201</f>
        <v>2.1547165604181018E-3</v>
      </c>
      <c r="AD221" s="21">
        <f>AD201-Baseline!AD201</f>
        <v>2.123488784183003E-3</v>
      </c>
      <c r="AE221" s="21">
        <f>AE201-Baseline!AE201</f>
        <v>2.0927135844113209E-3</v>
      </c>
      <c r="AF221" s="21">
        <f>AF201-Baseline!AF201</f>
        <v>2.0623844020288828E-3</v>
      </c>
      <c r="AG221" s="21">
        <f>AG201-Baseline!AG201</f>
        <v>2.0324947730125942E-3</v>
      </c>
      <c r="AH221" s="21">
        <f>AH201-Baseline!AH201</f>
        <v>2.0030383270270846E-3</v>
      </c>
      <c r="AI221" s="21">
        <f>AI201-Baseline!AI201</f>
        <v>-4.6660726635609828</v>
      </c>
      <c r="AJ221" s="21">
        <f>AJ201-Baseline!AJ201</f>
        <v>-4.6207709872157325</v>
      </c>
      <c r="AK221" s="21">
        <f>AK201-Baseline!AK201</f>
        <v>-4.5759091329709198</v>
      </c>
      <c r="AL221" s="21">
        <f>AL201-Baseline!AL201</f>
        <v>-4.5314828307090664</v>
      </c>
      <c r="AM221" s="21">
        <f>AM201-Baseline!AM201</f>
        <v>-4.487487851770144</v>
      </c>
      <c r="AN221" s="21">
        <f>AN201-Baseline!AN201</f>
        <v>-4.4439200085490711</v>
      </c>
      <c r="AO221" s="21">
        <f>AO201-Baseline!AO201</f>
        <v>-4.4007751540971389</v>
      </c>
      <c r="AP221" s="21">
        <f>AP201-Baseline!AP201</f>
        <v>-4.3580491817272629</v>
      </c>
      <c r="AQ221" s="21">
        <f>AQ201-Baseline!AQ201</f>
        <v>-4.3157380246231147</v>
      </c>
      <c r="AR221" s="21">
        <f>AR201-Baseline!AR201</f>
        <v>-4.2738376554520192</v>
      </c>
      <c r="AS221" s="21">
        <f>AS201-Baseline!AS201</f>
        <v>-4.2323440859816088</v>
      </c>
      <c r="AT221" s="21">
        <f>AT201-Baseline!AT201</f>
        <v>-4.1912533667002361</v>
      </c>
      <c r="AU221" s="21">
        <f>AU201-Baseline!AU201</f>
        <v>-4.1505615864410101</v>
      </c>
      <c r="AV221" s="21">
        <f>AV201-Baseline!AV201</f>
        <v>-4.1102648720095427</v>
      </c>
      <c r="AW221" s="21">
        <f>AW201-Baseline!AW201</f>
        <v>-4.0703593878152775</v>
      </c>
      <c r="AX221" s="21">
        <f>AX201-Baseline!AX201</f>
        <v>-4.0308413355063895</v>
      </c>
      <c r="AY221" s="21">
        <f>AY201-Baseline!AY201</f>
        <v>-3.9917069536082685</v>
      </c>
      <c r="AZ221" s="21">
        <f>AZ201-Baseline!AZ201</f>
        <v>-3.9529525171654698</v>
      </c>
      <c r="BA221" s="21">
        <f>BA201-Baseline!BA201</f>
        <v>-3.9145743373871644</v>
      </c>
      <c r="BB221" s="21">
        <f>BB201-Baseline!BB201</f>
        <v>-3.8765687612960265</v>
      </c>
    </row>
    <row r="222" spans="1:54" outlineLevel="2">
      <c r="A222" s="495"/>
      <c r="B222" s="150" t="s">
        <v>441</v>
      </c>
      <c r="C222" s="19"/>
      <c r="D222" s="135" t="s">
        <v>330</v>
      </c>
      <c r="E222" s="21">
        <f>E202-Baseline!E202</f>
        <v>-0.20080681293302494</v>
      </c>
      <c r="F222" s="21">
        <f>F202-Baseline!F202</f>
        <v>2.4606332155987696</v>
      </c>
      <c r="G222" s="21">
        <f>G202-Baseline!G202</f>
        <v>2.4708529504331898</v>
      </c>
      <c r="H222" s="21">
        <f>H202-Baseline!H202</f>
        <v>2.4797829426562936</v>
      </c>
      <c r="I222" s="21">
        <f>I202-Baseline!I202</f>
        <v>2.4874710764227599</v>
      </c>
      <c r="J222" s="21">
        <f>J202-Baseline!J202</f>
        <v>-5.1597013462547636E-3</v>
      </c>
      <c r="K222" s="21">
        <f>K202-Baseline!K202</f>
        <v>-4.4201471368774392E-3</v>
      </c>
      <c r="L222" s="21">
        <f>L202-Baseline!L202</f>
        <v>-3.7347222137054104E-3</v>
      </c>
      <c r="M222" s="21">
        <f>M202-Baseline!M202</f>
        <v>-3.1002523057139797E-3</v>
      </c>
      <c r="N222" s="21">
        <f>N202-Baseline!N202</f>
        <v>-2.513728367152801E-3</v>
      </c>
      <c r="O222" s="21">
        <f>O202-Baseline!O202</f>
        <v>-1.972298607834766E-3</v>
      </c>
      <c r="P222" s="21">
        <f>P202-Baseline!P202</f>
        <v>-1.4732608879404197E-3</v>
      </c>
      <c r="Q222" s="21">
        <f>Q202-Baseline!Q202</f>
        <v>-1.0140554613133901E-3</v>
      </c>
      <c r="R222" s="21">
        <f>R202-Baseline!R202</f>
        <v>-5.922580518618048E-4</v>
      </c>
      <c r="S222" s="21">
        <f>S202-Baseline!S202</f>
        <v>-2.055732484258499E-4</v>
      </c>
      <c r="T222" s="21">
        <f>T202-Baseline!T202</f>
        <v>1.4817179598036745E-4</v>
      </c>
      <c r="U222" s="21">
        <f>U202-Baseline!U202</f>
        <v>4.7103337401477319E-4</v>
      </c>
      <c r="V222" s="21">
        <f>V202-Baseline!V202</f>
        <v>7.6495695578504552E-4</v>
      </c>
      <c r="W222" s="21">
        <f>W202-Baseline!W202</f>
        <v>1.0317826549517406E-3</v>
      </c>
      <c r="X222" s="21">
        <f>X202-Baseline!X202</f>
        <v>1.2732504408896617E-3</v>
      </c>
      <c r="Y222" s="21">
        <f>Y202-Baseline!Y202</f>
        <v>1.4910051082379638E-3</v>
      </c>
      <c r="Z222" s="21">
        <f>Z202-Baseline!Z202</f>
        <v>1.6866010146570076E-3</v>
      </c>
      <c r="AA222" s="21">
        <f>AA202-Baseline!AA202</f>
        <v>1.8615065970983835E-3</v>
      </c>
      <c r="AB222" s="21">
        <f>AB202-Baseline!AB202</f>
        <v>2.0171086765046198E-3</v>
      </c>
      <c r="AC222" s="21">
        <f>AC202-Baseline!AC202</f>
        <v>2.1547165604181018E-3</v>
      </c>
      <c r="AD222" s="21">
        <f>AD202-Baseline!AD202</f>
        <v>2.123488784183003E-3</v>
      </c>
      <c r="AE222" s="21">
        <f>AE202-Baseline!AE202</f>
        <v>2.0927135844113209E-3</v>
      </c>
      <c r="AF222" s="21">
        <f>AF202-Baseline!AF202</f>
        <v>2.0623844020288828E-3</v>
      </c>
      <c r="AG222" s="21">
        <f>AG202-Baseline!AG202</f>
        <v>2.0324947730125942E-3</v>
      </c>
      <c r="AH222" s="21">
        <f>AH202-Baseline!AH202</f>
        <v>2.0030383270270846E-3</v>
      </c>
      <c r="AI222" s="21">
        <f>AI202-Baseline!AI202</f>
        <v>-4.6660726635609828</v>
      </c>
      <c r="AJ222" s="21">
        <f>AJ202-Baseline!AJ202</f>
        <v>-4.6207709872157325</v>
      </c>
      <c r="AK222" s="21">
        <f>AK202-Baseline!AK202</f>
        <v>-4.5759091329709198</v>
      </c>
      <c r="AL222" s="21">
        <f>AL202-Baseline!AL202</f>
        <v>-4.5314828307090664</v>
      </c>
      <c r="AM222" s="21">
        <f>AM202-Baseline!AM202</f>
        <v>-4.487487851770144</v>
      </c>
      <c r="AN222" s="21">
        <f>AN202-Baseline!AN202</f>
        <v>-4.4439200085490711</v>
      </c>
      <c r="AO222" s="21">
        <f>AO202-Baseline!AO202</f>
        <v>-4.4007751540971389</v>
      </c>
      <c r="AP222" s="21">
        <f>AP202-Baseline!AP202</f>
        <v>-4.3580491817272629</v>
      </c>
      <c r="AQ222" s="21">
        <f>AQ202-Baseline!AQ202</f>
        <v>-4.3157380246231147</v>
      </c>
      <c r="AR222" s="21">
        <f>AR202-Baseline!AR202</f>
        <v>-4.2738376554520192</v>
      </c>
      <c r="AS222" s="21">
        <f>AS202-Baseline!AS202</f>
        <v>-4.2323440859816088</v>
      </c>
      <c r="AT222" s="21">
        <f>AT202-Baseline!AT202</f>
        <v>-4.1912533667002361</v>
      </c>
      <c r="AU222" s="21">
        <f>AU202-Baseline!AU202</f>
        <v>-4.1505615864410101</v>
      </c>
      <c r="AV222" s="21">
        <f>AV202-Baseline!AV202</f>
        <v>-4.1102648720095427</v>
      </c>
      <c r="AW222" s="21">
        <f>AW202-Baseline!AW202</f>
        <v>-4.0703593878152775</v>
      </c>
      <c r="AX222" s="21">
        <f>AX202-Baseline!AX202</f>
        <v>-4.0308413355063895</v>
      </c>
      <c r="AY222" s="21">
        <f>AY202-Baseline!AY202</f>
        <v>-3.9917069536082685</v>
      </c>
      <c r="AZ222" s="21">
        <f>AZ202-Baseline!AZ202</f>
        <v>-3.9529525171654698</v>
      </c>
      <c r="BA222" s="21">
        <f>BA202-Baseline!BA202</f>
        <v>-3.9145743373871644</v>
      </c>
      <c r="BB222" s="21">
        <f>BB202-Baseline!BB202</f>
        <v>-3.8765687612960265</v>
      </c>
    </row>
    <row r="223" spans="1:54" outlineLevel="2">
      <c r="B223" s="19"/>
      <c r="C223" s="19"/>
      <c r="D223" s="19"/>
      <c r="E223" s="15"/>
    </row>
    <row r="224" spans="1:54" outlineLevel="2">
      <c r="A224" s="493" t="s">
        <v>442</v>
      </c>
      <c r="B224" s="150" t="s">
        <v>439</v>
      </c>
      <c r="C224" s="19"/>
      <c r="D224" s="135" t="s">
        <v>330</v>
      </c>
      <c r="E224" s="21">
        <f>E204-Baseline!E204</f>
        <v>-0.20080681293302494</v>
      </c>
      <c r="F224" s="21">
        <f>F204-Baseline!F204</f>
        <v>2.2598264026657446</v>
      </c>
      <c r="G224" s="21">
        <f>G204-Baseline!G204</f>
        <v>4.7306793530989317</v>
      </c>
      <c r="H224" s="21">
        <f>H204-Baseline!H204</f>
        <v>7.2104622957552245</v>
      </c>
      <c r="I224" s="21">
        <f>I204-Baseline!I204</f>
        <v>9.6979333721779817</v>
      </c>
      <c r="J224" s="21">
        <f>J204-Baseline!J204</f>
        <v>9.6927736708317269</v>
      </c>
      <c r="K224" s="21">
        <f>K204-Baseline!K204</f>
        <v>9.6883535236948504</v>
      </c>
      <c r="L224" s="21">
        <f>L204-Baseline!L204</f>
        <v>9.6846188014811432</v>
      </c>
      <c r="M224" s="21">
        <f>M204-Baseline!M204</f>
        <v>9.6815185491754292</v>
      </c>
      <c r="N224" s="21">
        <f>N204-Baseline!N204</f>
        <v>9.6790048208082808</v>
      </c>
      <c r="O224" s="21">
        <f>O204-Baseline!O204</f>
        <v>9.6770325222004345</v>
      </c>
      <c r="P224" s="21">
        <f>P204-Baseline!P204</f>
        <v>9.6755592613125003</v>
      </c>
      <c r="Q224" s="21">
        <f>Q204-Baseline!Q204</f>
        <v>9.6745452058511887</v>
      </c>
      <c r="R224" s="21">
        <f>R204-Baseline!R204</f>
        <v>9.6739529477993358</v>
      </c>
      <c r="S224" s="21">
        <f>S204-Baseline!S204</f>
        <v>9.6737473745509135</v>
      </c>
      <c r="T224" s="21">
        <f>T204-Baseline!T204</f>
        <v>9.6738955463468841</v>
      </c>
      <c r="U224" s="21">
        <f>U204-Baseline!U204</f>
        <v>9.6743665797208962</v>
      </c>
      <c r="V224" s="21">
        <f>V204-Baseline!V204</f>
        <v>9.6751315366766875</v>
      </c>
      <c r="W224" s="21">
        <f>W204-Baseline!W204</f>
        <v>9.6761633193316356</v>
      </c>
      <c r="X224" s="21">
        <f>X204-Baseline!X204</f>
        <v>9.6774365697725244</v>
      </c>
      <c r="Y224" s="21">
        <f>Y204-Baseline!Y204</f>
        <v>9.6789275748807739</v>
      </c>
      <c r="Z224" s="21">
        <f>Z204-Baseline!Z204</f>
        <v>9.6806141758954141</v>
      </c>
      <c r="AA224" s="21">
        <f>AA204-Baseline!AA204</f>
        <v>9.6824756824925089</v>
      </c>
      <c r="AB224" s="21">
        <f>AB204-Baseline!AB204</f>
        <v>9.6844927911689922</v>
      </c>
      <c r="AC224" s="21">
        <f>AC204-Baseline!AC204</f>
        <v>9.6866475077293899</v>
      </c>
      <c r="AD224" s="21">
        <f>AD204-Baseline!AD204</f>
        <v>9.6887709965135684</v>
      </c>
      <c r="AE224" s="21">
        <f>AE204-Baseline!AE204</f>
        <v>9.6908637100979718</v>
      </c>
      <c r="AF224" s="21">
        <f>AF204-Baseline!AF204</f>
        <v>9.6929260944999953</v>
      </c>
      <c r="AG224" s="21">
        <f>AG204-Baseline!AG204</f>
        <v>9.6949585892730283</v>
      </c>
      <c r="AH224" s="21">
        <f>AH204-Baseline!AH204</f>
        <v>9.6969616276000465</v>
      </c>
      <c r="AI224" s="21">
        <f>AI204-Baseline!AI204</f>
        <v>5.0308889640390362</v>
      </c>
      <c r="AJ224" s="21">
        <f>AJ204-Baseline!AJ204</f>
        <v>0.41011797682330098</v>
      </c>
      <c r="AK224" s="21">
        <f>AK204-Baseline!AK204</f>
        <v>-4.1657911561476055</v>
      </c>
      <c r="AL224" s="21">
        <f>AL204-Baseline!AL204</f>
        <v>-8.6972739868566862</v>
      </c>
      <c r="AM224" s="21">
        <f>AM204-Baseline!AM204</f>
        <v>-13.184761838626827</v>
      </c>
      <c r="AN224" s="21">
        <f>AN204-Baseline!AN204</f>
        <v>-17.628681847175898</v>
      </c>
      <c r="AO224" s="21">
        <f>AO204-Baseline!AO204</f>
        <v>-22.029457001273016</v>
      </c>
      <c r="AP224" s="21">
        <f>AP204-Baseline!AP204</f>
        <v>-26.387506183000283</v>
      </c>
      <c r="AQ224" s="21">
        <f>AQ204-Baseline!AQ204</f>
        <v>-30.703244207623413</v>
      </c>
      <c r="AR224" s="21">
        <f>AR204-Baseline!AR204</f>
        <v>-34.977081863075426</v>
      </c>
      <c r="AS224" s="21">
        <f>AS204-Baseline!AS204</f>
        <v>-39.209425949057049</v>
      </c>
      <c r="AT224" s="21">
        <f>AT204-Baseline!AT204</f>
        <v>-43.400679315757259</v>
      </c>
      <c r="AU224" s="21">
        <f>AU204-Baseline!AU204</f>
        <v>-47.551240902198288</v>
      </c>
      <c r="AV224" s="21">
        <f>AV204-Baseline!AV204</f>
        <v>-51.661505774207825</v>
      </c>
      <c r="AW224" s="21">
        <f>AW204-Baseline!AW204</f>
        <v>-55.731865162023098</v>
      </c>
      <c r="AX224" s="21">
        <f>AX204-Baseline!AX204</f>
        <v>-59.762706497529507</v>
      </c>
      <c r="AY224" s="21">
        <f>AY204-Baseline!AY204</f>
        <v>-63.754413451137737</v>
      </c>
      <c r="AZ224" s="21">
        <f>AZ204-Baseline!AZ204</f>
        <v>-67.707365968303236</v>
      </c>
      <c r="BA224" s="21">
        <f>BA204-Baseline!BA204</f>
        <v>-71.62194030569043</v>
      </c>
      <c r="BB224" s="21">
        <f>BB204-Baseline!BB204</f>
        <v>-75.498509066986458</v>
      </c>
    </row>
    <row r="225" spans="1:54" outlineLevel="2">
      <c r="A225" s="494"/>
      <c r="B225" s="150" t="s">
        <v>440</v>
      </c>
      <c r="C225" s="19"/>
      <c r="D225" s="135" t="s">
        <v>330</v>
      </c>
      <c r="E225" s="21">
        <f>E205-Baseline!E205</f>
        <v>-0.20080681293302494</v>
      </c>
      <c r="F225" s="21">
        <f>F205-Baseline!F205</f>
        <v>2.2598264026657446</v>
      </c>
      <c r="G225" s="21">
        <f>G205-Baseline!G205</f>
        <v>4.7306793530989317</v>
      </c>
      <c r="H225" s="21">
        <f>H205-Baseline!H205</f>
        <v>7.2104622957552245</v>
      </c>
      <c r="I225" s="21">
        <f>I205-Baseline!I205</f>
        <v>9.6979333721779817</v>
      </c>
      <c r="J225" s="21">
        <f>J205-Baseline!J205</f>
        <v>9.6927736708317269</v>
      </c>
      <c r="K225" s="21">
        <f>K205-Baseline!K205</f>
        <v>9.6883535236948504</v>
      </c>
      <c r="L225" s="21">
        <f>L205-Baseline!L205</f>
        <v>9.6846188014811432</v>
      </c>
      <c r="M225" s="21">
        <f>M205-Baseline!M205</f>
        <v>9.6815185491754292</v>
      </c>
      <c r="N225" s="21">
        <f>N205-Baseline!N205</f>
        <v>9.6790048208082808</v>
      </c>
      <c r="O225" s="21">
        <f>O205-Baseline!O205</f>
        <v>9.6770325222004345</v>
      </c>
      <c r="P225" s="21">
        <f>P205-Baseline!P205</f>
        <v>9.6755592613125003</v>
      </c>
      <c r="Q225" s="21">
        <f>Q205-Baseline!Q205</f>
        <v>9.6745452058511887</v>
      </c>
      <c r="R225" s="21">
        <f>R205-Baseline!R205</f>
        <v>9.6739529477993358</v>
      </c>
      <c r="S225" s="21">
        <f>S205-Baseline!S205</f>
        <v>9.6737473745509135</v>
      </c>
      <c r="T225" s="21">
        <f>T205-Baseline!T205</f>
        <v>9.6738955463468841</v>
      </c>
      <c r="U225" s="21">
        <f>U205-Baseline!U205</f>
        <v>9.6743665797208962</v>
      </c>
      <c r="V225" s="21">
        <f>V205-Baseline!V205</f>
        <v>9.6751315366766875</v>
      </c>
      <c r="W225" s="21">
        <f>W205-Baseline!W205</f>
        <v>9.6761633193316356</v>
      </c>
      <c r="X225" s="21">
        <f>X205-Baseline!X205</f>
        <v>9.6774365697725244</v>
      </c>
      <c r="Y225" s="21">
        <f>Y205-Baseline!Y205</f>
        <v>9.6789275748807739</v>
      </c>
      <c r="Z225" s="21">
        <f>Z205-Baseline!Z205</f>
        <v>9.6806141758954141</v>
      </c>
      <c r="AA225" s="21">
        <f>AA205-Baseline!AA205</f>
        <v>9.6824756824925089</v>
      </c>
      <c r="AB225" s="21">
        <f>AB205-Baseline!AB205</f>
        <v>9.6844927911689922</v>
      </c>
      <c r="AC225" s="21">
        <f>AC205-Baseline!AC205</f>
        <v>9.6866475077293899</v>
      </c>
      <c r="AD225" s="21">
        <f>AD205-Baseline!AD205</f>
        <v>9.6887709965135684</v>
      </c>
      <c r="AE225" s="21">
        <f>AE205-Baseline!AE205</f>
        <v>9.6908637100979718</v>
      </c>
      <c r="AF225" s="21">
        <f>AF205-Baseline!AF205</f>
        <v>9.6929260944999953</v>
      </c>
      <c r="AG225" s="21">
        <f>AG205-Baseline!AG205</f>
        <v>9.6949585892730283</v>
      </c>
      <c r="AH225" s="21">
        <f>AH205-Baseline!AH205</f>
        <v>9.6969616276000465</v>
      </c>
      <c r="AI225" s="21">
        <f>AI205-Baseline!AI205</f>
        <v>5.0308889640390362</v>
      </c>
      <c r="AJ225" s="21">
        <f>AJ205-Baseline!AJ205</f>
        <v>0.41011797682330098</v>
      </c>
      <c r="AK225" s="21">
        <f>AK205-Baseline!AK205</f>
        <v>-4.1657911561476055</v>
      </c>
      <c r="AL225" s="21">
        <f>AL205-Baseline!AL205</f>
        <v>-8.6972739868566862</v>
      </c>
      <c r="AM225" s="21">
        <f>AM205-Baseline!AM205</f>
        <v>-13.184761838626827</v>
      </c>
      <c r="AN225" s="21">
        <f>AN205-Baseline!AN205</f>
        <v>-17.628681847175898</v>
      </c>
      <c r="AO225" s="21">
        <f>AO205-Baseline!AO205</f>
        <v>-22.029457001273016</v>
      </c>
      <c r="AP225" s="21">
        <f>AP205-Baseline!AP205</f>
        <v>-26.387506183000283</v>
      </c>
      <c r="AQ225" s="21">
        <f>AQ205-Baseline!AQ205</f>
        <v>-30.703244207623413</v>
      </c>
      <c r="AR225" s="21">
        <f>AR205-Baseline!AR205</f>
        <v>-34.977081863075426</v>
      </c>
      <c r="AS225" s="21">
        <f>AS205-Baseline!AS205</f>
        <v>-39.209425949057049</v>
      </c>
      <c r="AT225" s="21">
        <f>AT205-Baseline!AT205</f>
        <v>-43.400679315757259</v>
      </c>
      <c r="AU225" s="21">
        <f>AU205-Baseline!AU205</f>
        <v>-47.551240902198288</v>
      </c>
      <c r="AV225" s="21">
        <f>AV205-Baseline!AV205</f>
        <v>-51.661505774207825</v>
      </c>
      <c r="AW225" s="21">
        <f>AW205-Baseline!AW205</f>
        <v>-55.731865162023098</v>
      </c>
      <c r="AX225" s="21">
        <f>AX205-Baseline!AX205</f>
        <v>-59.762706497529507</v>
      </c>
      <c r="AY225" s="21">
        <f>AY205-Baseline!AY205</f>
        <v>-63.754413451137737</v>
      </c>
      <c r="AZ225" s="21">
        <f>AZ205-Baseline!AZ205</f>
        <v>-67.707365968303236</v>
      </c>
      <c r="BA225" s="21">
        <f>BA205-Baseline!BA205</f>
        <v>-71.62194030569043</v>
      </c>
      <c r="BB225" s="21">
        <f>BB205-Baseline!BB205</f>
        <v>-75.498509066986458</v>
      </c>
    </row>
    <row r="226" spans="1:54" outlineLevel="2">
      <c r="A226" s="495"/>
      <c r="B226" s="150" t="s">
        <v>441</v>
      </c>
      <c r="C226" s="19"/>
      <c r="D226" s="135" t="s">
        <v>330</v>
      </c>
      <c r="E226" s="21">
        <f>E206-Baseline!E206</f>
        <v>-0.20080681293302494</v>
      </c>
      <c r="F226" s="21">
        <f>F206-Baseline!F206</f>
        <v>2.2598264026657446</v>
      </c>
      <c r="G226" s="21">
        <f>G206-Baseline!G206</f>
        <v>4.7306793530989317</v>
      </c>
      <c r="H226" s="21">
        <f>H206-Baseline!H206</f>
        <v>7.2104622957552245</v>
      </c>
      <c r="I226" s="21">
        <f>I206-Baseline!I206</f>
        <v>9.6979333721779817</v>
      </c>
      <c r="J226" s="21">
        <f>J206-Baseline!J206</f>
        <v>9.6927736708317269</v>
      </c>
      <c r="K226" s="21">
        <f>K206-Baseline!K206</f>
        <v>9.6883535236948504</v>
      </c>
      <c r="L226" s="21">
        <f>L206-Baseline!L206</f>
        <v>9.6846188014811432</v>
      </c>
      <c r="M226" s="21">
        <f>M206-Baseline!M206</f>
        <v>9.6815185491754292</v>
      </c>
      <c r="N226" s="21">
        <f>N206-Baseline!N206</f>
        <v>9.6790048208082808</v>
      </c>
      <c r="O226" s="21">
        <f>O206-Baseline!O206</f>
        <v>9.6770325222004345</v>
      </c>
      <c r="P226" s="21">
        <f>P206-Baseline!P206</f>
        <v>9.6755592613125003</v>
      </c>
      <c r="Q226" s="21">
        <f>Q206-Baseline!Q206</f>
        <v>9.6745452058511887</v>
      </c>
      <c r="R226" s="21">
        <f>R206-Baseline!R206</f>
        <v>9.6739529477993358</v>
      </c>
      <c r="S226" s="21">
        <f>S206-Baseline!S206</f>
        <v>9.6737473745509135</v>
      </c>
      <c r="T226" s="21">
        <f>T206-Baseline!T206</f>
        <v>9.6738955463468841</v>
      </c>
      <c r="U226" s="21">
        <f>U206-Baseline!U206</f>
        <v>9.6743665797208962</v>
      </c>
      <c r="V226" s="21">
        <f>V206-Baseline!V206</f>
        <v>9.6751315366766875</v>
      </c>
      <c r="W226" s="21">
        <f>W206-Baseline!W206</f>
        <v>9.6761633193316356</v>
      </c>
      <c r="X226" s="21">
        <f>X206-Baseline!X206</f>
        <v>9.6774365697725244</v>
      </c>
      <c r="Y226" s="21">
        <f>Y206-Baseline!Y206</f>
        <v>9.6789275748807739</v>
      </c>
      <c r="Z226" s="21">
        <f>Z206-Baseline!Z206</f>
        <v>9.6806141758954141</v>
      </c>
      <c r="AA226" s="21">
        <f>AA206-Baseline!AA206</f>
        <v>9.6824756824925089</v>
      </c>
      <c r="AB226" s="21">
        <f>AB206-Baseline!AB206</f>
        <v>9.6844927911689922</v>
      </c>
      <c r="AC226" s="21">
        <f>AC206-Baseline!AC206</f>
        <v>9.6866475077293899</v>
      </c>
      <c r="AD226" s="21">
        <f>AD206-Baseline!AD206</f>
        <v>9.6887709965135684</v>
      </c>
      <c r="AE226" s="21">
        <f>AE206-Baseline!AE206</f>
        <v>9.6908637100979718</v>
      </c>
      <c r="AF226" s="21">
        <f>AF206-Baseline!AF206</f>
        <v>9.6929260944999953</v>
      </c>
      <c r="AG226" s="21">
        <f>AG206-Baseline!AG206</f>
        <v>9.6949585892730283</v>
      </c>
      <c r="AH226" s="21">
        <f>AH206-Baseline!AH206</f>
        <v>9.6969616276000465</v>
      </c>
      <c r="AI226" s="21">
        <f>AI206-Baseline!AI206</f>
        <v>5.0308889640390362</v>
      </c>
      <c r="AJ226" s="21">
        <f>AJ206-Baseline!AJ206</f>
        <v>0.41011797682330098</v>
      </c>
      <c r="AK226" s="21">
        <f>AK206-Baseline!AK206</f>
        <v>-4.1657911561476055</v>
      </c>
      <c r="AL226" s="21">
        <f>AL206-Baseline!AL206</f>
        <v>-8.6972739868566862</v>
      </c>
      <c r="AM226" s="21">
        <f>AM206-Baseline!AM206</f>
        <v>-13.184761838626827</v>
      </c>
      <c r="AN226" s="21">
        <f>AN206-Baseline!AN206</f>
        <v>-17.628681847175898</v>
      </c>
      <c r="AO226" s="21">
        <f>AO206-Baseline!AO206</f>
        <v>-22.029457001273016</v>
      </c>
      <c r="AP226" s="21">
        <f>AP206-Baseline!AP206</f>
        <v>-26.387506183000283</v>
      </c>
      <c r="AQ226" s="21">
        <f>AQ206-Baseline!AQ206</f>
        <v>-30.703244207623413</v>
      </c>
      <c r="AR226" s="21">
        <f>AR206-Baseline!AR206</f>
        <v>-34.977081863075426</v>
      </c>
      <c r="AS226" s="21">
        <f>AS206-Baseline!AS206</f>
        <v>-39.209425949057049</v>
      </c>
      <c r="AT226" s="21">
        <f>AT206-Baseline!AT206</f>
        <v>-43.400679315757259</v>
      </c>
      <c r="AU226" s="21">
        <f>AU206-Baseline!AU206</f>
        <v>-47.551240902198288</v>
      </c>
      <c r="AV226" s="21">
        <f>AV206-Baseline!AV206</f>
        <v>-51.661505774207825</v>
      </c>
      <c r="AW226" s="21">
        <f>AW206-Baseline!AW206</f>
        <v>-55.731865162023098</v>
      </c>
      <c r="AX226" s="21">
        <f>AX206-Baseline!AX206</f>
        <v>-59.762706497529507</v>
      </c>
      <c r="AY226" s="21">
        <f>AY206-Baseline!AY206</f>
        <v>-63.754413451137737</v>
      </c>
      <c r="AZ226" s="21">
        <f>AZ206-Baseline!AZ206</f>
        <v>-67.707365968303236</v>
      </c>
      <c r="BA226" s="21">
        <f>BA206-Baseline!BA206</f>
        <v>-71.62194030569043</v>
      </c>
      <c r="BB226" s="21">
        <f>BB206-Baseline!BB206</f>
        <v>-75.498509066986458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t="s">
        <v>614</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31:A40"/>
    <mergeCell ref="D31:G31"/>
    <mergeCell ref="D32:G32"/>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E29AF39A-1429-4294-A1EB-49F57DDF51E4}">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B67:B70</xm:sqref>
        </x14:dataValidation>
        <x14:dataValidation type="list" allowBlank="1" showInputMessage="1" showErrorMessage="1" xr:uid="{68B6272B-E00A-40F8-B3EA-C2B1F1AA056F}">
          <x14:formula1>
            <xm:f>'Fixed Data'!$C$55:$C$61</xm:f>
          </x14:formula1>
          <xm:sqref>C55:C63</xm:sqref>
        </x14:dataValidation>
        <x14:dataValidation type="list" allowBlank="1" showInputMessage="1" showErrorMessage="1" xr:uid="{44981C67-D259-46AB-9ECC-8ADD27C4852B}">
          <x14:formula1>
            <xm:f>'Fixed Data'!$A$55:$A$78</xm:f>
          </x14:formula1>
          <xm:sqref>B55:B63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BB47"/>
  <sheetViews>
    <sheetView topLeftCell="A21" workbookViewId="0">
      <selection activeCell="A32" sqref="A32:S47"/>
    </sheetView>
  </sheetViews>
  <sheetFormatPr defaultRowHeight="13.5"/>
  <cols>
    <col min="1" max="1" width="22" customWidth="1"/>
    <col min="2" max="2" width="39.765625" customWidth="1"/>
  </cols>
  <sheetData>
    <row r="1" spans="1:54">
      <c r="A1" s="4" t="s">
        <v>447</v>
      </c>
    </row>
    <row r="2" spans="1:54">
      <c r="A2" s="490" t="s">
        <v>448</v>
      </c>
      <c r="B2" s="490"/>
      <c r="C2" s="490"/>
      <c r="D2" s="490"/>
      <c r="E2" s="490"/>
      <c r="F2" s="490"/>
      <c r="G2" s="490"/>
      <c r="H2" s="490"/>
      <c r="I2" s="490"/>
      <c r="J2" s="490"/>
      <c r="K2" s="490"/>
      <c r="L2" s="490"/>
      <c r="M2" s="490"/>
      <c r="N2" s="490"/>
      <c r="O2" s="490"/>
      <c r="P2" s="490"/>
      <c r="Q2" s="490"/>
      <c r="R2" s="490"/>
      <c r="S2" s="490"/>
    </row>
    <row r="3" spans="1:54">
      <c r="A3" s="490"/>
      <c r="B3" s="490"/>
      <c r="C3" s="490"/>
      <c r="D3" s="490"/>
      <c r="E3" s="490"/>
      <c r="F3" s="490"/>
      <c r="G3" s="490"/>
      <c r="H3" s="490"/>
      <c r="I3" s="490"/>
      <c r="J3" s="490"/>
      <c r="K3" s="490"/>
      <c r="L3" s="490"/>
      <c r="M3" s="490"/>
      <c r="N3" s="490"/>
      <c r="O3" s="490"/>
      <c r="P3" s="490"/>
      <c r="Q3" s="490"/>
      <c r="R3" s="490"/>
      <c r="S3" s="490"/>
    </row>
    <row r="4" spans="1:54">
      <c r="A4" s="490"/>
      <c r="B4" s="490"/>
      <c r="C4" s="490"/>
      <c r="D4" s="490"/>
      <c r="E4" s="490"/>
      <c r="F4" s="490"/>
      <c r="G4" s="490"/>
      <c r="H4" s="490"/>
      <c r="I4" s="490"/>
      <c r="J4" s="490"/>
      <c r="K4" s="490"/>
      <c r="L4" s="490"/>
      <c r="M4" s="490"/>
      <c r="N4" s="490"/>
      <c r="O4" s="490"/>
      <c r="P4" s="490"/>
      <c r="Q4" s="490"/>
      <c r="R4" s="490"/>
      <c r="S4" s="490"/>
    </row>
    <row r="6" spans="1:54">
      <c r="A6" s="316" t="s">
        <v>533</v>
      </c>
      <c r="B6" s="316">
        <v>3000</v>
      </c>
      <c r="C6" s="316"/>
      <c r="D6" s="316"/>
      <c r="E6" s="316"/>
      <c r="F6" s="316"/>
      <c r="G6" s="316"/>
      <c r="H6" s="316"/>
      <c r="I6" s="316"/>
      <c r="J6" s="316"/>
      <c r="K6" s="316"/>
      <c r="L6" s="316"/>
      <c r="M6" s="316"/>
      <c r="N6" s="316"/>
      <c r="O6" s="316"/>
      <c r="P6" s="316"/>
      <c r="Q6" s="316"/>
      <c r="R6" s="316"/>
      <c r="S6" s="316"/>
      <c r="T6" s="316"/>
    </row>
    <row r="9" spans="1:54">
      <c r="A9" s="491" t="s">
        <v>534</v>
      </c>
      <c r="B9" s="321" t="s">
        <v>535</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row>
    <row r="10" spans="1:54">
      <c r="A10" s="49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row>
    <row r="11" spans="1:54">
      <c r="A11" s="491"/>
      <c r="B11" s="322" t="s">
        <v>512</v>
      </c>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4">
      <c r="A12" s="49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row>
    <row r="13" spans="1:54">
      <c r="A13" s="491"/>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4">
      <c r="A14" s="49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row>
    <row r="15" spans="1:54">
      <c r="A15" s="49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row>
    <row r="16" spans="1:54" ht="14.5">
      <c r="A16" s="491"/>
      <c r="B16" s="323" t="s">
        <v>536</v>
      </c>
      <c r="C16" s="345">
        <v>5.0000000000000001E-3</v>
      </c>
      <c r="D16" s="324"/>
      <c r="E16" s="322" t="s">
        <v>537</v>
      </c>
      <c r="F16" s="322"/>
      <c r="G16" s="322"/>
      <c r="H16" s="322"/>
      <c r="I16" s="322"/>
      <c r="J16" s="322"/>
      <c r="K16" s="322"/>
      <c r="L16" s="322"/>
      <c r="M16" s="322"/>
      <c r="N16" s="324"/>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row>
    <row r="17" spans="1:54" ht="14.5">
      <c r="A17" s="491"/>
      <c r="B17" s="323" t="s">
        <v>514</v>
      </c>
      <c r="C17" s="325">
        <v>1</v>
      </c>
      <c r="D17" s="325"/>
      <c r="E17" s="322" t="s">
        <v>515</v>
      </c>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row>
    <row r="18" spans="1:54" ht="14.5">
      <c r="A18" s="491"/>
      <c r="B18" s="323" t="s">
        <v>516</v>
      </c>
      <c r="C18" s="326">
        <v>107161</v>
      </c>
      <c r="D18" s="326"/>
      <c r="E18" s="322" t="s">
        <v>517</v>
      </c>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row>
    <row r="19" spans="1:54" ht="14.5">
      <c r="A19" s="491"/>
      <c r="B19" s="323" t="s">
        <v>518</v>
      </c>
      <c r="C19" s="327">
        <v>300</v>
      </c>
      <c r="D19" s="327"/>
      <c r="E19" s="322" t="s">
        <v>519</v>
      </c>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row>
    <row r="20" spans="1:54" ht="14.5">
      <c r="A20" s="491"/>
      <c r="B20" s="323" t="s">
        <v>520</v>
      </c>
      <c r="C20" s="322">
        <v>1</v>
      </c>
      <c r="D20" s="322"/>
      <c r="E20" s="322" t="s">
        <v>521</v>
      </c>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row>
    <row r="21" spans="1:54" ht="14.5">
      <c r="A21" s="491"/>
      <c r="B21" s="323" t="s">
        <v>522</v>
      </c>
      <c r="C21" s="322">
        <v>30</v>
      </c>
      <c r="D21" s="322"/>
      <c r="E21" s="322" t="s">
        <v>523</v>
      </c>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row>
    <row r="22" spans="1:54">
      <c r="A22" s="491"/>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row>
    <row r="23" spans="1:54" ht="14.5">
      <c r="A23" s="491"/>
      <c r="B23" s="323" t="s">
        <v>524</v>
      </c>
      <c r="C23" s="346">
        <f>-(C16*C17*C18*C19*C20*C21)/1000000</f>
        <v>-4.8222450000000006</v>
      </c>
      <c r="D23" s="328"/>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row>
    <row r="24" spans="1:54" ht="12.75" customHeight="1">
      <c r="A24" s="491"/>
      <c r="B24" s="496" t="s">
        <v>565</v>
      </c>
      <c r="C24" s="496"/>
      <c r="D24" s="496"/>
      <c r="E24" s="496"/>
      <c r="F24" s="496"/>
      <c r="G24" s="496"/>
      <c r="H24" s="496"/>
      <c r="I24" s="496"/>
      <c r="J24" s="496"/>
      <c r="K24" s="496"/>
      <c r="L24" s="496"/>
      <c r="M24" s="496"/>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row>
    <row r="25" spans="1:54">
      <c r="A25" s="491"/>
      <c r="B25" s="496"/>
      <c r="C25" s="496"/>
      <c r="D25" s="496"/>
      <c r="E25" s="496"/>
      <c r="F25" s="496"/>
      <c r="G25" s="496"/>
      <c r="H25" s="496"/>
      <c r="I25" s="496"/>
      <c r="J25" s="496"/>
      <c r="K25" s="496"/>
      <c r="L25" s="496"/>
      <c r="M25" s="496"/>
      <c r="N25" s="328"/>
      <c r="O25" s="328"/>
      <c r="P25" s="328"/>
      <c r="Q25" s="328"/>
      <c r="R25" s="328"/>
      <c r="S25" s="328"/>
      <c r="T25" s="328"/>
      <c r="U25" s="328"/>
      <c r="V25" s="328"/>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row>
    <row r="26" spans="1:54">
      <c r="A26" s="491"/>
      <c r="B26" s="496"/>
      <c r="C26" s="496"/>
      <c r="D26" s="496"/>
      <c r="E26" s="496"/>
      <c r="F26" s="496"/>
      <c r="G26" s="496"/>
      <c r="H26" s="496"/>
      <c r="I26" s="496"/>
      <c r="J26" s="496"/>
      <c r="K26" s="496"/>
      <c r="L26" s="496"/>
      <c r="M26" s="496"/>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row>
    <row r="27" spans="1:54">
      <c r="A27" s="491"/>
      <c r="B27" s="322"/>
      <c r="C27" s="321" t="s">
        <v>564</v>
      </c>
      <c r="D27" s="321" t="s">
        <v>539</v>
      </c>
      <c r="E27" s="338">
        <v>2027</v>
      </c>
      <c r="F27" s="338">
        <v>2028</v>
      </c>
      <c r="G27" s="338">
        <v>2029</v>
      </c>
      <c r="H27" s="338">
        <v>2030</v>
      </c>
      <c r="I27" s="338">
        <v>2031</v>
      </c>
      <c r="J27" s="338">
        <v>2032</v>
      </c>
      <c r="K27" s="338">
        <v>2033</v>
      </c>
      <c r="L27" s="338">
        <v>2034</v>
      </c>
      <c r="M27" s="338">
        <v>2035</v>
      </c>
      <c r="N27" s="338">
        <v>2036</v>
      </c>
      <c r="O27" s="338">
        <v>2037</v>
      </c>
      <c r="P27" s="338">
        <v>2038</v>
      </c>
      <c r="Q27" s="338">
        <v>2039</v>
      </c>
      <c r="R27" s="338">
        <v>2040</v>
      </c>
      <c r="S27" s="338">
        <v>2041</v>
      </c>
      <c r="T27" s="338">
        <v>2042</v>
      </c>
      <c r="U27" s="338">
        <v>2043</v>
      </c>
      <c r="V27" s="338">
        <v>2044</v>
      </c>
      <c r="W27" s="338">
        <v>2045</v>
      </c>
      <c r="X27" s="338">
        <v>2046</v>
      </c>
      <c r="Y27" s="338">
        <v>2047</v>
      </c>
      <c r="Z27" s="338">
        <v>2048</v>
      </c>
      <c r="AA27" s="338">
        <v>2049</v>
      </c>
      <c r="AB27" s="338">
        <v>2050</v>
      </c>
      <c r="AC27" s="338">
        <v>2051</v>
      </c>
      <c r="AD27" s="338">
        <v>2052</v>
      </c>
      <c r="AE27" s="338">
        <v>2053</v>
      </c>
      <c r="AF27" s="338">
        <v>2054</v>
      </c>
      <c r="AG27" s="338">
        <v>2055</v>
      </c>
      <c r="AH27" s="338">
        <v>2056</v>
      </c>
      <c r="AI27" s="338">
        <v>2057</v>
      </c>
      <c r="AJ27" s="338">
        <v>2058</v>
      </c>
      <c r="AK27" s="338">
        <v>2059</v>
      </c>
      <c r="AL27" s="338">
        <v>2060</v>
      </c>
      <c r="AM27" s="338">
        <v>2061</v>
      </c>
      <c r="AN27" s="338">
        <v>2062</v>
      </c>
      <c r="AO27" s="338">
        <v>2063</v>
      </c>
      <c r="AP27" s="338">
        <v>2064</v>
      </c>
      <c r="AQ27" s="338">
        <v>2065</v>
      </c>
      <c r="AR27" s="338">
        <v>2066</v>
      </c>
      <c r="AS27" s="338">
        <v>2067</v>
      </c>
      <c r="AT27" s="338">
        <v>2068</v>
      </c>
      <c r="AU27" s="338">
        <v>2069</v>
      </c>
      <c r="AV27" s="338">
        <v>2070</v>
      </c>
      <c r="AW27" s="338">
        <v>2071</v>
      </c>
      <c r="AX27" s="338">
        <v>2072</v>
      </c>
      <c r="AY27" s="338">
        <v>2073</v>
      </c>
      <c r="AZ27" s="338">
        <v>2074</v>
      </c>
      <c r="BA27" s="338">
        <v>2075</v>
      </c>
      <c r="BB27" s="338">
        <v>2076</v>
      </c>
    </row>
    <row r="28" spans="1:54">
      <c r="A28" s="491"/>
      <c r="B28" s="322" t="s">
        <v>527</v>
      </c>
      <c r="C28" s="331">
        <v>0.01</v>
      </c>
      <c r="D28" s="331">
        <v>0.02</v>
      </c>
      <c r="E28" s="332">
        <v>7.4999999999999997E-3</v>
      </c>
      <c r="F28" s="332">
        <f>C16</f>
        <v>5.0000000000000001E-3</v>
      </c>
      <c r="G28" s="332">
        <f>F28*(1+$C$28)</f>
        <v>5.0499999999999998E-3</v>
      </c>
      <c r="H28" s="332">
        <f>G28*(1+$C$28)</f>
        <v>5.1005E-3</v>
      </c>
      <c r="I28" s="332">
        <f>H28*(1+$C$28)</f>
        <v>5.1515049999999998E-3</v>
      </c>
      <c r="J28" s="347">
        <f>E28*1.02^5</f>
        <v>8.2806060239999993E-3</v>
      </c>
      <c r="K28" s="332">
        <f>J28*(1+$D$28)</f>
        <v>8.4462181444799993E-3</v>
      </c>
      <c r="L28" s="332">
        <f>K28*(1+$D$28)</f>
        <v>8.6151425073695987E-3</v>
      </c>
      <c r="M28" s="332">
        <f t="shared" ref="M28:BB28" si="0">L28*(1+$D$28)</f>
        <v>8.7874453575169913E-3</v>
      </c>
      <c r="N28" s="332">
        <f t="shared" si="0"/>
        <v>8.9631942646673322E-3</v>
      </c>
      <c r="O28" s="332">
        <f t="shared" si="0"/>
        <v>9.1424581499606784E-3</v>
      </c>
      <c r="P28" s="332">
        <f t="shared" si="0"/>
        <v>9.3253073129598921E-3</v>
      </c>
      <c r="Q28" s="332">
        <f t="shared" si="0"/>
        <v>9.5118134592190907E-3</v>
      </c>
      <c r="R28" s="332">
        <f t="shared" si="0"/>
        <v>9.702049728403472E-3</v>
      </c>
      <c r="S28" s="332">
        <f t="shared" si="0"/>
        <v>9.8960907229715418E-3</v>
      </c>
      <c r="T28" s="332">
        <f t="shared" si="0"/>
        <v>1.0094012537430972E-2</v>
      </c>
      <c r="U28" s="332">
        <f t="shared" si="0"/>
        <v>1.0295892788179592E-2</v>
      </c>
      <c r="V28" s="332">
        <f t="shared" si="0"/>
        <v>1.0501810643943184E-2</v>
      </c>
      <c r="W28" s="332">
        <f t="shared" si="0"/>
        <v>1.0711846856822048E-2</v>
      </c>
      <c r="X28" s="332">
        <f t="shared" si="0"/>
        <v>1.0926083793958489E-2</v>
      </c>
      <c r="Y28" s="332">
        <f t="shared" si="0"/>
        <v>1.1144605469837658E-2</v>
      </c>
      <c r="Z28" s="332">
        <f t="shared" si="0"/>
        <v>1.1367497579234411E-2</v>
      </c>
      <c r="AA28" s="332">
        <f t="shared" si="0"/>
        <v>1.1594847530819099E-2</v>
      </c>
      <c r="AB28" s="332">
        <f t="shared" si="0"/>
        <v>1.1826744481435482E-2</v>
      </c>
      <c r="AC28" s="332">
        <f t="shared" si="0"/>
        <v>1.2063279371064191E-2</v>
      </c>
      <c r="AD28" s="332">
        <f t="shared" si="0"/>
        <v>1.2304544958485476E-2</v>
      </c>
      <c r="AE28" s="332">
        <f t="shared" si="0"/>
        <v>1.2550635857655186E-2</v>
      </c>
      <c r="AF28" s="332">
        <f t="shared" si="0"/>
        <v>1.280164857480829E-2</v>
      </c>
      <c r="AG28" s="332">
        <f t="shared" si="0"/>
        <v>1.3057681546304456E-2</v>
      </c>
      <c r="AH28" s="332">
        <f t="shared" si="0"/>
        <v>1.3318835177230546E-2</v>
      </c>
      <c r="AI28" s="347">
        <f>(AH28*(1+$D$28))*2</f>
        <v>2.7170423761550315E-2</v>
      </c>
      <c r="AJ28" s="332">
        <f t="shared" si="0"/>
        <v>2.7713832236781321E-2</v>
      </c>
      <c r="AK28" s="332">
        <f t="shared" si="0"/>
        <v>2.8268108881516946E-2</v>
      </c>
      <c r="AL28" s="332">
        <f t="shared" si="0"/>
        <v>2.8833471059147287E-2</v>
      </c>
      <c r="AM28" s="332">
        <f t="shared" si="0"/>
        <v>2.9410140480330232E-2</v>
      </c>
      <c r="AN28" s="332">
        <f t="shared" si="0"/>
        <v>2.9998343289936835E-2</v>
      </c>
      <c r="AO28" s="332">
        <f t="shared" si="0"/>
        <v>3.0598310155735574E-2</v>
      </c>
      <c r="AP28" s="332">
        <f t="shared" si="0"/>
        <v>3.1210276358850285E-2</v>
      </c>
      <c r="AQ28" s="332">
        <f t="shared" si="0"/>
        <v>3.1834481886027291E-2</v>
      </c>
      <c r="AR28" s="332">
        <f t="shared" si="0"/>
        <v>3.2471171523747837E-2</v>
      </c>
      <c r="AS28" s="332">
        <f t="shared" si="0"/>
        <v>3.3120594954222794E-2</v>
      </c>
      <c r="AT28" s="332">
        <f t="shared" si="0"/>
        <v>3.3783006853307249E-2</v>
      </c>
      <c r="AU28" s="332">
        <f t="shared" si="0"/>
        <v>3.4458666990373393E-2</v>
      </c>
      <c r="AV28" s="332">
        <f t="shared" si="0"/>
        <v>3.5147840330180861E-2</v>
      </c>
      <c r="AW28" s="332">
        <f t="shared" si="0"/>
        <v>3.5850797136784476E-2</v>
      </c>
      <c r="AX28" s="332">
        <f t="shared" si="0"/>
        <v>3.6567813079520166E-2</v>
      </c>
      <c r="AY28" s="332">
        <f t="shared" si="0"/>
        <v>3.729916934111057E-2</v>
      </c>
      <c r="AZ28" s="332">
        <f t="shared" si="0"/>
        <v>3.8045152727932782E-2</v>
      </c>
      <c r="BA28" s="332">
        <f t="shared" si="0"/>
        <v>3.8806055782491439E-2</v>
      </c>
      <c r="BB28" s="332">
        <f t="shared" si="0"/>
        <v>3.9582176898141266E-2</v>
      </c>
    </row>
    <row r="29" spans="1:54">
      <c r="A29" s="491"/>
      <c r="B29" t="s">
        <v>540</v>
      </c>
      <c r="C29" s="492">
        <v>0.02</v>
      </c>
      <c r="D29" s="492"/>
      <c r="E29" s="1">
        <v>6000</v>
      </c>
      <c r="F29" s="1">
        <v>3000</v>
      </c>
      <c r="G29" s="1">
        <f>(F29*$C$29)+F29</f>
        <v>3060</v>
      </c>
      <c r="H29" s="1">
        <f t="shared" ref="H29:BB29" si="1">(G29*$C$29)+G29</f>
        <v>3121.2</v>
      </c>
      <c r="I29" s="1">
        <f t="shared" si="1"/>
        <v>3183.6239999999998</v>
      </c>
      <c r="J29" s="1">
        <f>(I29*$C$29)+I29</f>
        <v>3247.29648</v>
      </c>
      <c r="K29" s="1">
        <f t="shared" si="1"/>
        <v>3312.2424096</v>
      </c>
      <c r="L29" s="1">
        <f t="shared" si="1"/>
        <v>3378.487257792</v>
      </c>
      <c r="M29" s="1">
        <f t="shared" si="1"/>
        <v>3446.0570029478399</v>
      </c>
      <c r="N29" s="1">
        <f t="shared" si="1"/>
        <v>3514.9781430067969</v>
      </c>
      <c r="O29" s="1">
        <f t="shared" si="1"/>
        <v>3585.277705866933</v>
      </c>
      <c r="P29" s="1">
        <f t="shared" si="1"/>
        <v>3656.9832599842716</v>
      </c>
      <c r="Q29" s="1">
        <f t="shared" si="1"/>
        <v>3730.1229251839572</v>
      </c>
      <c r="R29" s="1">
        <f t="shared" si="1"/>
        <v>3804.7253836876362</v>
      </c>
      <c r="S29" s="1">
        <f t="shared" si="1"/>
        <v>3880.8198913613887</v>
      </c>
      <c r="T29" s="1">
        <f t="shared" si="1"/>
        <v>3958.4362891886167</v>
      </c>
      <c r="U29" s="1">
        <f t="shared" si="1"/>
        <v>4037.6050149723892</v>
      </c>
      <c r="V29" s="1">
        <f t="shared" si="1"/>
        <v>4118.3571152718368</v>
      </c>
      <c r="W29" s="1">
        <f t="shared" si="1"/>
        <v>4200.7242575772734</v>
      </c>
      <c r="X29" s="1">
        <f t="shared" si="1"/>
        <v>4284.7387427288186</v>
      </c>
      <c r="Y29" s="1">
        <f t="shared" si="1"/>
        <v>4370.4335175833949</v>
      </c>
      <c r="Z29" s="1">
        <f t="shared" si="1"/>
        <v>4457.8421879350626</v>
      </c>
      <c r="AA29" s="1">
        <f t="shared" si="1"/>
        <v>4546.9990316937638</v>
      </c>
      <c r="AB29" s="1">
        <f t="shared" si="1"/>
        <v>4637.9390123276389</v>
      </c>
      <c r="AC29" s="1">
        <f t="shared" si="1"/>
        <v>4730.6977925741921</v>
      </c>
      <c r="AD29" s="1">
        <f t="shared" si="1"/>
        <v>4825.3117484256763</v>
      </c>
      <c r="AE29" s="1">
        <f t="shared" si="1"/>
        <v>4921.8179833941895</v>
      </c>
      <c r="AF29" s="1">
        <f t="shared" si="1"/>
        <v>5020.2543430620735</v>
      </c>
      <c r="AG29" s="1">
        <f t="shared" si="1"/>
        <v>5120.6594299233147</v>
      </c>
      <c r="AH29" s="1">
        <f t="shared" si="1"/>
        <v>5223.0726185217809</v>
      </c>
      <c r="AI29" s="1">
        <f t="shared" si="1"/>
        <v>5327.5340708922167</v>
      </c>
      <c r="AJ29" s="1">
        <f t="shared" si="1"/>
        <v>5434.084752310061</v>
      </c>
      <c r="AK29" s="1">
        <f t="shared" si="1"/>
        <v>5542.7664473562627</v>
      </c>
      <c r="AL29" s="1">
        <f t="shared" si="1"/>
        <v>5653.6217763033883</v>
      </c>
      <c r="AM29" s="1">
        <f t="shared" si="1"/>
        <v>5766.6942118294564</v>
      </c>
      <c r="AN29" s="1">
        <f t="shared" si="1"/>
        <v>5882.0280960660457</v>
      </c>
      <c r="AO29" s="1">
        <f t="shared" si="1"/>
        <v>5999.6686579873667</v>
      </c>
      <c r="AP29" s="1">
        <f t="shared" si="1"/>
        <v>6119.6620311471142</v>
      </c>
      <c r="AQ29" s="1">
        <f t="shared" si="1"/>
        <v>6242.0552717700566</v>
      </c>
      <c r="AR29" s="1">
        <f t="shared" si="1"/>
        <v>6366.8963772054576</v>
      </c>
      <c r="AS29" s="1">
        <f t="shared" si="1"/>
        <v>6494.2343047495669</v>
      </c>
      <c r="AT29" s="1">
        <f t="shared" si="1"/>
        <v>6624.1189908445585</v>
      </c>
      <c r="AU29" s="1">
        <f t="shared" si="1"/>
        <v>6756.6013706614494</v>
      </c>
      <c r="AV29" s="1">
        <f t="shared" si="1"/>
        <v>6891.733398074678</v>
      </c>
      <c r="AW29" s="1">
        <f t="shared" si="1"/>
        <v>7029.5680660361713</v>
      </c>
      <c r="AX29" s="1">
        <f t="shared" si="1"/>
        <v>7170.1594273568944</v>
      </c>
      <c r="AY29" s="1">
        <f t="shared" si="1"/>
        <v>7313.5626159040321</v>
      </c>
      <c r="AZ29" s="1">
        <f t="shared" si="1"/>
        <v>7459.8338682221129</v>
      </c>
      <c r="BA29" s="1">
        <f t="shared" si="1"/>
        <v>7609.0305455865555</v>
      </c>
      <c r="BB29" s="1">
        <f t="shared" si="1"/>
        <v>7761.211156498287</v>
      </c>
    </row>
    <row r="30" spans="1:54">
      <c r="A30" s="491"/>
      <c r="B30" t="s">
        <v>541</v>
      </c>
      <c r="C30" s="492">
        <v>0.02</v>
      </c>
      <c r="D30" s="492"/>
      <c r="E30" s="1">
        <v>300000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c r="A31" s="4"/>
    </row>
    <row r="32" spans="1:54">
      <c r="A32" s="4" t="s">
        <v>449</v>
      </c>
    </row>
    <row r="33" spans="1:19">
      <c r="A33" s="490" t="s">
        <v>450</v>
      </c>
      <c r="B33" s="490"/>
      <c r="C33" s="490"/>
      <c r="D33" s="490"/>
      <c r="E33" s="490"/>
      <c r="F33" s="490"/>
      <c r="G33" s="490"/>
      <c r="H33" s="490"/>
      <c r="I33" s="490"/>
      <c r="J33" s="490"/>
      <c r="K33" s="490"/>
      <c r="L33" s="490"/>
      <c r="M33" s="490"/>
      <c r="N33" s="490"/>
      <c r="O33" s="490"/>
      <c r="P33" s="490"/>
      <c r="Q33" s="490"/>
      <c r="R33" s="490"/>
      <c r="S33" s="490"/>
    </row>
    <row r="34" spans="1:19">
      <c r="A34" s="490"/>
      <c r="B34" s="490"/>
      <c r="C34" s="490"/>
      <c r="D34" s="490"/>
      <c r="E34" s="490"/>
      <c r="F34" s="490"/>
      <c r="G34" s="490"/>
      <c r="H34" s="490"/>
      <c r="I34" s="490"/>
      <c r="J34" s="490"/>
      <c r="K34" s="490"/>
      <c r="L34" s="490"/>
      <c r="M34" s="490"/>
      <c r="N34" s="490"/>
      <c r="O34" s="490"/>
      <c r="P34" s="490"/>
      <c r="Q34" s="490"/>
      <c r="R34" s="490"/>
      <c r="S34" s="490"/>
    </row>
    <row r="36" spans="1:19">
      <c r="A36" s="158" t="s">
        <v>433</v>
      </c>
      <c r="B36" s="489" t="s">
        <v>618</v>
      </c>
      <c r="C36" s="489"/>
      <c r="D36" s="489"/>
      <c r="E36" s="489"/>
      <c r="F36" s="489"/>
      <c r="G36" s="489"/>
      <c r="H36" s="489"/>
      <c r="I36" s="489"/>
      <c r="J36" s="489"/>
      <c r="K36" s="489"/>
      <c r="L36" s="489"/>
      <c r="M36" s="489"/>
      <c r="N36" s="489"/>
      <c r="O36" s="489"/>
      <c r="P36" s="489"/>
      <c r="Q36" s="489"/>
      <c r="R36" s="489"/>
      <c r="S36" s="489"/>
    </row>
    <row r="37" spans="1:19">
      <c r="A37" s="158" t="s">
        <v>434</v>
      </c>
      <c r="B37" s="489" t="s">
        <v>619</v>
      </c>
      <c r="C37" s="489"/>
      <c r="D37" s="489"/>
      <c r="E37" s="489"/>
      <c r="F37" s="489"/>
      <c r="G37" s="489"/>
      <c r="H37" s="489"/>
      <c r="I37" s="489"/>
      <c r="J37" s="489"/>
      <c r="K37" s="489"/>
      <c r="L37" s="489"/>
      <c r="M37" s="489"/>
      <c r="N37" s="489"/>
      <c r="O37" s="489"/>
      <c r="P37" s="489"/>
      <c r="Q37" s="489"/>
      <c r="R37" s="489"/>
      <c r="S37" s="489"/>
    </row>
    <row r="38" spans="1:19">
      <c r="A38" s="159" t="s">
        <v>336</v>
      </c>
      <c r="B38" s="489" t="s">
        <v>620</v>
      </c>
      <c r="C38" s="489"/>
      <c r="D38" s="489"/>
      <c r="E38" s="489"/>
      <c r="F38" s="489"/>
      <c r="G38" s="489"/>
      <c r="H38" s="489"/>
      <c r="I38" s="489"/>
      <c r="J38" s="489"/>
      <c r="K38" s="489"/>
      <c r="L38" s="489"/>
      <c r="M38" s="489"/>
      <c r="N38" s="489"/>
      <c r="O38" s="489"/>
      <c r="P38" s="489"/>
      <c r="Q38" s="489"/>
      <c r="R38" s="489"/>
      <c r="S38" s="489"/>
    </row>
    <row r="39" spans="1:19">
      <c r="A39" s="159" t="s">
        <v>412</v>
      </c>
      <c r="B39" s="489" t="s">
        <v>620</v>
      </c>
      <c r="C39" s="489"/>
      <c r="D39" s="489"/>
      <c r="E39" s="489"/>
      <c r="F39" s="489"/>
      <c r="G39" s="489"/>
      <c r="H39" s="489"/>
      <c r="I39" s="489"/>
      <c r="J39" s="489"/>
      <c r="K39" s="489"/>
      <c r="L39" s="489"/>
      <c r="M39" s="489"/>
      <c r="N39" s="489"/>
      <c r="O39" s="489"/>
      <c r="P39" s="489"/>
      <c r="Q39" s="489"/>
      <c r="R39" s="489"/>
      <c r="S39" s="489"/>
    </row>
    <row r="40" spans="1:19">
      <c r="A40" s="159" t="s">
        <v>413</v>
      </c>
      <c r="B40" s="489" t="s">
        <v>620</v>
      </c>
      <c r="C40" s="489"/>
      <c r="D40" s="489"/>
      <c r="E40" s="489"/>
      <c r="F40" s="489"/>
      <c r="G40" s="489"/>
      <c r="H40" s="489"/>
      <c r="I40" s="489"/>
      <c r="J40" s="489"/>
      <c r="K40" s="489"/>
      <c r="L40" s="489"/>
      <c r="M40" s="489"/>
      <c r="N40" s="489"/>
      <c r="O40" s="489"/>
      <c r="P40" s="489"/>
      <c r="Q40" s="489"/>
      <c r="R40" s="489"/>
      <c r="S40" s="489"/>
    </row>
    <row r="44" spans="1:19">
      <c r="A44" s="4" t="s">
        <v>451</v>
      </c>
    </row>
    <row r="45" spans="1:19">
      <c r="A45" t="s">
        <v>452</v>
      </c>
    </row>
    <row r="47" spans="1:19">
      <c r="A47" s="4" t="s">
        <v>621</v>
      </c>
    </row>
  </sheetData>
  <mergeCells count="11">
    <mergeCell ref="B40:S40"/>
    <mergeCell ref="A33:S34"/>
    <mergeCell ref="B36:S36"/>
    <mergeCell ref="B37:S37"/>
    <mergeCell ref="B38:S38"/>
    <mergeCell ref="B39:S39"/>
    <mergeCell ref="A2:S4"/>
    <mergeCell ref="A9:A30"/>
    <mergeCell ref="B24:M26"/>
    <mergeCell ref="C29:D29"/>
    <mergeCell ref="C30:D30"/>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70" zoomScaleNormal="70" workbookViewId="0">
      <selection activeCell="D215" sqref="D21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t="s">
        <v>567</v>
      </c>
      <c r="E4" s="53" t="s">
        <v>295</v>
      </c>
      <c r="F4" s="91">
        <v>45632</v>
      </c>
      <c r="G4" s="28"/>
      <c r="H4" s="10"/>
      <c r="I4" s="435"/>
      <c r="J4" s="436"/>
      <c r="K4" s="436"/>
      <c r="L4" s="436"/>
      <c r="M4" s="436"/>
      <c r="N4" s="437"/>
      <c r="P4" s="441"/>
      <c r="Q4" s="442"/>
      <c r="R4" s="442"/>
      <c r="S4" s="442"/>
      <c r="T4" s="442"/>
      <c r="U4" s="443"/>
    </row>
    <row r="5" spans="1:21" outlineLevel="1">
      <c r="A5" s="13" t="s">
        <v>296</v>
      </c>
      <c r="B5" s="88" t="s">
        <v>615</v>
      </c>
      <c r="E5" s="14"/>
      <c r="H5" s="10"/>
      <c r="I5" s="444" t="s">
        <v>582</v>
      </c>
      <c r="J5" s="445"/>
      <c r="K5" s="445"/>
      <c r="L5" s="445"/>
      <c r="M5" s="445"/>
      <c r="N5" s="446"/>
      <c r="P5" s="444" t="s">
        <v>584</v>
      </c>
      <c r="Q5" s="445"/>
      <c r="R5" s="445"/>
      <c r="S5" s="445"/>
      <c r="T5" s="445"/>
      <c r="U5" s="446"/>
    </row>
    <row r="6" spans="1:21" outlineLevel="1">
      <c r="A6" s="13" t="s">
        <v>297</v>
      </c>
      <c r="B6" s="88" t="s">
        <v>433</v>
      </c>
      <c r="E6" s="53" t="s">
        <v>298</v>
      </c>
      <c r="F6" s="90" t="s">
        <v>617</v>
      </c>
      <c r="H6" s="10"/>
      <c r="I6" s="447"/>
      <c r="J6" s="448"/>
      <c r="K6" s="448"/>
      <c r="L6" s="448"/>
      <c r="M6" s="448"/>
      <c r="N6" s="449"/>
      <c r="P6" s="447"/>
      <c r="Q6" s="448"/>
      <c r="R6" s="448"/>
      <c r="S6" s="448"/>
      <c r="T6" s="448"/>
      <c r="U6" s="449"/>
    </row>
    <row r="7" spans="1:21" outlineLevel="1">
      <c r="A7" s="13" t="s">
        <v>299</v>
      </c>
      <c r="B7" s="88" t="s">
        <v>543</v>
      </c>
      <c r="E7" s="14"/>
      <c r="H7" s="10"/>
      <c r="I7" s="447"/>
      <c r="J7" s="448"/>
      <c r="K7" s="448"/>
      <c r="L7" s="448"/>
      <c r="M7" s="448"/>
      <c r="N7" s="449"/>
      <c r="P7" s="447"/>
      <c r="Q7" s="448"/>
      <c r="R7" s="448"/>
      <c r="S7" s="448"/>
      <c r="T7" s="448"/>
      <c r="U7" s="449"/>
    </row>
    <row r="8" spans="1:21" ht="41" outlineLevel="1" thickBot="1">
      <c r="A8" s="34" t="s">
        <v>300</v>
      </c>
      <c r="B8" s="89" t="s">
        <v>616</v>
      </c>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-31.310672446918549</v>
      </c>
      <c r="C13" s="21">
        <f>B13-Baseline!B13</f>
        <v>30.191563647041814</v>
      </c>
      <c r="D13" s="21">
        <f t="shared" ref="D13:D18" si="1">INDEX($E$205:$AW$205,1,MATCH($A13,$E$53:$BB$53,0))</f>
        <v>-31.310672446918549</v>
      </c>
      <c r="E13" s="21">
        <f>D13-Baseline!D13</f>
        <v>30.191563647041814</v>
      </c>
      <c r="F13" s="21">
        <f t="shared" ref="F13:F18" si="2">INDEX($E$206:$AW$206,1,MATCH($A13,$E$53:$BB$53,0))</f>
        <v>-31.310672446918549</v>
      </c>
      <c r="G13" s="21">
        <f>F13-Baseline!F13</f>
        <v>30.191563647041814</v>
      </c>
      <c r="I13" s="447"/>
      <c r="J13" s="448"/>
      <c r="K13" s="448"/>
      <c r="L13" s="448"/>
      <c r="M13" s="448"/>
      <c r="N13" s="449"/>
      <c r="P13" s="447"/>
      <c r="Q13" s="448"/>
      <c r="R13" s="448"/>
      <c r="S13" s="448"/>
      <c r="T13" s="448"/>
      <c r="U13" s="449"/>
    </row>
    <row r="14" spans="1:21" outlineLevel="1">
      <c r="A14" s="58">
        <v>2040</v>
      </c>
      <c r="B14" s="21">
        <f t="shared" si="0"/>
        <v>-40.978571515641661</v>
      </c>
      <c r="C14" s="21">
        <f>B14-Baseline!B14</f>
        <v>51.357050906734045</v>
      </c>
      <c r="D14" s="21">
        <f t="shared" si="1"/>
        <v>-40.978571515641661</v>
      </c>
      <c r="E14" s="21">
        <f>D14-Baseline!D14</f>
        <v>51.357050906734045</v>
      </c>
      <c r="F14" s="21">
        <f t="shared" si="2"/>
        <v>-40.978571515641661</v>
      </c>
      <c r="G14" s="21">
        <f>F14-Baseline!F14</f>
        <v>51.357050906734045</v>
      </c>
      <c r="I14" s="447"/>
      <c r="J14" s="448"/>
      <c r="K14" s="448"/>
      <c r="L14" s="448"/>
      <c r="M14" s="448"/>
      <c r="N14" s="449"/>
      <c r="P14" s="447"/>
      <c r="Q14" s="448"/>
      <c r="R14" s="448"/>
      <c r="S14" s="448"/>
      <c r="T14" s="448"/>
      <c r="U14" s="449"/>
    </row>
    <row r="15" spans="1:21" outlineLevel="1">
      <c r="A15" s="58">
        <v>2045</v>
      </c>
      <c r="B15" s="21">
        <f t="shared" si="0"/>
        <v>-49.320841584914561</v>
      </c>
      <c r="C15" s="21">
        <f>B15-Baseline!B15</f>
        <v>71.677694420784334</v>
      </c>
      <c r="D15" s="21">
        <f t="shared" si="1"/>
        <v>-49.320841584914561</v>
      </c>
      <c r="E15" s="21">
        <f>D15-Baseline!D15</f>
        <v>71.677694420784334</v>
      </c>
      <c r="F15" s="21">
        <f t="shared" si="2"/>
        <v>-49.320841584914561</v>
      </c>
      <c r="G15" s="21">
        <f>F15-Baseline!F15</f>
        <v>71.677694420784334</v>
      </c>
      <c r="I15" s="447"/>
      <c r="J15" s="448"/>
      <c r="K15" s="448"/>
      <c r="L15" s="448"/>
      <c r="M15" s="448"/>
      <c r="N15" s="449"/>
      <c r="P15" s="447"/>
      <c r="Q15" s="448"/>
      <c r="R15" s="448"/>
      <c r="S15" s="448"/>
      <c r="T15" s="448"/>
      <c r="U15" s="449"/>
    </row>
    <row r="16" spans="1:21" outlineLevel="1">
      <c r="A16" s="58">
        <v>2050</v>
      </c>
      <c r="B16" s="21">
        <f t="shared" si="0"/>
        <v>-56.553926656370095</v>
      </c>
      <c r="C16" s="21">
        <f>B16-Baseline!B16</f>
        <v>91.089837555350357</v>
      </c>
      <c r="D16" s="21">
        <f t="shared" si="1"/>
        <v>-56.553926656370095</v>
      </c>
      <c r="E16" s="21">
        <f>D16-Baseline!D16</f>
        <v>91.089837555350357</v>
      </c>
      <c r="F16" s="21">
        <f t="shared" si="2"/>
        <v>-56.553926656370095</v>
      </c>
      <c r="G16" s="21">
        <f>F16-Baseline!F16</f>
        <v>91.089837555350357</v>
      </c>
      <c r="I16" s="447"/>
      <c r="J16" s="448"/>
      <c r="K16" s="448"/>
      <c r="L16" s="448"/>
      <c r="M16" s="448"/>
      <c r="N16" s="449"/>
      <c r="P16" s="447"/>
      <c r="Q16" s="448"/>
      <c r="R16" s="448"/>
      <c r="S16" s="448"/>
      <c r="T16" s="448"/>
      <c r="U16" s="449"/>
    </row>
    <row r="17" spans="1:21" outlineLevel="1">
      <c r="A17" s="58">
        <v>2060</v>
      </c>
      <c r="B17" s="21">
        <f t="shared" si="0"/>
        <v>-68.526451817844759</v>
      </c>
      <c r="C17" s="21">
        <f>B17-Baseline!B17</f>
        <v>127.04479246875843</v>
      </c>
      <c r="D17" s="21">
        <f t="shared" si="1"/>
        <v>-68.526451817844759</v>
      </c>
      <c r="E17" s="21">
        <f>D17-Baseline!D17</f>
        <v>127.04479246875843</v>
      </c>
      <c r="F17" s="21">
        <f t="shared" si="2"/>
        <v>-68.526451817844759</v>
      </c>
      <c r="G17" s="21">
        <f>F17-Baseline!F17</f>
        <v>127.04479246875843</v>
      </c>
      <c r="I17" s="447"/>
      <c r="J17" s="448"/>
      <c r="K17" s="448"/>
      <c r="L17" s="448"/>
      <c r="M17" s="448"/>
      <c r="N17" s="449"/>
      <c r="P17" s="447"/>
      <c r="Q17" s="448"/>
      <c r="R17" s="448"/>
      <c r="S17" s="448"/>
      <c r="T17" s="448"/>
      <c r="U17" s="449"/>
    </row>
    <row r="18" spans="1:21" outlineLevel="1">
      <c r="A18" s="58">
        <v>2070</v>
      </c>
      <c r="B18" s="21">
        <f t="shared" si="0"/>
        <v>-78.263172661098082</v>
      </c>
      <c r="C18" s="21">
        <f>B18-Baseline!B18</f>
        <v>160.32613311933966</v>
      </c>
      <c r="D18" s="21">
        <f t="shared" si="1"/>
        <v>-78.263172661098082</v>
      </c>
      <c r="E18" s="21">
        <f>D18-Baseline!D18</f>
        <v>160.32613311933966</v>
      </c>
      <c r="F18" s="21">
        <f t="shared" si="2"/>
        <v>-78.263172661098082</v>
      </c>
      <c r="G18" s="21">
        <f>F18-Baseline!F18</f>
        <v>160.32613311933966</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44" t="s">
        <v>586</v>
      </c>
      <c r="J21" s="456"/>
      <c r="K21" s="456"/>
      <c r="L21" s="456"/>
      <c r="M21" s="456"/>
      <c r="N21" s="457"/>
      <c r="P21" s="444" t="s">
        <v>585</v>
      </c>
      <c r="Q21" s="456"/>
      <c r="R21" s="456"/>
      <c r="S21" s="456"/>
      <c r="T21" s="456"/>
      <c r="U21" s="457"/>
    </row>
    <row r="22" spans="1:21" ht="12.75" customHeight="1" outlineLevel="1">
      <c r="A22" s="154"/>
      <c r="B22" s="155"/>
      <c r="I22" s="458"/>
      <c r="J22" s="459"/>
      <c r="K22" s="459"/>
      <c r="L22" s="459"/>
      <c r="M22" s="459"/>
      <c r="N22" s="460"/>
      <c r="P22" s="458"/>
      <c r="Q22" s="459"/>
      <c r="R22" s="459"/>
      <c r="S22" s="459"/>
      <c r="T22" s="459"/>
      <c r="U22" s="460"/>
    </row>
    <row r="23" spans="1:21" outlineLevel="1">
      <c r="A23" s="154"/>
      <c r="B23" s="479" t="s">
        <v>312</v>
      </c>
      <c r="C23" s="480"/>
      <c r="D23" s="480"/>
      <c r="E23" s="480"/>
      <c r="F23" s="480"/>
      <c r="G23" s="481"/>
      <c r="I23" s="458"/>
      <c r="J23" s="459"/>
      <c r="K23" s="459"/>
      <c r="L23" s="459"/>
      <c r="M23" s="459"/>
      <c r="N23" s="460"/>
      <c r="P23" s="458"/>
      <c r="Q23" s="459"/>
      <c r="R23" s="459"/>
      <c r="S23" s="459"/>
      <c r="T23" s="459"/>
      <c r="U23" s="460"/>
    </row>
    <row r="24" spans="1:21" outlineLevel="1">
      <c r="B24" s="17">
        <v>2027</v>
      </c>
      <c r="C24" s="17">
        <v>2028</v>
      </c>
      <c r="D24" s="17">
        <v>2029</v>
      </c>
      <c r="E24" s="17">
        <v>2030</v>
      </c>
      <c r="F24" s="17">
        <v>2031</v>
      </c>
      <c r="G24" s="17" t="s">
        <v>313</v>
      </c>
      <c r="I24" s="458"/>
      <c r="J24" s="459"/>
      <c r="K24" s="459"/>
      <c r="L24" s="459"/>
      <c r="M24" s="459"/>
      <c r="N24" s="460"/>
      <c r="P24" s="458"/>
      <c r="Q24" s="459"/>
      <c r="R24" s="459"/>
      <c r="S24" s="459"/>
      <c r="T24" s="459"/>
      <c r="U24" s="460"/>
    </row>
    <row r="25" spans="1:21" ht="14" outlineLevel="1" thickBot="1">
      <c r="B25" s="30" t="s">
        <v>314</v>
      </c>
      <c r="C25" s="30" t="s">
        <v>314</v>
      </c>
      <c r="D25" s="30" t="s">
        <v>314</v>
      </c>
      <c r="E25" s="30" t="s">
        <v>314</v>
      </c>
      <c r="F25" s="30" t="s">
        <v>314</v>
      </c>
      <c r="G25" s="30" t="s">
        <v>314</v>
      </c>
      <c r="I25" s="458"/>
      <c r="J25" s="459"/>
      <c r="K25" s="459"/>
      <c r="L25" s="459"/>
      <c r="M25" s="459"/>
      <c r="N25" s="460"/>
      <c r="P25" s="458"/>
      <c r="Q25" s="459"/>
      <c r="R25" s="459"/>
      <c r="S25" s="459"/>
      <c r="T25" s="459"/>
      <c r="U25" s="460"/>
    </row>
    <row r="26" spans="1:21" outlineLevel="1">
      <c r="A26" s="54" t="s">
        <v>315</v>
      </c>
      <c r="B26" s="21">
        <f>E64</f>
        <v>-7.7</v>
      </c>
      <c r="C26" s="21">
        <f>F64</f>
        <v>0</v>
      </c>
      <c r="D26" s="21">
        <f>G64</f>
        <v>0</v>
      </c>
      <c r="E26" s="21">
        <f>H64</f>
        <v>0</v>
      </c>
      <c r="F26" s="21">
        <f>I64</f>
        <v>0</v>
      </c>
      <c r="G26" s="21">
        <f>SUM(J64:BB64)</f>
        <v>0</v>
      </c>
      <c r="I26" s="458"/>
      <c r="J26" s="459"/>
      <c r="K26" s="459"/>
      <c r="L26" s="459"/>
      <c r="M26" s="459"/>
      <c r="N26" s="460"/>
      <c r="P26" s="458"/>
      <c r="Q26" s="459"/>
      <c r="R26" s="459"/>
      <c r="S26" s="459"/>
      <c r="T26" s="459"/>
      <c r="U26" s="460"/>
    </row>
    <row r="27" spans="1:21" outlineLevel="1">
      <c r="A27" s="54" t="s">
        <v>316</v>
      </c>
      <c r="B27" s="21">
        <f>E71+E77</f>
        <v>-6.0000000000000001E-3</v>
      </c>
      <c r="C27" s="21">
        <f>F71+F77</f>
        <v>-3.0000000000000001E-3</v>
      </c>
      <c r="D27" s="21">
        <f>G71+G77</f>
        <v>-3.0599999999999998E-3</v>
      </c>
      <c r="E27" s="21">
        <f>H71+H77</f>
        <v>-3.1211999999999998E-3</v>
      </c>
      <c r="F27" s="21">
        <f>I71+I77</f>
        <v>-3.1836239999999999E-3</v>
      </c>
      <c r="G27" s="21">
        <f>SUM(J71:BB71)+SUM(J77:BB77)</f>
        <v>-0.23345694498141253</v>
      </c>
      <c r="I27" s="458"/>
      <c r="J27" s="459"/>
      <c r="K27" s="459"/>
      <c r="L27" s="459"/>
      <c r="M27" s="459"/>
      <c r="N27" s="460"/>
      <c r="P27" s="458"/>
      <c r="Q27" s="459"/>
      <c r="R27" s="459"/>
      <c r="S27" s="459"/>
      <c r="T27" s="459"/>
      <c r="U27" s="460"/>
    </row>
    <row r="28" spans="1:21" outlineLevel="1">
      <c r="A28" s="154"/>
      <c r="B28" s="248"/>
      <c r="C28" s="248"/>
      <c r="D28" s="248"/>
      <c r="E28" s="248"/>
      <c r="F28" s="248"/>
      <c r="G28" s="248"/>
      <c r="I28" s="458"/>
      <c r="J28" s="459"/>
      <c r="K28" s="459"/>
      <c r="L28" s="459"/>
      <c r="M28" s="459"/>
      <c r="N28" s="460"/>
      <c r="P28" s="458"/>
      <c r="Q28" s="459"/>
      <c r="R28" s="459"/>
      <c r="S28" s="459"/>
      <c r="T28" s="459"/>
      <c r="U28" s="460"/>
    </row>
    <row r="29" spans="1:21" ht="14" outlineLevel="1" thickBot="1">
      <c r="A29" s="154"/>
      <c r="B29" s="248"/>
      <c r="C29" s="248"/>
      <c r="D29" s="248"/>
      <c r="E29" s="248"/>
      <c r="F29" s="248"/>
      <c r="G29" s="248"/>
      <c r="I29" s="458"/>
      <c r="J29" s="459"/>
      <c r="K29" s="459"/>
      <c r="L29" s="459"/>
      <c r="M29" s="459"/>
      <c r="N29" s="460"/>
      <c r="P29" s="458"/>
      <c r="Q29" s="459"/>
      <c r="R29" s="459"/>
      <c r="S29" s="459"/>
      <c r="T29" s="459"/>
      <c r="U29" s="460"/>
    </row>
    <row r="30" spans="1:21" ht="14" outlineLevel="1" thickBot="1">
      <c r="A30" s="308"/>
      <c r="B30" s="309" t="s">
        <v>317</v>
      </c>
      <c r="C30" s="310" t="s">
        <v>318</v>
      </c>
      <c r="D30" s="483" t="s">
        <v>291</v>
      </c>
      <c r="E30" s="484"/>
      <c r="F30" s="484"/>
      <c r="G30" s="485"/>
      <c r="I30" s="458"/>
      <c r="J30" s="459"/>
      <c r="K30" s="459"/>
      <c r="L30" s="459"/>
      <c r="M30" s="459"/>
      <c r="N30" s="460"/>
      <c r="P30" s="458"/>
      <c r="Q30" s="459"/>
      <c r="R30" s="459"/>
      <c r="S30" s="459"/>
      <c r="T30" s="459"/>
      <c r="U30" s="460"/>
    </row>
    <row r="31" spans="1:21" outlineLevel="1">
      <c r="A31" s="476" t="s">
        <v>319</v>
      </c>
      <c r="B31" s="311" t="s">
        <v>273</v>
      </c>
      <c r="C31" s="307">
        <v>1</v>
      </c>
      <c r="D31" s="427" t="s">
        <v>544</v>
      </c>
      <c r="E31" s="427"/>
      <c r="F31" s="427"/>
      <c r="G31" s="428"/>
      <c r="I31" s="458"/>
      <c r="J31" s="459"/>
      <c r="K31" s="459"/>
      <c r="L31" s="459"/>
      <c r="M31" s="459"/>
      <c r="N31" s="460"/>
      <c r="P31" s="458"/>
      <c r="Q31" s="459"/>
      <c r="R31" s="459"/>
      <c r="S31" s="459"/>
      <c r="T31" s="459"/>
      <c r="U31" s="460"/>
    </row>
    <row r="32" spans="1:21" outlineLevel="1">
      <c r="A32" s="476"/>
      <c r="B32" s="312"/>
      <c r="C32" s="252"/>
      <c r="D32" s="425"/>
      <c r="E32" s="425"/>
      <c r="F32" s="425"/>
      <c r="G32" s="426"/>
      <c r="I32" s="458"/>
      <c r="J32" s="459"/>
      <c r="K32" s="459"/>
      <c r="L32" s="459"/>
      <c r="M32" s="459"/>
      <c r="N32" s="460"/>
      <c r="P32" s="458"/>
      <c r="Q32" s="459"/>
      <c r="R32" s="459"/>
      <c r="S32" s="459"/>
      <c r="T32" s="459"/>
      <c r="U32" s="460"/>
    </row>
    <row r="33" spans="1:21" outlineLevel="1">
      <c r="A33" s="476"/>
      <c r="B33" s="312"/>
      <c r="C33" s="252"/>
      <c r="D33" s="425"/>
      <c r="E33" s="425"/>
      <c r="F33" s="425"/>
      <c r="G33" s="426"/>
      <c r="I33" s="458"/>
      <c r="J33" s="459"/>
      <c r="K33" s="459"/>
      <c r="L33" s="459"/>
      <c r="M33" s="459"/>
      <c r="N33" s="460"/>
      <c r="P33" s="458"/>
      <c r="Q33" s="459"/>
      <c r="R33" s="459"/>
      <c r="S33" s="459"/>
      <c r="T33" s="459"/>
      <c r="U33" s="460"/>
    </row>
    <row r="34" spans="1:21" outlineLevel="1">
      <c r="A34" s="476"/>
      <c r="B34" s="312"/>
      <c r="C34" s="252"/>
      <c r="D34" s="425"/>
      <c r="E34" s="425"/>
      <c r="F34" s="425"/>
      <c r="G34" s="426"/>
      <c r="I34" s="458"/>
      <c r="J34" s="459"/>
      <c r="K34" s="459"/>
      <c r="L34" s="459"/>
      <c r="M34" s="459"/>
      <c r="N34" s="460"/>
      <c r="P34" s="458"/>
      <c r="Q34" s="459"/>
      <c r="R34" s="459"/>
      <c r="S34" s="459"/>
      <c r="T34" s="459"/>
      <c r="U34" s="460"/>
    </row>
    <row r="35" spans="1:21" outlineLevel="1">
      <c r="A35" s="476"/>
      <c r="B35" s="312"/>
      <c r="C35" s="252"/>
      <c r="D35" s="425"/>
      <c r="E35" s="425"/>
      <c r="F35" s="425"/>
      <c r="G35" s="426"/>
      <c r="I35" s="458"/>
      <c r="J35" s="459"/>
      <c r="K35" s="459"/>
      <c r="L35" s="459"/>
      <c r="M35" s="459"/>
      <c r="N35" s="460"/>
      <c r="P35" s="458"/>
      <c r="Q35" s="459"/>
      <c r="R35" s="459"/>
      <c r="S35" s="459"/>
      <c r="T35" s="459"/>
      <c r="U35" s="460"/>
    </row>
    <row r="36" spans="1:21" outlineLevel="1">
      <c r="A36" s="476"/>
      <c r="B36" s="312"/>
      <c r="C36" s="252"/>
      <c r="D36" s="425"/>
      <c r="E36" s="425"/>
      <c r="F36" s="425"/>
      <c r="G36" s="426"/>
      <c r="I36" s="458"/>
      <c r="J36" s="459"/>
      <c r="K36" s="459"/>
      <c r="L36" s="459"/>
      <c r="M36" s="459"/>
      <c r="N36" s="460"/>
      <c r="P36" s="458"/>
      <c r="Q36" s="459"/>
      <c r="R36" s="459"/>
      <c r="S36" s="459"/>
      <c r="T36" s="459"/>
      <c r="U36" s="460"/>
    </row>
    <row r="37" spans="1:21" outlineLevel="1">
      <c r="A37" s="476"/>
      <c r="B37" s="312"/>
      <c r="C37" s="252"/>
      <c r="D37" s="425"/>
      <c r="E37" s="425"/>
      <c r="F37" s="425"/>
      <c r="G37" s="426"/>
      <c r="I37" s="458"/>
      <c r="J37" s="459"/>
      <c r="K37" s="459"/>
      <c r="L37" s="459"/>
      <c r="M37" s="459"/>
      <c r="N37" s="460"/>
      <c r="P37" s="458"/>
      <c r="Q37" s="459"/>
      <c r="R37" s="459"/>
      <c r="S37" s="459"/>
      <c r="T37" s="459"/>
      <c r="U37" s="460"/>
    </row>
    <row r="38" spans="1:21" outlineLevel="1">
      <c r="A38" s="476"/>
      <c r="B38" s="312"/>
      <c r="C38" s="252"/>
      <c r="D38" s="425"/>
      <c r="E38" s="425"/>
      <c r="F38" s="425"/>
      <c r="G38" s="426"/>
      <c r="I38" s="458"/>
      <c r="J38" s="459"/>
      <c r="K38" s="459"/>
      <c r="L38" s="459"/>
      <c r="M38" s="459"/>
      <c r="N38" s="460"/>
      <c r="P38" s="458"/>
      <c r="Q38" s="459"/>
      <c r="R38" s="459"/>
      <c r="S38" s="459"/>
      <c r="T38" s="459"/>
      <c r="U38" s="460"/>
    </row>
    <row r="39" spans="1:21" outlineLevel="1">
      <c r="A39" s="476"/>
      <c r="B39" s="312"/>
      <c r="C39" s="252"/>
      <c r="D39" s="425"/>
      <c r="E39" s="425"/>
      <c r="F39" s="425"/>
      <c r="G39" s="426"/>
      <c r="I39" s="458"/>
      <c r="J39" s="459"/>
      <c r="K39" s="459"/>
      <c r="L39" s="459"/>
      <c r="M39" s="459"/>
      <c r="N39" s="460"/>
      <c r="P39" s="458"/>
      <c r="Q39" s="459"/>
      <c r="R39" s="459"/>
      <c r="S39" s="459"/>
      <c r="T39" s="459"/>
      <c r="U39" s="460"/>
    </row>
    <row r="40" spans="1:21" ht="14" outlineLevel="1" thickBot="1">
      <c r="A40" s="477"/>
      <c r="B40" s="313"/>
      <c r="C40" s="314"/>
      <c r="D40" s="486"/>
      <c r="E40" s="486"/>
      <c r="F40" s="486"/>
      <c r="G40" s="487"/>
      <c r="I40" s="458"/>
      <c r="J40" s="459"/>
      <c r="K40" s="459"/>
      <c r="L40" s="459"/>
      <c r="M40" s="459"/>
      <c r="N40" s="460"/>
      <c r="P40" s="458"/>
      <c r="Q40" s="459"/>
      <c r="R40" s="459"/>
      <c r="S40" s="459"/>
      <c r="T40" s="459"/>
      <c r="U40" s="460"/>
    </row>
    <row r="41" spans="1:21" outlineLevel="1">
      <c r="A41" s="154"/>
      <c r="B41" s="248"/>
      <c r="C41" s="248"/>
      <c r="D41" s="248"/>
      <c r="E41" s="248"/>
      <c r="F41" s="248"/>
      <c r="G41" s="248"/>
      <c r="I41" s="458"/>
      <c r="J41" s="459"/>
      <c r="K41" s="459"/>
      <c r="L41" s="459"/>
      <c r="M41" s="459"/>
      <c r="N41" s="460"/>
      <c r="P41" s="458"/>
      <c r="Q41" s="459"/>
      <c r="R41" s="459"/>
      <c r="S41" s="459"/>
      <c r="T41" s="459"/>
      <c r="U41" s="460"/>
    </row>
    <row r="42" spans="1:21" outlineLevel="1">
      <c r="A42" s="154"/>
      <c r="B42" s="248"/>
      <c r="C42" s="248"/>
      <c r="D42" s="248"/>
      <c r="E42" s="248"/>
      <c r="F42" s="248"/>
      <c r="G42" s="248"/>
      <c r="I42" s="458"/>
      <c r="J42" s="459"/>
      <c r="K42" s="459"/>
      <c r="L42" s="459"/>
      <c r="M42" s="459"/>
      <c r="N42" s="460"/>
      <c r="P42" s="458"/>
      <c r="Q42" s="459"/>
      <c r="R42" s="459"/>
      <c r="S42" s="459"/>
      <c r="T42" s="459"/>
      <c r="U42" s="460"/>
    </row>
    <row r="43" spans="1:21" outlineLevel="1">
      <c r="A43" s="154"/>
      <c r="B43" s="248"/>
      <c r="C43" s="248"/>
      <c r="D43" s="248"/>
      <c r="E43" s="248"/>
      <c r="F43" s="248"/>
      <c r="G43" s="248"/>
      <c r="I43" s="458"/>
      <c r="J43" s="459"/>
      <c r="K43" s="459"/>
      <c r="L43" s="459"/>
      <c r="M43" s="459"/>
      <c r="N43" s="460"/>
      <c r="P43" s="458"/>
      <c r="Q43" s="459"/>
      <c r="R43" s="459"/>
      <c r="S43" s="459"/>
      <c r="T43" s="459"/>
      <c r="U43" s="460"/>
    </row>
    <row r="44" spans="1:21" outlineLevel="1">
      <c r="A44" s="154"/>
      <c r="B44" s="248"/>
      <c r="C44" s="248"/>
      <c r="D44" s="248"/>
      <c r="E44" s="248"/>
      <c r="F44" s="248"/>
      <c r="G44" s="248"/>
      <c r="I44" s="458"/>
      <c r="J44" s="459"/>
      <c r="K44" s="459"/>
      <c r="L44" s="459"/>
      <c r="M44" s="459"/>
      <c r="N44" s="460"/>
      <c r="P44" s="458"/>
      <c r="Q44" s="459"/>
      <c r="R44" s="459"/>
      <c r="S44" s="459"/>
      <c r="T44" s="459"/>
      <c r="U44" s="460"/>
    </row>
    <row r="45" spans="1:21" outlineLevel="1">
      <c r="A45" s="154"/>
      <c r="B45" s="248"/>
      <c r="C45" s="248"/>
      <c r="D45" s="248"/>
      <c r="E45" s="248"/>
      <c r="F45" s="248"/>
      <c r="G45" s="248"/>
      <c r="I45" s="458"/>
      <c r="J45" s="459"/>
      <c r="K45" s="459"/>
      <c r="L45" s="459"/>
      <c r="M45" s="459"/>
      <c r="N45" s="460"/>
      <c r="P45" s="461"/>
      <c r="Q45" s="462"/>
      <c r="R45" s="462"/>
      <c r="S45" s="462"/>
      <c r="T45" s="462"/>
      <c r="U45" s="463"/>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t="s">
        <v>273</v>
      </c>
      <c r="C54" s="127" t="s">
        <v>249</v>
      </c>
      <c r="D54" s="124" t="s">
        <v>330</v>
      </c>
      <c r="E54" s="242">
        <f>'Option_2 Workings'!E30/-1000000</f>
        <v>-7.7</v>
      </c>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-7.7</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t="s">
        <v>270</v>
      </c>
      <c r="C66" s="267" t="s">
        <v>501</v>
      </c>
      <c r="D66" s="268" t="s">
        <v>330</v>
      </c>
      <c r="E66" s="242">
        <f>'Option_2 Workings'!E29/-1000000</f>
        <v>-6.0000000000000001E-3</v>
      </c>
      <c r="F66" s="242">
        <f>'Option_2 Workings'!F29/-1000000</f>
        <v>-3.0000000000000001E-3</v>
      </c>
      <c r="G66" s="242">
        <f>'Option_2 Workings'!G29/-1000000</f>
        <v>-3.0599999999999998E-3</v>
      </c>
      <c r="H66" s="242">
        <f>'Option_2 Workings'!H29/-1000000</f>
        <v>-3.1211999999999998E-3</v>
      </c>
      <c r="I66" s="242">
        <f>'Option_2 Workings'!I29/-1000000</f>
        <v>-3.1836239999999999E-3</v>
      </c>
      <c r="J66" s="242">
        <f>'Option_2 Workings'!J29/-1000000</f>
        <v>-3.24729648E-3</v>
      </c>
      <c r="K66" s="242">
        <f>'Option_2 Workings'!K29/-1000000</f>
        <v>-3.3122424096000001E-3</v>
      </c>
      <c r="L66" s="242">
        <f>'Option_2 Workings'!L29/-1000000</f>
        <v>-3.3784872577919999E-3</v>
      </c>
      <c r="M66" s="242">
        <f>'Option_2 Workings'!M29/-1000000</f>
        <v>-3.4460570029478401E-3</v>
      </c>
      <c r="N66" s="242">
        <f>'Option_2 Workings'!N29/-1000000</f>
        <v>-3.5149781430067971E-3</v>
      </c>
      <c r="O66" s="242">
        <f>'Option_2 Workings'!O29/-1000000</f>
        <v>-3.585277705866933E-3</v>
      </c>
      <c r="P66" s="242">
        <f>'Option_2 Workings'!P29/-1000000</f>
        <v>-3.6569832599842715E-3</v>
      </c>
      <c r="Q66" s="242">
        <f>'Option_2 Workings'!Q29/-1000000</f>
        <v>-3.7301229251839574E-3</v>
      </c>
      <c r="R66" s="242">
        <f>'Option_2 Workings'!R29/-1000000</f>
        <v>-3.804725383687636E-3</v>
      </c>
      <c r="S66" s="242">
        <f>'Option_2 Workings'!S29/-1000000</f>
        <v>-3.8808198913613885E-3</v>
      </c>
      <c r="T66" s="242">
        <f>'Option_2 Workings'!T29/-1000000</f>
        <v>-3.9584362891886167E-3</v>
      </c>
      <c r="U66" s="242">
        <f>'Option_2 Workings'!U29/-1000000</f>
        <v>-4.0376050149723893E-3</v>
      </c>
      <c r="V66" s="242">
        <f>'Option_2 Workings'!V29/-1000000</f>
        <v>-4.1183571152718368E-3</v>
      </c>
      <c r="W66" s="242">
        <f>'Option_2 Workings'!W29/-1000000</f>
        <v>-4.2007242575772732E-3</v>
      </c>
      <c r="X66" s="242">
        <f>'Option_2 Workings'!X29/-1000000</f>
        <v>-4.2847387427288183E-3</v>
      </c>
      <c r="Y66" s="242">
        <f>'Option_2 Workings'!Y29/-1000000</f>
        <v>-4.3704335175833945E-3</v>
      </c>
      <c r="Z66" s="242">
        <f>'Option_2 Workings'!Z29/-1000000</f>
        <v>-4.4578421879350625E-3</v>
      </c>
      <c r="AA66" s="242">
        <f>'Option_2 Workings'!AA29/-1000000</f>
        <v>-4.5469990316937634E-3</v>
      </c>
      <c r="AB66" s="242">
        <f>'Option_2 Workings'!AB29/-1000000</f>
        <v>-4.6379390123276387E-3</v>
      </c>
      <c r="AC66" s="242">
        <f>'Option_2 Workings'!AC29/-1000000</f>
        <v>-4.7306977925741919E-3</v>
      </c>
      <c r="AD66" s="242">
        <f>'Option_2 Workings'!AD29/-1000000</f>
        <v>-4.8253117484256761E-3</v>
      </c>
      <c r="AE66" s="242">
        <f>'Option_2 Workings'!AE29/-1000000</f>
        <v>-4.9218179833941892E-3</v>
      </c>
      <c r="AF66" s="242">
        <f>'Option_2 Workings'!AF29/-1000000</f>
        <v>-5.0202543430620736E-3</v>
      </c>
      <c r="AG66" s="242">
        <f>'Option_2 Workings'!AG29/-1000000</f>
        <v>-5.1206594299233145E-3</v>
      </c>
      <c r="AH66" s="242">
        <f>'Option_2 Workings'!AH29/-1000000</f>
        <v>-5.2230726185217811E-3</v>
      </c>
      <c r="AI66" s="242">
        <f>'Option_2 Workings'!AI29/-1000000</f>
        <v>-5.3275340708922167E-3</v>
      </c>
      <c r="AJ66" s="242">
        <f>'Option_2 Workings'!AJ29/-1000000</f>
        <v>-5.4340847523100611E-3</v>
      </c>
      <c r="AK66" s="242">
        <f>'Option_2 Workings'!AK29/-1000000</f>
        <v>-5.5427664473562625E-3</v>
      </c>
      <c r="AL66" s="242">
        <f>'Option_2 Workings'!AL29/-1000000</f>
        <v>-5.6536217763033881E-3</v>
      </c>
      <c r="AM66" s="242">
        <f>'Option_2 Workings'!AM29/-1000000</f>
        <v>-5.766694211829456E-3</v>
      </c>
      <c r="AN66" s="242">
        <f>'Option_2 Workings'!AN29/-1000000</f>
        <v>-5.8820280960660458E-3</v>
      </c>
      <c r="AO66" s="242">
        <f>'Option_2 Workings'!AO29/-1000000</f>
        <v>-5.9996686579873665E-3</v>
      </c>
      <c r="AP66" s="242">
        <f>'Option_2 Workings'!AP29/-1000000</f>
        <v>-6.1196620311471141E-3</v>
      </c>
      <c r="AQ66" s="242">
        <f>'Option_2 Workings'!AQ29/-1000000</f>
        <v>-6.2420552717700568E-3</v>
      </c>
      <c r="AR66" s="242">
        <f>'Option_2 Workings'!AR29/-1000000</f>
        <v>-6.3668963772054573E-3</v>
      </c>
      <c r="AS66" s="242">
        <f>'Option_2 Workings'!AS29/-1000000</f>
        <v>-6.4942343047495674E-3</v>
      </c>
      <c r="AT66" s="242">
        <f>'Option_2 Workings'!AT29/-1000000</f>
        <v>-6.6241189908445583E-3</v>
      </c>
      <c r="AU66" s="242">
        <f>'Option_2 Workings'!AU29/-1000000</f>
        <v>-6.7566013706614496E-3</v>
      </c>
      <c r="AV66" s="242">
        <f>'Option_2 Workings'!AV29/-1000000</f>
        <v>-6.891733398074678E-3</v>
      </c>
      <c r="AW66" s="242">
        <f>'Option_2 Workings'!AW29/-1000000</f>
        <v>-7.0295680660361713E-3</v>
      </c>
      <c r="AX66" s="242">
        <f>'Option_2 Workings'!AX29/-1000000</f>
        <v>-7.1701594273568944E-3</v>
      </c>
      <c r="AY66" s="242">
        <f>'Option_2 Workings'!AY29/-1000000</f>
        <v>-7.3135626159040318E-3</v>
      </c>
      <c r="AZ66" s="242">
        <f>'Option_2 Workings'!AZ29/-1000000</f>
        <v>-7.459833868222113E-3</v>
      </c>
      <c r="BA66" s="242">
        <f>'Option_2 Workings'!BA29/-1000000</f>
        <v>-7.6090305455865552E-3</v>
      </c>
      <c r="BB66" s="242">
        <f>'Option_2 Workings'!BB29/-1000000</f>
        <v>-7.7612111564982871E-3</v>
      </c>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-6.0000000000000001E-3</v>
      </c>
      <c r="F71" s="21">
        <f t="shared" ref="F71:BB71" si="4">SUM(F66:F70)</f>
        <v>-3.0000000000000001E-3</v>
      </c>
      <c r="G71" s="21">
        <f t="shared" si="4"/>
        <v>-3.0599999999999998E-3</v>
      </c>
      <c r="H71" s="21">
        <f t="shared" si="4"/>
        <v>-3.1211999999999998E-3</v>
      </c>
      <c r="I71" s="21">
        <f t="shared" si="4"/>
        <v>-3.1836239999999999E-3</v>
      </c>
      <c r="J71" s="21">
        <f t="shared" si="4"/>
        <v>-3.24729648E-3</v>
      </c>
      <c r="K71" s="21">
        <f t="shared" si="4"/>
        <v>-3.3122424096000001E-3</v>
      </c>
      <c r="L71" s="21">
        <f t="shared" si="4"/>
        <v>-3.3784872577919999E-3</v>
      </c>
      <c r="M71" s="21">
        <f t="shared" si="4"/>
        <v>-3.4460570029478401E-3</v>
      </c>
      <c r="N71" s="21">
        <f t="shared" si="4"/>
        <v>-3.5149781430067971E-3</v>
      </c>
      <c r="O71" s="21">
        <f t="shared" si="4"/>
        <v>-3.585277705866933E-3</v>
      </c>
      <c r="P71" s="21">
        <f t="shared" si="4"/>
        <v>-3.6569832599842715E-3</v>
      </c>
      <c r="Q71" s="21">
        <f t="shared" si="4"/>
        <v>-3.7301229251839574E-3</v>
      </c>
      <c r="R71" s="21">
        <f t="shared" si="4"/>
        <v>-3.804725383687636E-3</v>
      </c>
      <c r="S71" s="21">
        <f t="shared" si="4"/>
        <v>-3.8808198913613885E-3</v>
      </c>
      <c r="T71" s="21">
        <f t="shared" si="4"/>
        <v>-3.9584362891886167E-3</v>
      </c>
      <c r="U71" s="21">
        <f t="shared" si="4"/>
        <v>-4.0376050149723893E-3</v>
      </c>
      <c r="V71" s="21">
        <f t="shared" si="4"/>
        <v>-4.1183571152718368E-3</v>
      </c>
      <c r="W71" s="21">
        <f t="shared" si="4"/>
        <v>-4.2007242575772732E-3</v>
      </c>
      <c r="X71" s="21">
        <f t="shared" si="4"/>
        <v>-4.2847387427288183E-3</v>
      </c>
      <c r="Y71" s="21">
        <f t="shared" si="4"/>
        <v>-4.3704335175833945E-3</v>
      </c>
      <c r="Z71" s="21">
        <f t="shared" si="4"/>
        <v>-4.4578421879350625E-3</v>
      </c>
      <c r="AA71" s="21">
        <f t="shared" si="4"/>
        <v>-4.5469990316937634E-3</v>
      </c>
      <c r="AB71" s="21">
        <f t="shared" si="4"/>
        <v>-4.6379390123276387E-3</v>
      </c>
      <c r="AC71" s="21">
        <f t="shared" si="4"/>
        <v>-4.7306977925741919E-3</v>
      </c>
      <c r="AD71" s="21">
        <f t="shared" si="4"/>
        <v>-4.8253117484256761E-3</v>
      </c>
      <c r="AE71" s="21">
        <f t="shared" si="4"/>
        <v>-4.9218179833941892E-3</v>
      </c>
      <c r="AF71" s="21">
        <f t="shared" si="4"/>
        <v>-5.0202543430620736E-3</v>
      </c>
      <c r="AG71" s="21">
        <f t="shared" si="4"/>
        <v>-5.1206594299233145E-3</v>
      </c>
      <c r="AH71" s="21">
        <f t="shared" si="4"/>
        <v>-5.2230726185217811E-3</v>
      </c>
      <c r="AI71" s="21">
        <f t="shared" si="4"/>
        <v>-5.3275340708922167E-3</v>
      </c>
      <c r="AJ71" s="21">
        <f t="shared" si="4"/>
        <v>-5.4340847523100611E-3</v>
      </c>
      <c r="AK71" s="21">
        <f t="shared" si="4"/>
        <v>-5.5427664473562625E-3</v>
      </c>
      <c r="AL71" s="21">
        <f t="shared" si="4"/>
        <v>-5.6536217763033881E-3</v>
      </c>
      <c r="AM71" s="21">
        <f t="shared" si="4"/>
        <v>-5.766694211829456E-3</v>
      </c>
      <c r="AN71" s="21">
        <f t="shared" si="4"/>
        <v>-5.8820280960660458E-3</v>
      </c>
      <c r="AO71" s="21">
        <f t="shared" si="4"/>
        <v>-5.9996686579873665E-3</v>
      </c>
      <c r="AP71" s="21">
        <f t="shared" si="4"/>
        <v>-6.1196620311471141E-3</v>
      </c>
      <c r="AQ71" s="21">
        <f t="shared" si="4"/>
        <v>-6.2420552717700568E-3</v>
      </c>
      <c r="AR71" s="21">
        <f t="shared" si="4"/>
        <v>-6.3668963772054573E-3</v>
      </c>
      <c r="AS71" s="21">
        <f t="shared" si="4"/>
        <v>-6.4942343047495674E-3</v>
      </c>
      <c r="AT71" s="21">
        <f t="shared" si="4"/>
        <v>-6.6241189908445583E-3</v>
      </c>
      <c r="AU71" s="21">
        <f t="shared" si="4"/>
        <v>-6.7566013706614496E-3</v>
      </c>
      <c r="AV71" s="21">
        <f t="shared" si="4"/>
        <v>-6.891733398074678E-3</v>
      </c>
      <c r="AW71" s="21">
        <f t="shared" si="4"/>
        <v>-7.0295680660361713E-3</v>
      </c>
      <c r="AX71" s="21">
        <f t="shared" si="4"/>
        <v>-7.1701594273568944E-3</v>
      </c>
      <c r="AY71" s="21">
        <f t="shared" si="4"/>
        <v>-7.3135626159040318E-3</v>
      </c>
      <c r="AZ71" s="21">
        <f t="shared" si="4"/>
        <v>-7.459833868222113E-3</v>
      </c>
      <c r="BA71" s="21">
        <f t="shared" si="4"/>
        <v>-7.6090305455865552E-3</v>
      </c>
      <c r="BB71" s="21">
        <f t="shared" si="4"/>
        <v>-7.7612111564982871E-3</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-2.5949000000000004</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-5.1051000000000002</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-0.21624166666666669</v>
      </c>
      <c r="G84" s="21">
        <f>IF($E$82&lt;0,(IF(2050-F$80&lt;=0,0,(2/(2050-F$80+1))*(1-(SUM($E84:F84)/$E$82))*$E$82*'Fixed Data'!D$52)),0)</f>
        <v>-0.20683985507246377</v>
      </c>
      <c r="H84" s="21">
        <f>IF($E$82&lt;0,(IF(2050-G$80&lt;=0,0,(2/(2050-G$80+1))*(1-(SUM($E84:G84)/$E$82))*$E$82*'Fixed Data'!E$52)),0)</f>
        <v>-0.19743804347826088</v>
      </c>
      <c r="I84" s="21">
        <f>IF($E$82&lt;0,(IF(2050-H$80&lt;=0,0,(2/(2050-H$80+1))*(1-(SUM($E84:H84)/$E$82))*$E$82*'Fixed Data'!F$52)),0)</f>
        <v>-0.18803623188405802</v>
      </c>
      <c r="J84" s="21">
        <f>IF($E$82&lt;0,(IF(2050-I$80&lt;=0,0,(2/(2050-I$80+1))*(1-(SUM($E84:I84)/$E$82))*$E$82*'Fixed Data'!G$52)),0)</f>
        <v>-0.1786344202898551</v>
      </c>
      <c r="K84" s="21">
        <f>IF($E$82&lt;0,(IF(2050-J$80&lt;=0,0,(2/(2050-J$80+1))*(1-(SUM($E84:J84)/$E$82))*$E$82*'Fixed Data'!H$52)),0)</f>
        <v>-0.16923260869565221</v>
      </c>
      <c r="L84" s="21">
        <f>IF($E$82&lt;0,(IF(2050-K$80&lt;=0,0,(2/(2050-K$80+1))*(1-(SUM($E84:K84)/$E$82))*$E$82*'Fixed Data'!I$52)),0)</f>
        <v>-0.15983079710144929</v>
      </c>
      <c r="M84" s="21">
        <f>IF($E$82&lt;0,(IF(2050-L$80&lt;=0,0,(2/(2050-L$80+1))*(1-(SUM($E84:L84)/$E$82))*$E$82*'Fixed Data'!J$52)),0)</f>
        <v>-0.15042898550724643</v>
      </c>
      <c r="N84" s="21">
        <f>IF($E$82&lt;0,(IF(2050-M$80&lt;=0,0,(2/(2050-M$80+1))*(1-(SUM($E84:M84)/$E$82))*$E$82*'Fixed Data'!K$52)),0)</f>
        <v>-0.14102717391304351</v>
      </c>
      <c r="O84" s="21">
        <f>IF($E$82&lt;0,(IF(2050-N$80&lt;=0,0,(2/(2050-N$80+1))*(1-(SUM($E84:N84)/$E$82))*$E$82*'Fixed Data'!L$52)),0)</f>
        <v>-0.13162536231884062</v>
      </c>
      <c r="P84" s="21">
        <f>IF($E$82&lt;0,(IF(2050-O$80&lt;=0,0,(2/(2050-O$80+1))*(1-(SUM($E84:O84)/$E$82))*$E$82*'Fixed Data'!M$52)),0)</f>
        <v>-0.1222235507246377</v>
      </c>
      <c r="Q84" s="21">
        <f>IF($E$82&lt;0,(IF(2050-P$80&lt;=0,0,(2/(2050-P$80+1))*(1-(SUM($E84:P84)/$E$82))*$E$82*'Fixed Data'!N$52)),0)</f>
        <v>-0.11282173913043482</v>
      </c>
      <c r="R84" s="21">
        <f>IF($E$82&lt;0,(IF(2050-Q$80&lt;=0,0,(2/(2050-Q$80+1))*(1-(SUM($E84:Q84)/$E$82))*$E$82*'Fixed Data'!O$52)),0)</f>
        <v>-0.10341992753623187</v>
      </c>
      <c r="S84" s="21">
        <f>IF($E$82&lt;0,(IF(2050-R$80&lt;=0,0,(2/(2050-R$80+1))*(1-(SUM($E84:R84)/$E$82))*$E$82*'Fixed Data'!P$52)),0)</f>
        <v>-9.401811594202901E-2</v>
      </c>
      <c r="T84" s="21">
        <f>IF($E$82&lt;0,(IF(2050-S$80&lt;=0,0,(2/(2050-S$80+1))*(1-(SUM($E84:S84)/$E$82))*$E$82*'Fixed Data'!Q$52)),0)</f>
        <v>-8.4616304347826077E-2</v>
      </c>
      <c r="U84" s="21">
        <f>IF($E$82&lt;0,(IF(2050-T$80&lt;=0,0,(2/(2050-T$80+1))*(1-(SUM($E84:T84)/$E$82))*$E$82*'Fixed Data'!R$52)),0)</f>
        <v>-7.5214492753623144E-2</v>
      </c>
      <c r="V84" s="21">
        <f>IF($E$82&lt;0,(IF(2050-U$80&lt;=0,0,(2/(2050-U$80+1))*(1-(SUM($E84:U84)/$E$82))*$E$82*'Fixed Data'!S$52)),0)</f>
        <v>-6.5812681159420308E-2</v>
      </c>
      <c r="W84" s="21">
        <f>IF($E$82&lt;0,(IF(2050-V$80&lt;=0,0,(2/(2050-V$80+1))*(1-(SUM($E84:V84)/$E$82))*$E$82*'Fixed Data'!T$52)),0)</f>
        <v>-5.6410869565217396E-2</v>
      </c>
      <c r="X84" s="21">
        <f>IF($E$82&lt;0,(IF(2050-W$80&lt;=0,0,(2/(2050-W$80+1))*(1-(SUM($E84:W84)/$E$82))*$E$82*'Fixed Data'!U$52)),0)</f>
        <v>-4.7009057971014609E-2</v>
      </c>
      <c r="Y84" s="21">
        <f>IF($E$82&lt;0,(IF(2050-X$80&lt;=0,0,(2/(2050-X$80+1))*(1-(SUM($E84:X84)/$E$82))*$E$82*'Fixed Data'!V$52)),0)</f>
        <v>-3.7607246376811655E-2</v>
      </c>
      <c r="Z84" s="21">
        <f>IF($E$82&lt;0,(IF(2050-Y$80&lt;=0,0,(2/(2050-Y$80+1))*(1-(SUM($E84:Y84)/$E$82))*$E$82*'Fixed Data'!W$52)),0)</f>
        <v>-2.8205434782608681E-2</v>
      </c>
      <c r="AA84" s="21">
        <f>IF($E$82&lt;0,(IF(2050-Z$80&lt;=0,0,(2/(2050-Z$80+1))*(1-(SUM($E84:Z84)/$E$82))*$E$82*'Fixed Data'!X$52)),0)</f>
        <v>-1.8803623188405689E-2</v>
      </c>
      <c r="AB84" s="21">
        <f>IF($E$82&lt;0,(IF(2050-AA$80&lt;=0,0,(2/(2050-AA$80+1))*(1-(SUM($E84:AA84)/$E$82))*$E$82*'Fixed Data'!Y$52)),0)</f>
        <v>-9.4018115942023656E-3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-0.21624166666666669</v>
      </c>
      <c r="G128" s="21">
        <f t="shared" si="10"/>
        <v>-0.20683985507246377</v>
      </c>
      <c r="H128" s="21">
        <f t="shared" si="10"/>
        <v>-0.19743804347826088</v>
      </c>
      <c r="I128" s="21">
        <f t="shared" si="10"/>
        <v>-0.18803623188405802</v>
      </c>
      <c r="J128" s="21">
        <f t="shared" si="10"/>
        <v>-0.1786344202898551</v>
      </c>
      <c r="K128" s="21">
        <f t="shared" si="10"/>
        <v>-0.16923260869565221</v>
      </c>
      <c r="L128" s="21">
        <f t="shared" si="10"/>
        <v>-0.15983079710144929</v>
      </c>
      <c r="M128" s="21">
        <f t="shared" si="10"/>
        <v>-0.15042898550724643</v>
      </c>
      <c r="N128" s="21">
        <f t="shared" si="10"/>
        <v>-0.14102717391304351</v>
      </c>
      <c r="O128" s="21">
        <f t="shared" si="10"/>
        <v>-0.13162536231884062</v>
      </c>
      <c r="P128" s="21">
        <f t="shared" si="10"/>
        <v>-0.1222235507246377</v>
      </c>
      <c r="Q128" s="21">
        <f t="shared" si="10"/>
        <v>-0.11282173913043482</v>
      </c>
      <c r="R128" s="21">
        <f t="shared" si="10"/>
        <v>-0.10341992753623187</v>
      </c>
      <c r="S128" s="21">
        <f t="shared" si="10"/>
        <v>-9.401811594202901E-2</v>
      </c>
      <c r="T128" s="21">
        <f t="shared" si="10"/>
        <v>-8.4616304347826077E-2</v>
      </c>
      <c r="U128" s="21">
        <f t="shared" si="10"/>
        <v>-7.5214492753623144E-2</v>
      </c>
      <c r="V128" s="21">
        <f t="shared" si="10"/>
        <v>-6.5812681159420308E-2</v>
      </c>
      <c r="W128" s="21">
        <f t="shared" si="10"/>
        <v>-5.6410869565217396E-2</v>
      </c>
      <c r="X128" s="21">
        <f t="shared" si="10"/>
        <v>-4.7009057971014609E-2</v>
      </c>
      <c r="Y128" s="21">
        <f t="shared" si="10"/>
        <v>-3.7607246376811655E-2</v>
      </c>
      <c r="Z128" s="21">
        <f t="shared" si="10"/>
        <v>-2.8205434782608681E-2</v>
      </c>
      <c r="AA128" s="21">
        <f t="shared" si="10"/>
        <v>-1.8803623188405689E-2</v>
      </c>
      <c r="AB128" s="21">
        <f t="shared" si="10"/>
        <v>-9.4018115942023656E-3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-2.5949000000000004</v>
      </c>
      <c r="G129" s="21">
        <f t="shared" ref="G129:AW129" si="11">F131</f>
        <v>-2.3786583333333335</v>
      </c>
      <c r="H129" s="21">
        <f t="shared" si="11"/>
        <v>-2.1718184782608696</v>
      </c>
      <c r="I129" s="21">
        <f t="shared" si="11"/>
        <v>-1.9743804347826086</v>
      </c>
      <c r="J129" s="21">
        <f t="shared" si="11"/>
        <v>-1.7863442028985506</v>
      </c>
      <c r="K129" s="21">
        <f t="shared" si="11"/>
        <v>-1.6077097826086955</v>
      </c>
      <c r="L129" s="21">
        <f t="shared" si="11"/>
        <v>-1.4384771739130433</v>
      </c>
      <c r="M129" s="21">
        <f t="shared" si="11"/>
        <v>-1.2786463768115941</v>
      </c>
      <c r="N129" s="21">
        <f t="shared" si="11"/>
        <v>-1.1282173913043476</v>
      </c>
      <c r="O129" s="21">
        <f t="shared" si="11"/>
        <v>-0.98719021739130408</v>
      </c>
      <c r="P129" s="21">
        <f t="shared" si="11"/>
        <v>-0.85556485507246349</v>
      </c>
      <c r="Q129" s="21">
        <f t="shared" si="11"/>
        <v>-0.73334130434782585</v>
      </c>
      <c r="R129" s="21">
        <f t="shared" si="11"/>
        <v>-0.62051956521739104</v>
      </c>
      <c r="S129" s="21">
        <f t="shared" si="11"/>
        <v>-0.51709963768115919</v>
      </c>
      <c r="T129" s="21">
        <f t="shared" si="11"/>
        <v>-0.42308152173913016</v>
      </c>
      <c r="U129" s="21">
        <f t="shared" si="11"/>
        <v>-0.33846521739130409</v>
      </c>
      <c r="V129" s="21">
        <f t="shared" si="11"/>
        <v>-0.26325072463768096</v>
      </c>
      <c r="W129" s="21">
        <f t="shared" si="11"/>
        <v>-0.19743804347826066</v>
      </c>
      <c r="X129" s="21">
        <f t="shared" si="11"/>
        <v>-0.14102717391304326</v>
      </c>
      <c r="Y129" s="21">
        <f t="shared" si="11"/>
        <v>-9.4018115942028649E-2</v>
      </c>
      <c r="Z129" s="21">
        <f t="shared" si="11"/>
        <v>-5.6410869565216994E-2</v>
      </c>
      <c r="AA129" s="21">
        <f t="shared" si="11"/>
        <v>-2.8205434782608313E-2</v>
      </c>
      <c r="AB129" s="21">
        <f t="shared" si="11"/>
        <v>-9.4018115942026241E-3</v>
      </c>
      <c r="AC129" s="21">
        <f t="shared" si="11"/>
        <v>-2.5847379792054426E-16</v>
      </c>
      <c r="AD129" s="21">
        <f t="shared" si="11"/>
        <v>-2.5847379792054426E-16</v>
      </c>
      <c r="AE129" s="21">
        <f t="shared" si="11"/>
        <v>-2.5847379792054426E-16</v>
      </c>
      <c r="AF129" s="21">
        <f t="shared" si="11"/>
        <v>-2.5847379792054426E-16</v>
      </c>
      <c r="AG129" s="21">
        <f t="shared" si="11"/>
        <v>-2.5847379792054426E-16</v>
      </c>
      <c r="AH129" s="21">
        <f t="shared" si="11"/>
        <v>-2.5847379792054426E-16</v>
      </c>
      <c r="AI129" s="21">
        <f t="shared" si="11"/>
        <v>-2.5847379792054426E-16</v>
      </c>
      <c r="AJ129" s="21">
        <f t="shared" si="11"/>
        <v>-2.5847379792054426E-16</v>
      </c>
      <c r="AK129" s="21">
        <f t="shared" si="11"/>
        <v>-2.5847379792054426E-16</v>
      </c>
      <c r="AL129" s="21">
        <f t="shared" si="11"/>
        <v>-2.5847379792054426E-16</v>
      </c>
      <c r="AM129" s="21">
        <f t="shared" si="11"/>
        <v>-2.5847379792054426E-16</v>
      </c>
      <c r="AN129" s="21">
        <f t="shared" si="11"/>
        <v>-2.5847379792054426E-16</v>
      </c>
      <c r="AO129" s="21">
        <f t="shared" si="11"/>
        <v>-2.5847379792054426E-16</v>
      </c>
      <c r="AP129" s="21">
        <f t="shared" si="11"/>
        <v>-2.5847379792054426E-16</v>
      </c>
      <c r="AQ129" s="21">
        <f t="shared" si="11"/>
        <v>-2.5847379792054426E-16</v>
      </c>
      <c r="AR129" s="21">
        <f t="shared" si="11"/>
        <v>-2.5847379792054426E-16</v>
      </c>
      <c r="AS129" s="21">
        <f t="shared" si="11"/>
        <v>-2.5847379792054426E-16</v>
      </c>
      <c r="AT129" s="21">
        <f t="shared" si="11"/>
        <v>-2.5847379792054426E-16</v>
      </c>
      <c r="AU129" s="21">
        <f t="shared" si="11"/>
        <v>-2.5847379792054426E-16</v>
      </c>
      <c r="AV129" s="21">
        <f t="shared" si="11"/>
        <v>-2.5847379792054426E-16</v>
      </c>
      <c r="AW129" s="21">
        <f t="shared" si="11"/>
        <v>-2.5847379792054426E-16</v>
      </c>
      <c r="AX129" s="21">
        <f>AW131</f>
        <v>-2.5847379792054426E-16</v>
      </c>
      <c r="AY129" s="21">
        <f>AX131</f>
        <v>-2.5847379792054426E-16</v>
      </c>
      <c r="AZ129" s="21">
        <f>AY131</f>
        <v>-2.5847379792054426E-16</v>
      </c>
      <c r="BA129" s="21">
        <f>AZ131</f>
        <v>-2.5847379792054426E-16</v>
      </c>
      <c r="BB129" s="21">
        <f>BA131</f>
        <v>-2.5847379792054426E-16</v>
      </c>
    </row>
    <row r="130" spans="1:54" ht="15" customHeight="1" outlineLevel="2">
      <c r="A130" s="8"/>
      <c r="B130" t="s">
        <v>398</v>
      </c>
      <c r="C130" t="s">
        <v>399</v>
      </c>
      <c r="D130" t="s">
        <v>330</v>
      </c>
      <c r="E130" s="21">
        <f>E131*(1/(1+'Fixed Data'!$B$10))</f>
        <v>-2.4970169361046968</v>
      </c>
      <c r="F130" s="21">
        <f>F131*(1/(1+'Fixed Data'!$B$10))</f>
        <v>-2.2889321914293053</v>
      </c>
      <c r="G130" s="21">
        <f>G131*(1/(1+'Fixed Data'!$B$10))</f>
        <v>-2.0898946095658872</v>
      </c>
      <c r="H130" s="21">
        <f>H131*(1/(1+'Fixed Data'!$B$10))</f>
        <v>-1.8999041905144427</v>
      </c>
      <c r="I130" s="21">
        <f>I131*(1/(1+'Fixed Data'!$B$10))</f>
        <v>-1.7189609342749719</v>
      </c>
      <c r="J130" s="21">
        <f>J131*(1/(1+'Fixed Data'!$B$10))</f>
        <v>-1.5470648408474748</v>
      </c>
      <c r="K130" s="21">
        <f>K131*(1/(1+'Fixed Data'!$B$10))</f>
        <v>-1.3842159102319511</v>
      </c>
      <c r="L130" s="21">
        <f>L131*(1/(1+'Fixed Data'!$B$10))</f>
        <v>-1.230414142428401</v>
      </c>
      <c r="M130" s="21">
        <f>M131*(1/(1+'Fixed Data'!$B$10))</f>
        <v>-1.0856595374368243</v>
      </c>
      <c r="N130" s="21">
        <f>N131*(1/(1+'Fixed Data'!$B$10))</f>
        <v>-0.94995209525722113</v>
      </c>
      <c r="O130" s="21">
        <f>O131*(1/(1+'Fixed Data'!$B$10))</f>
        <v>-0.82329181588959166</v>
      </c>
      <c r="P130" s="21">
        <f>P131*(1/(1+'Fixed Data'!$B$10))</f>
        <v>-0.70567869933393568</v>
      </c>
      <c r="Q130" s="21">
        <f>Q131*(1/(1+'Fixed Data'!$B$10))</f>
        <v>-0.59711274559025318</v>
      </c>
      <c r="R130" s="21">
        <f>R131*(1/(1+'Fixed Data'!$B$10))</f>
        <v>-0.49759395465854434</v>
      </c>
      <c r="S130" s="21">
        <f>S131*(1/(1+'Fixed Data'!$B$10))</f>
        <v>-0.40712232653880892</v>
      </c>
      <c r="T130" s="21">
        <f>T131*(1/(1+'Fixed Data'!$B$10))</f>
        <v>-0.3256978612310471</v>
      </c>
      <c r="U130" s="21">
        <f>U131*(1/(1+'Fixed Data'!$B$10))</f>
        <v>-0.25332055873525883</v>
      </c>
      <c r="V130" s="21">
        <f>V131*(1/(1+'Fixed Data'!$B$10))</f>
        <v>-0.18999041905144406</v>
      </c>
      <c r="W130" s="21">
        <f>W131*(1/(1+'Fixed Data'!$B$10))</f>
        <v>-0.13570744217960284</v>
      </c>
      <c r="X130" s="21">
        <f>X131*(1/(1+'Fixed Data'!$B$10))</f>
        <v>-9.0471628119735054E-2</v>
      </c>
      <c r="Y130" s="21">
        <f>Y131*(1/(1+'Fixed Data'!$B$10))</f>
        <v>-5.4282976871840839E-2</v>
      </c>
      <c r="Z130" s="21">
        <f>Z131*(1/(1+'Fixed Data'!$B$10))</f>
        <v>-2.7141488435920243E-2</v>
      </c>
      <c r="AA130" s="21">
        <f>AA131*(1/(1+'Fixed Data'!$B$10))</f>
        <v>-9.0471628119732726E-3</v>
      </c>
      <c r="AB130" s="21">
        <f>AB131*(1/(1+'Fixed Data'!$B$10))</f>
        <v>-2.4872382401899953E-16</v>
      </c>
      <c r="AC130" s="21">
        <f>AC131*(1/(1+'Fixed Data'!$B$10))</f>
        <v>-2.4872382401899953E-16</v>
      </c>
      <c r="AD130" s="21">
        <f>AD131*(1/(1+'Fixed Data'!$B$10))</f>
        <v>-2.4872382401899953E-16</v>
      </c>
      <c r="AE130" s="21">
        <f>AE131*(1/(1+'Fixed Data'!$B$10))</f>
        <v>-2.4872382401899953E-16</v>
      </c>
      <c r="AF130" s="21">
        <f>AF131*(1/(1+'Fixed Data'!$B$10))</f>
        <v>-2.4872382401899953E-16</v>
      </c>
      <c r="AG130" s="21">
        <f>AG131*(1/(1+'Fixed Data'!$B$10))</f>
        <v>-2.4872382401899953E-16</v>
      </c>
      <c r="AH130" s="21">
        <f>AH131*(1/(1+'Fixed Data'!$B$10))</f>
        <v>-2.4872382401899953E-16</v>
      </c>
      <c r="AI130" s="21">
        <f>AI131*(1/(1+'Fixed Data'!$B$10))</f>
        <v>-2.4872382401899953E-16</v>
      </c>
      <c r="AJ130" s="21">
        <f>AJ131*(1/(1+'Fixed Data'!$B$10))</f>
        <v>-2.4872382401899953E-16</v>
      </c>
      <c r="AK130" s="21">
        <f>AK131*(1/(1+'Fixed Data'!$B$10))</f>
        <v>-2.4872382401899953E-16</v>
      </c>
      <c r="AL130" s="21">
        <f>AL131*(1/(1+'Fixed Data'!$B$10))</f>
        <v>-2.4872382401899953E-16</v>
      </c>
      <c r="AM130" s="21">
        <f>AM131*(1/(1+'Fixed Data'!$B$10))</f>
        <v>-2.4872382401899953E-16</v>
      </c>
      <c r="AN130" s="21">
        <f>AN131*(1/(1+'Fixed Data'!$B$10))</f>
        <v>-2.4872382401899953E-16</v>
      </c>
      <c r="AO130" s="21">
        <f>AO131*(1/(1+'Fixed Data'!$B$10))</f>
        <v>-2.4872382401899953E-16</v>
      </c>
      <c r="AP130" s="21">
        <f>AP131*(1/(1+'Fixed Data'!$B$10))</f>
        <v>-2.4872382401899953E-16</v>
      </c>
      <c r="AQ130" s="21">
        <f>AQ131*(1/(1+'Fixed Data'!$B$10))</f>
        <v>-2.4872382401899953E-16</v>
      </c>
      <c r="AR130" s="21">
        <f>AR131*(1/(1+'Fixed Data'!$B$10))</f>
        <v>-2.4872382401899953E-16</v>
      </c>
      <c r="AS130" s="21">
        <f>AS131*(1/(1+'Fixed Data'!$B$10))</f>
        <v>-2.4872382401899953E-16</v>
      </c>
      <c r="AT130" s="21">
        <f>AT131*(1/(1+'Fixed Data'!$B$10))</f>
        <v>-2.4872382401899953E-16</v>
      </c>
      <c r="AU130" s="21">
        <f>AU131*(1/(1+'Fixed Data'!$B$10))</f>
        <v>-2.4872382401899953E-16</v>
      </c>
      <c r="AV130" s="21">
        <f>AV131*(1/(1+'Fixed Data'!$B$10))</f>
        <v>-2.4872382401899953E-16</v>
      </c>
      <c r="AW130" s="21">
        <f>AW131*(1/(1+'Fixed Data'!$B$10))</f>
        <v>-2.4872382401899953E-16</v>
      </c>
      <c r="AX130" s="21">
        <f>AX131*(1/(1+'Fixed Data'!$B$10))</f>
        <v>-2.4872382401899953E-16</v>
      </c>
      <c r="AY130" s="21">
        <f>AY131*(1/(1+'Fixed Data'!$B$10))</f>
        <v>-2.4872382401899953E-16</v>
      </c>
      <c r="AZ130" s="21">
        <f>AZ131*(1/(1+'Fixed Data'!$B$10))</f>
        <v>-2.4872382401899953E-16</v>
      </c>
      <c r="BA130" s="21">
        <f>BA131*(1/(1+'Fixed Data'!$B$10))</f>
        <v>-2.4872382401899953E-16</v>
      </c>
      <c r="BB130" s="21">
        <f>BB131*(1/(1+'Fixed Data'!$B$10))</f>
        <v>-2.4872382401899953E-16</v>
      </c>
    </row>
    <row r="131" spans="1:54" ht="13.9" customHeight="1" outlineLevel="2">
      <c r="A131" s="8"/>
      <c r="B131" t="s">
        <v>400</v>
      </c>
      <c r="C131" t="s">
        <v>401</v>
      </c>
      <c r="D131" t="s">
        <v>330</v>
      </c>
      <c r="E131" s="21">
        <f t="shared" ref="E131:BB131" si="12">E82-E128+E129</f>
        <v>-2.5949000000000004</v>
      </c>
      <c r="F131" s="21">
        <f t="shared" si="12"/>
        <v>-2.3786583333333335</v>
      </c>
      <c r="G131" s="21">
        <f t="shared" si="12"/>
        <v>-2.1718184782608696</v>
      </c>
      <c r="H131" s="21">
        <f t="shared" si="12"/>
        <v>-1.9743804347826086</v>
      </c>
      <c r="I131" s="21">
        <f t="shared" si="12"/>
        <v>-1.7863442028985506</v>
      </c>
      <c r="J131" s="21">
        <f t="shared" si="12"/>
        <v>-1.6077097826086955</v>
      </c>
      <c r="K131" s="21">
        <f t="shared" si="12"/>
        <v>-1.4384771739130433</v>
      </c>
      <c r="L131" s="21">
        <f t="shared" si="12"/>
        <v>-1.2786463768115941</v>
      </c>
      <c r="M131" s="21">
        <f t="shared" si="12"/>
        <v>-1.1282173913043476</v>
      </c>
      <c r="N131" s="21">
        <f t="shared" si="12"/>
        <v>-0.98719021739130408</v>
      </c>
      <c r="O131" s="21">
        <f t="shared" si="12"/>
        <v>-0.85556485507246349</v>
      </c>
      <c r="P131" s="21">
        <f t="shared" si="12"/>
        <v>-0.73334130434782585</v>
      </c>
      <c r="Q131" s="21">
        <f t="shared" si="12"/>
        <v>-0.62051956521739104</v>
      </c>
      <c r="R131" s="21">
        <f t="shared" si="12"/>
        <v>-0.51709963768115919</v>
      </c>
      <c r="S131" s="21">
        <f t="shared" si="12"/>
        <v>-0.42308152173913016</v>
      </c>
      <c r="T131" s="21">
        <f t="shared" si="12"/>
        <v>-0.33846521739130409</v>
      </c>
      <c r="U131" s="21">
        <f t="shared" si="12"/>
        <v>-0.26325072463768096</v>
      </c>
      <c r="V131" s="21">
        <f t="shared" si="12"/>
        <v>-0.19743804347826066</v>
      </c>
      <c r="W131" s="21">
        <f t="shared" si="12"/>
        <v>-0.14102717391304326</v>
      </c>
      <c r="X131" s="21">
        <f t="shared" si="12"/>
        <v>-9.4018115942028649E-2</v>
      </c>
      <c r="Y131" s="21">
        <f t="shared" si="12"/>
        <v>-5.6410869565216994E-2</v>
      </c>
      <c r="Z131" s="21">
        <f t="shared" si="12"/>
        <v>-2.8205434782608313E-2</v>
      </c>
      <c r="AA131" s="21">
        <f t="shared" si="12"/>
        <v>-9.4018115942026241E-3</v>
      </c>
      <c r="AB131" s="21">
        <f t="shared" si="12"/>
        <v>-2.5847379792054426E-16</v>
      </c>
      <c r="AC131" s="21">
        <f t="shared" si="12"/>
        <v>-2.5847379792054426E-16</v>
      </c>
      <c r="AD131" s="21">
        <f t="shared" si="12"/>
        <v>-2.5847379792054426E-16</v>
      </c>
      <c r="AE131" s="21">
        <f t="shared" si="12"/>
        <v>-2.5847379792054426E-16</v>
      </c>
      <c r="AF131" s="21">
        <f t="shared" si="12"/>
        <v>-2.5847379792054426E-16</v>
      </c>
      <c r="AG131" s="21">
        <f t="shared" si="12"/>
        <v>-2.5847379792054426E-16</v>
      </c>
      <c r="AH131" s="21">
        <f t="shared" si="12"/>
        <v>-2.5847379792054426E-16</v>
      </c>
      <c r="AI131" s="21">
        <f t="shared" si="12"/>
        <v>-2.5847379792054426E-16</v>
      </c>
      <c r="AJ131" s="21">
        <f t="shared" si="12"/>
        <v>-2.5847379792054426E-16</v>
      </c>
      <c r="AK131" s="21">
        <f t="shared" si="12"/>
        <v>-2.5847379792054426E-16</v>
      </c>
      <c r="AL131" s="21">
        <f t="shared" si="12"/>
        <v>-2.5847379792054426E-16</v>
      </c>
      <c r="AM131" s="21">
        <f t="shared" si="12"/>
        <v>-2.5847379792054426E-16</v>
      </c>
      <c r="AN131" s="21">
        <f t="shared" si="12"/>
        <v>-2.5847379792054426E-16</v>
      </c>
      <c r="AO131" s="21">
        <f t="shared" si="12"/>
        <v>-2.5847379792054426E-16</v>
      </c>
      <c r="AP131" s="21">
        <f t="shared" si="12"/>
        <v>-2.5847379792054426E-16</v>
      </c>
      <c r="AQ131" s="21">
        <f t="shared" si="12"/>
        <v>-2.5847379792054426E-16</v>
      </c>
      <c r="AR131" s="21">
        <f t="shared" si="12"/>
        <v>-2.5847379792054426E-16</v>
      </c>
      <c r="AS131" s="21">
        <f t="shared" si="12"/>
        <v>-2.5847379792054426E-16</v>
      </c>
      <c r="AT131" s="21">
        <f t="shared" si="12"/>
        <v>-2.5847379792054426E-16</v>
      </c>
      <c r="AU131" s="21">
        <f t="shared" si="12"/>
        <v>-2.5847379792054426E-16</v>
      </c>
      <c r="AV131" s="21">
        <f t="shared" si="12"/>
        <v>-2.5847379792054426E-16</v>
      </c>
      <c r="AW131" s="21">
        <f t="shared" si="12"/>
        <v>-2.5847379792054426E-16</v>
      </c>
      <c r="AX131" s="21">
        <f t="shared" si="12"/>
        <v>-2.5847379792054426E-16</v>
      </c>
      <c r="AY131" s="21">
        <f t="shared" si="12"/>
        <v>-2.5847379792054426E-16</v>
      </c>
      <c r="AZ131" s="21">
        <f t="shared" si="12"/>
        <v>-2.5847379792054426E-16</v>
      </c>
      <c r="BA131" s="21">
        <f t="shared" si="12"/>
        <v>-2.5847379792054426E-16</v>
      </c>
      <c r="BB131" s="21">
        <f t="shared" si="12"/>
        <v>-2.5847379792054426E-16</v>
      </c>
    </row>
    <row r="132" spans="1:54" ht="14.5" outlineLevel="2">
      <c r="A132" s="8"/>
      <c r="B132" t="s">
        <v>402</v>
      </c>
      <c r="C132" t="s">
        <v>403</v>
      </c>
      <c r="D132" t="s">
        <v>330</v>
      </c>
      <c r="E132" s="21">
        <f>AVERAGE(E129:E130)*'Fixed Data'!$B$10</f>
        <v>-4.8941531947652057E-2</v>
      </c>
      <c r="F132" s="21">
        <f>AVERAGE(F129:F130)*'Fixed Data'!$B$10</f>
        <v>-9.5723110952014398E-2</v>
      </c>
      <c r="G132" s="21">
        <f>AVERAGE(G129:G130)*'Fixed Data'!$B$10</f>
        <v>-8.7583637680824722E-2</v>
      </c>
      <c r="H132" s="21">
        <f>AVERAGE(H129:H130)*'Fixed Data'!$B$10</f>
        <v>-7.9805764307996116E-2</v>
      </c>
      <c r="I132" s="21">
        <f>AVERAGE(I129:I130)*'Fixed Data'!$B$10</f>
        <v>-7.2389490833528566E-2</v>
      </c>
      <c r="J132" s="21">
        <f>AVERAGE(J129:J130)*'Fixed Data'!$B$10</f>
        <v>-6.5334817257422087E-2</v>
      </c>
      <c r="K132" s="21">
        <f>AVERAGE(K129:K130)*'Fixed Data'!$B$10</f>
        <v>-5.8641743579676664E-2</v>
      </c>
      <c r="L132" s="21">
        <f>AVERAGE(L129:L130)*'Fixed Data'!$B$10</f>
        <v>-5.2310269800292304E-2</v>
      </c>
      <c r="M132" s="21">
        <f>AVERAGE(M129:M130)*'Fixed Data'!$B$10</f>
        <v>-4.6340395919268994E-2</v>
      </c>
      <c r="N132" s="21">
        <f>AVERAGE(N129:N130)*'Fixed Data'!$B$10</f>
        <v>-4.0732121936606747E-2</v>
      </c>
      <c r="O132" s="21">
        <f>AVERAGE(O129:O130)*'Fixed Data'!$B$10</f>
        <v>-3.5485447852305556E-2</v>
      </c>
      <c r="P132" s="21">
        <f>AVERAGE(P129:P130)*'Fixed Data'!$B$10</f>
        <v>-3.0600373666365421E-2</v>
      </c>
      <c r="Q132" s="21">
        <f>AVERAGE(Q129:Q130)*'Fixed Data'!$B$10</f>
        <v>-2.6076899378786347E-2</v>
      </c>
      <c r="R132" s="21">
        <f>AVERAGE(R129:R130)*'Fixed Data'!$B$10</f>
        <v>-2.1915024989568332E-2</v>
      </c>
      <c r="S132" s="21">
        <f>AVERAGE(S129:S130)*'Fixed Data'!$B$10</f>
        <v>-1.8114750498711373E-2</v>
      </c>
      <c r="T132" s="21">
        <f>AVERAGE(T129:T130)*'Fixed Data'!$B$10</f>
        <v>-1.4676075906215473E-2</v>
      </c>
      <c r="U132" s="21">
        <f>AVERAGE(U129:U130)*'Fixed Data'!$B$10</f>
        <v>-1.1599001212080632E-2</v>
      </c>
      <c r="V132" s="21">
        <f>AVERAGE(V129:V130)*'Fixed Data'!$B$10</f>
        <v>-8.8835264163068511E-3</v>
      </c>
      <c r="W132" s="21">
        <f>AVERAGE(W129:W130)*'Fixed Data'!$B$10</f>
        <v>-6.5296515188941247E-3</v>
      </c>
      <c r="X132" s="21">
        <f>AVERAGE(X129:X130)*'Fixed Data'!$B$10</f>
        <v>-4.5373765198424548E-3</v>
      </c>
      <c r="Y132" s="21">
        <f>AVERAGE(Y129:Y130)*'Fixed Data'!$B$10</f>
        <v>-2.906701419151842E-3</v>
      </c>
      <c r="Z132" s="21">
        <f>AVERAGE(Z129:Z130)*'Fixed Data'!$B$10</f>
        <v>-1.6376262168222898E-3</v>
      </c>
      <c r="AA132" s="21">
        <f>AVERAGE(AA129:AA130)*'Fixed Data'!$B$10</f>
        <v>-7.30150912853799E-4</v>
      </c>
      <c r="AB132" s="21">
        <f>AVERAGE(AB129:AB130)*'Fixed Data'!$B$10</f>
        <v>-1.842755072463763E-4</v>
      </c>
      <c r="AC132" s="21">
        <f>AVERAGE(AC129:AC130)*'Fixed Data'!$B$10</f>
        <v>-9.9410733900150574E-18</v>
      </c>
      <c r="AD132" s="21">
        <f>AVERAGE(AD129:AD130)*'Fixed Data'!$B$10</f>
        <v>-9.9410733900150574E-18</v>
      </c>
      <c r="AE132" s="21">
        <f>AVERAGE(AE129:AE130)*'Fixed Data'!$B$10</f>
        <v>-9.9410733900150574E-18</v>
      </c>
      <c r="AF132" s="21">
        <f>AVERAGE(AF129:AF130)*'Fixed Data'!$B$10</f>
        <v>-9.9410733900150574E-18</v>
      </c>
      <c r="AG132" s="21">
        <f>AVERAGE(AG129:AG130)*'Fixed Data'!$B$10</f>
        <v>-9.9410733900150574E-18</v>
      </c>
      <c r="AH132" s="21">
        <f>AVERAGE(AH129:AH130)*'Fixed Data'!$B$10</f>
        <v>-9.9410733900150574E-18</v>
      </c>
      <c r="AI132" s="21">
        <f>AVERAGE(AI129:AI130)*'Fixed Data'!$B$10</f>
        <v>-9.9410733900150574E-18</v>
      </c>
      <c r="AJ132" s="21">
        <f>AVERAGE(AJ129:AJ130)*'Fixed Data'!$B$10</f>
        <v>-9.9410733900150574E-18</v>
      </c>
      <c r="AK132" s="21">
        <f>AVERAGE(AK129:AK130)*'Fixed Data'!$B$10</f>
        <v>-9.9410733900150574E-18</v>
      </c>
      <c r="AL132" s="21">
        <f>AVERAGE(AL129:AL130)*'Fixed Data'!$B$10</f>
        <v>-9.9410733900150574E-18</v>
      </c>
      <c r="AM132" s="21">
        <f>AVERAGE(AM129:AM130)*'Fixed Data'!$B$10</f>
        <v>-9.9410733900150574E-18</v>
      </c>
      <c r="AN132" s="21">
        <f>AVERAGE(AN129:AN130)*'Fixed Data'!$B$10</f>
        <v>-9.9410733900150574E-18</v>
      </c>
      <c r="AO132" s="21">
        <f>AVERAGE(AO129:AO130)*'Fixed Data'!$B$10</f>
        <v>-9.9410733900150574E-18</v>
      </c>
      <c r="AP132" s="21">
        <f>AVERAGE(AP129:AP130)*'Fixed Data'!$B$10</f>
        <v>-9.9410733900150574E-18</v>
      </c>
      <c r="AQ132" s="21">
        <f>AVERAGE(AQ129:AQ130)*'Fixed Data'!$B$10</f>
        <v>-9.9410733900150574E-18</v>
      </c>
      <c r="AR132" s="21">
        <f>AVERAGE(AR129:AR130)*'Fixed Data'!$B$10</f>
        <v>-9.9410733900150574E-18</v>
      </c>
      <c r="AS132" s="21">
        <f>AVERAGE(AS129:AS130)*'Fixed Data'!$B$10</f>
        <v>-9.9410733900150574E-18</v>
      </c>
      <c r="AT132" s="21">
        <f>AVERAGE(AT129:AT130)*'Fixed Data'!$B$10</f>
        <v>-9.9410733900150574E-18</v>
      </c>
      <c r="AU132" s="21">
        <f>AVERAGE(AU129:AU130)*'Fixed Data'!$B$10</f>
        <v>-9.9410733900150574E-18</v>
      </c>
      <c r="AV132" s="21">
        <f>AVERAGE(AV129:AV130)*'Fixed Data'!$B$10</f>
        <v>-9.9410733900150574E-18</v>
      </c>
      <c r="AW132" s="21">
        <f>AVERAGE(AW129:AW130)*'Fixed Data'!$B$10</f>
        <v>-9.9410733900150574E-18</v>
      </c>
      <c r="AX132" s="21">
        <f>AVERAGE(AX129:AX130)*'Fixed Data'!$B$10</f>
        <v>-9.9410733900150574E-18</v>
      </c>
      <c r="AY132" s="21">
        <f>AVERAGE(AY129:AY130)*'Fixed Data'!$B$10</f>
        <v>-9.9410733900150574E-18</v>
      </c>
      <c r="AZ132" s="21">
        <f>AVERAGE(AZ129:AZ130)*'Fixed Data'!$B$10</f>
        <v>-9.9410733900150574E-18</v>
      </c>
      <c r="BA132" s="21">
        <f>AVERAGE(BA129:BA130)*'Fixed Data'!$B$10</f>
        <v>-9.9410733900150574E-18</v>
      </c>
      <c r="BB132" s="21">
        <f>AVERAGE(BB129:BB130)*'Fixed Data'!$B$10</f>
        <v>-9.9410733900150574E-18</v>
      </c>
    </row>
    <row r="133" spans="1:54" ht="14" outlineLevel="2" thickBot="1">
      <c r="A133" s="9"/>
      <c r="B133" s="3" t="s">
        <v>404</v>
      </c>
      <c r="C133" s="7" t="s">
        <v>405</v>
      </c>
      <c r="D133" s="7" t="s">
        <v>330</v>
      </c>
      <c r="E133" s="21">
        <f>E128+E132</f>
        <v>-4.8941531947652057E-2</v>
      </c>
      <c r="F133" s="21">
        <f t="shared" ref="F133:BB133" si="13">F128+F132</f>
        <v>-0.31196477761868108</v>
      </c>
      <c r="G133" s="21">
        <f t="shared" si="13"/>
        <v>-0.2944234927532885</v>
      </c>
      <c r="H133" s="21">
        <f t="shared" si="13"/>
        <v>-0.27724380778625701</v>
      </c>
      <c r="I133" s="21">
        <f t="shared" si="13"/>
        <v>-0.26042572271758657</v>
      </c>
      <c r="J133" s="21">
        <f t="shared" si="13"/>
        <v>-0.24396923754727717</v>
      </c>
      <c r="K133" s="21">
        <f t="shared" si="13"/>
        <v>-0.22787435227532887</v>
      </c>
      <c r="L133" s="21">
        <f t="shared" si="13"/>
        <v>-0.21214106690174159</v>
      </c>
      <c r="M133" s="21">
        <f t="shared" si="13"/>
        <v>-0.19676938142651543</v>
      </c>
      <c r="N133" s="21">
        <f t="shared" si="13"/>
        <v>-0.18175929584965025</v>
      </c>
      <c r="O133" s="21">
        <f t="shared" si="13"/>
        <v>-0.16711081017114618</v>
      </c>
      <c r="P133" s="21">
        <f t="shared" si="13"/>
        <v>-0.15282392439100312</v>
      </c>
      <c r="Q133" s="21">
        <f t="shared" si="13"/>
        <v>-0.13889863850922116</v>
      </c>
      <c r="R133" s="21">
        <f t="shared" si="13"/>
        <v>-0.12533495252580021</v>
      </c>
      <c r="S133" s="21">
        <f t="shared" si="13"/>
        <v>-0.11213286644074039</v>
      </c>
      <c r="T133" s="21">
        <f t="shared" si="13"/>
        <v>-9.9292380254041551E-2</v>
      </c>
      <c r="U133" s="21">
        <f t="shared" si="13"/>
        <v>-8.6813493965703772E-2</v>
      </c>
      <c r="V133" s="21">
        <f t="shared" si="13"/>
        <v>-7.4696207575727161E-2</v>
      </c>
      <c r="W133" s="21">
        <f t="shared" si="13"/>
        <v>-6.2940521084111523E-2</v>
      </c>
      <c r="X133" s="21">
        <f t="shared" si="13"/>
        <v>-5.1546434490857065E-2</v>
      </c>
      <c r="Y133" s="21">
        <f t="shared" si="13"/>
        <v>-4.0513947795963498E-2</v>
      </c>
      <c r="Z133" s="21">
        <f t="shared" si="13"/>
        <v>-2.984306099943097E-2</v>
      </c>
      <c r="AA133" s="21">
        <f t="shared" si="13"/>
        <v>-1.9533774101259487E-2</v>
      </c>
      <c r="AB133" s="21">
        <f t="shared" si="13"/>
        <v>-9.5860871014487418E-3</v>
      </c>
      <c r="AC133" s="21">
        <f t="shared" si="13"/>
        <v>-9.9410733900150574E-18</v>
      </c>
      <c r="AD133" s="21">
        <f t="shared" si="13"/>
        <v>-9.9410733900150574E-18</v>
      </c>
      <c r="AE133" s="21">
        <f t="shared" si="13"/>
        <v>-9.9410733900150574E-18</v>
      </c>
      <c r="AF133" s="21">
        <f t="shared" si="13"/>
        <v>-9.9410733900150574E-18</v>
      </c>
      <c r="AG133" s="21">
        <f t="shared" si="13"/>
        <v>-9.9410733900150574E-18</v>
      </c>
      <c r="AH133" s="21">
        <f t="shared" si="13"/>
        <v>-9.9410733900150574E-18</v>
      </c>
      <c r="AI133" s="21">
        <f t="shared" si="13"/>
        <v>-9.9410733900150574E-18</v>
      </c>
      <c r="AJ133" s="21">
        <f t="shared" si="13"/>
        <v>-9.9410733900150574E-18</v>
      </c>
      <c r="AK133" s="21">
        <f t="shared" si="13"/>
        <v>-9.9410733900150574E-18</v>
      </c>
      <c r="AL133" s="21">
        <f t="shared" si="13"/>
        <v>-9.9410733900150574E-18</v>
      </c>
      <c r="AM133" s="21">
        <f t="shared" si="13"/>
        <v>-9.9410733900150574E-18</v>
      </c>
      <c r="AN133" s="21">
        <f t="shared" si="13"/>
        <v>-9.9410733900150574E-18</v>
      </c>
      <c r="AO133" s="21">
        <f t="shared" si="13"/>
        <v>-9.9410733900150574E-18</v>
      </c>
      <c r="AP133" s="21">
        <f t="shared" si="13"/>
        <v>-9.9410733900150574E-18</v>
      </c>
      <c r="AQ133" s="21">
        <f t="shared" si="13"/>
        <v>-9.9410733900150574E-18</v>
      </c>
      <c r="AR133" s="21">
        <f t="shared" si="13"/>
        <v>-9.9410733900150574E-18</v>
      </c>
      <c r="AS133" s="21">
        <f t="shared" si="13"/>
        <v>-9.9410733900150574E-18</v>
      </c>
      <c r="AT133" s="21">
        <f t="shared" si="13"/>
        <v>-9.9410733900150574E-18</v>
      </c>
      <c r="AU133" s="21">
        <f t="shared" si="13"/>
        <v>-9.9410733900150574E-18</v>
      </c>
      <c r="AV133" s="21">
        <f t="shared" si="13"/>
        <v>-9.9410733900150574E-18</v>
      </c>
      <c r="AW133" s="21">
        <f t="shared" si="13"/>
        <v>-9.9410733900150574E-18</v>
      </c>
      <c r="AX133" s="21">
        <f t="shared" si="13"/>
        <v>-9.9410733900150574E-18</v>
      </c>
      <c r="AY133" s="21">
        <f t="shared" si="13"/>
        <v>-9.9410733900150574E-18</v>
      </c>
      <c r="AZ133" s="21">
        <f t="shared" si="13"/>
        <v>-9.9410733900150574E-18</v>
      </c>
      <c r="BA133" s="21">
        <f t="shared" si="13"/>
        <v>-9.9410733900150574E-18</v>
      </c>
      <c r="BB133" s="21">
        <f t="shared" si="13"/>
        <v>-9.9410733900150574E-18</v>
      </c>
    </row>
    <row r="134" spans="1:54" ht="14" outlineLevel="2" thickBot="1">
      <c r="A134" s="139"/>
      <c r="B134" s="142" t="s">
        <v>406</v>
      </c>
      <c r="C134" s="143"/>
      <c r="D134" s="243"/>
      <c r="E134" s="245">
        <f t="shared" ref="E134:AJ134" si="14">E83+E77+E71</f>
        <v>-5.1111000000000004</v>
      </c>
      <c r="F134" s="245">
        <f t="shared" si="14"/>
        <v>-3.0000000000000001E-3</v>
      </c>
      <c r="G134" s="245">
        <f t="shared" si="14"/>
        <v>-3.0599999999999998E-3</v>
      </c>
      <c r="H134" s="245">
        <f t="shared" si="14"/>
        <v>-3.1211999999999998E-3</v>
      </c>
      <c r="I134" s="245">
        <f t="shared" si="14"/>
        <v>-3.1836239999999999E-3</v>
      </c>
      <c r="J134" s="245">
        <f t="shared" si="14"/>
        <v>-3.24729648E-3</v>
      </c>
      <c r="K134" s="245">
        <f t="shared" si="14"/>
        <v>-3.3122424096000001E-3</v>
      </c>
      <c r="L134" s="245">
        <f t="shared" si="14"/>
        <v>-3.3784872577919999E-3</v>
      </c>
      <c r="M134" s="245">
        <f t="shared" si="14"/>
        <v>-3.4460570029478401E-3</v>
      </c>
      <c r="N134" s="245">
        <f t="shared" si="14"/>
        <v>-3.5149781430067971E-3</v>
      </c>
      <c r="O134" s="245">
        <f t="shared" si="14"/>
        <v>-3.585277705866933E-3</v>
      </c>
      <c r="P134" s="245">
        <f t="shared" si="14"/>
        <v>-3.6569832599842715E-3</v>
      </c>
      <c r="Q134" s="245">
        <f t="shared" si="14"/>
        <v>-3.7301229251839574E-3</v>
      </c>
      <c r="R134" s="245">
        <f t="shared" si="14"/>
        <v>-3.804725383687636E-3</v>
      </c>
      <c r="S134" s="245">
        <f t="shared" si="14"/>
        <v>-3.8808198913613885E-3</v>
      </c>
      <c r="T134" s="245">
        <f t="shared" si="14"/>
        <v>-3.9584362891886167E-3</v>
      </c>
      <c r="U134" s="245">
        <f t="shared" si="14"/>
        <v>-4.0376050149723893E-3</v>
      </c>
      <c r="V134" s="245">
        <f t="shared" si="14"/>
        <v>-4.1183571152718368E-3</v>
      </c>
      <c r="W134" s="245">
        <f t="shared" si="14"/>
        <v>-4.2007242575772732E-3</v>
      </c>
      <c r="X134" s="245">
        <f t="shared" si="14"/>
        <v>-4.2847387427288183E-3</v>
      </c>
      <c r="Y134" s="245">
        <f t="shared" si="14"/>
        <v>-4.3704335175833945E-3</v>
      </c>
      <c r="Z134" s="245">
        <f t="shared" si="14"/>
        <v>-4.4578421879350625E-3</v>
      </c>
      <c r="AA134" s="245">
        <f t="shared" si="14"/>
        <v>-4.5469990316937634E-3</v>
      </c>
      <c r="AB134" s="245">
        <f t="shared" si="14"/>
        <v>-4.6379390123276387E-3</v>
      </c>
      <c r="AC134" s="245">
        <f t="shared" si="14"/>
        <v>-4.7306977925741919E-3</v>
      </c>
      <c r="AD134" s="245">
        <f t="shared" si="14"/>
        <v>-4.8253117484256761E-3</v>
      </c>
      <c r="AE134" s="245">
        <f t="shared" si="14"/>
        <v>-4.9218179833941892E-3</v>
      </c>
      <c r="AF134" s="245">
        <f t="shared" si="14"/>
        <v>-5.0202543430620736E-3</v>
      </c>
      <c r="AG134" s="245">
        <f t="shared" si="14"/>
        <v>-5.1206594299233145E-3</v>
      </c>
      <c r="AH134" s="245">
        <f t="shared" si="14"/>
        <v>-5.2230726185217811E-3</v>
      </c>
      <c r="AI134" s="245">
        <f t="shared" si="14"/>
        <v>-5.3275340708922167E-3</v>
      </c>
      <c r="AJ134" s="245">
        <f t="shared" si="14"/>
        <v>-5.4340847523100611E-3</v>
      </c>
      <c r="AK134" s="245">
        <f t="shared" ref="AK134:BB134" si="15">AK83+AK77+AK71</f>
        <v>-5.5427664473562625E-3</v>
      </c>
      <c r="AL134" s="245">
        <f t="shared" si="15"/>
        <v>-5.6536217763033881E-3</v>
      </c>
      <c r="AM134" s="245">
        <f t="shared" si="15"/>
        <v>-5.766694211829456E-3</v>
      </c>
      <c r="AN134" s="245">
        <f t="shared" si="15"/>
        <v>-5.8820280960660458E-3</v>
      </c>
      <c r="AO134" s="245">
        <f t="shared" si="15"/>
        <v>-5.9996686579873665E-3</v>
      </c>
      <c r="AP134" s="245">
        <f t="shared" si="15"/>
        <v>-6.1196620311471141E-3</v>
      </c>
      <c r="AQ134" s="245">
        <f t="shared" si="15"/>
        <v>-6.2420552717700568E-3</v>
      </c>
      <c r="AR134" s="245">
        <f t="shared" si="15"/>
        <v>-6.3668963772054573E-3</v>
      </c>
      <c r="AS134" s="245">
        <f t="shared" si="15"/>
        <v>-6.4942343047495674E-3</v>
      </c>
      <c r="AT134" s="245">
        <f t="shared" si="15"/>
        <v>-6.6241189908445583E-3</v>
      </c>
      <c r="AU134" s="245">
        <f t="shared" si="15"/>
        <v>-6.7566013706614496E-3</v>
      </c>
      <c r="AV134" s="245">
        <f t="shared" si="15"/>
        <v>-6.891733398074678E-3</v>
      </c>
      <c r="AW134" s="245">
        <f t="shared" si="15"/>
        <v>-7.0295680660361713E-3</v>
      </c>
      <c r="AX134" s="245">
        <f t="shared" si="15"/>
        <v>-7.1701594273568944E-3</v>
      </c>
      <c r="AY134" s="245">
        <f t="shared" si="15"/>
        <v>-7.3135626159040318E-3</v>
      </c>
      <c r="AZ134" s="245">
        <f t="shared" si="15"/>
        <v>-7.459833868222113E-3</v>
      </c>
      <c r="BA134" s="245">
        <f t="shared" si="15"/>
        <v>-7.6090305455865552E-3</v>
      </c>
      <c r="BB134" s="245">
        <f t="shared" si="15"/>
        <v>-7.7612111564982871E-3</v>
      </c>
    </row>
    <row r="135" spans="1:54" ht="14" outlineLevel="2" thickBot="1">
      <c r="A135" s="138"/>
      <c r="B135" s="140" t="s">
        <v>407</v>
      </c>
      <c r="C135" s="141"/>
      <c r="D135" s="244"/>
      <c r="E135" s="245">
        <f>E133+E134</f>
        <v>-5.1600415319476527</v>
      </c>
      <c r="F135" s="245">
        <f t="shared" ref="F135:AW135" si="16">F133+F134</f>
        <v>-0.31496477761868108</v>
      </c>
      <c r="G135" s="245">
        <f t="shared" si="16"/>
        <v>-0.2974834927532885</v>
      </c>
      <c r="H135" s="245">
        <f t="shared" si="16"/>
        <v>-0.280365007786257</v>
      </c>
      <c r="I135" s="245">
        <f t="shared" si="16"/>
        <v>-0.26360934671758657</v>
      </c>
      <c r="J135" s="245">
        <f t="shared" si="16"/>
        <v>-0.24721653402727717</v>
      </c>
      <c r="K135" s="245">
        <f t="shared" si="16"/>
        <v>-0.23118659468492889</v>
      </c>
      <c r="L135" s="245">
        <f t="shared" si="16"/>
        <v>-0.21551955415953358</v>
      </c>
      <c r="M135" s="245">
        <f t="shared" si="16"/>
        <v>-0.20021543842946327</v>
      </c>
      <c r="N135" s="245">
        <f t="shared" si="16"/>
        <v>-0.18527427399265706</v>
      </c>
      <c r="O135" s="245">
        <f t="shared" si="16"/>
        <v>-0.17069608787701313</v>
      </c>
      <c r="P135" s="245">
        <f t="shared" si="16"/>
        <v>-0.15648090765098738</v>
      </c>
      <c r="Q135" s="245">
        <f t="shared" si="16"/>
        <v>-0.14262876143440512</v>
      </c>
      <c r="R135" s="245">
        <f t="shared" si="16"/>
        <v>-0.12913967790948785</v>
      </c>
      <c r="S135" s="245">
        <f t="shared" si="16"/>
        <v>-0.11601368633210178</v>
      </c>
      <c r="T135" s="245">
        <f t="shared" si="16"/>
        <v>-0.10325081654323016</v>
      </c>
      <c r="U135" s="245">
        <f t="shared" si="16"/>
        <v>-9.0851098980676157E-2</v>
      </c>
      <c r="V135" s="245">
        <f t="shared" si="16"/>
        <v>-7.8814564690998998E-2</v>
      </c>
      <c r="W135" s="245">
        <f t="shared" si="16"/>
        <v>-6.7141245341688791E-2</v>
      </c>
      <c r="X135" s="245">
        <f t="shared" si="16"/>
        <v>-5.5831173233585885E-2</v>
      </c>
      <c r="Y135" s="245">
        <f t="shared" si="16"/>
        <v>-4.4884381313546891E-2</v>
      </c>
      <c r="Z135" s="245">
        <f t="shared" si="16"/>
        <v>-3.4300903187366033E-2</v>
      </c>
      <c r="AA135" s="245">
        <f t="shared" si="16"/>
        <v>-2.4080773132953252E-2</v>
      </c>
      <c r="AB135" s="245">
        <f t="shared" si="16"/>
        <v>-1.4224026113776381E-2</v>
      </c>
      <c r="AC135" s="245">
        <f t="shared" si="16"/>
        <v>-4.7306977925742014E-3</v>
      </c>
      <c r="AD135" s="245">
        <f t="shared" si="16"/>
        <v>-4.8253117484256857E-3</v>
      </c>
      <c r="AE135" s="245">
        <f t="shared" si="16"/>
        <v>-4.9218179833941987E-3</v>
      </c>
      <c r="AF135" s="245">
        <f t="shared" si="16"/>
        <v>-5.0202543430620831E-3</v>
      </c>
      <c r="AG135" s="245">
        <f t="shared" si="16"/>
        <v>-5.120659429923324E-3</v>
      </c>
      <c r="AH135" s="245">
        <f t="shared" si="16"/>
        <v>-5.2230726185217907E-3</v>
      </c>
      <c r="AI135" s="245">
        <f t="shared" si="16"/>
        <v>-5.3275340708922262E-3</v>
      </c>
      <c r="AJ135" s="245">
        <f t="shared" si="16"/>
        <v>-5.4340847523100706E-3</v>
      </c>
      <c r="AK135" s="245">
        <f t="shared" si="16"/>
        <v>-5.542766447356272E-3</v>
      </c>
      <c r="AL135" s="245">
        <f t="shared" si="16"/>
        <v>-5.6536217763033976E-3</v>
      </c>
      <c r="AM135" s="245">
        <f t="shared" si="16"/>
        <v>-5.7666942118294656E-3</v>
      </c>
      <c r="AN135" s="245">
        <f t="shared" si="16"/>
        <v>-5.8820280960660554E-3</v>
      </c>
      <c r="AO135" s="245">
        <f t="shared" si="16"/>
        <v>-5.9996686579873761E-3</v>
      </c>
      <c r="AP135" s="245">
        <f t="shared" si="16"/>
        <v>-6.1196620311471236E-3</v>
      </c>
      <c r="AQ135" s="245">
        <f t="shared" si="16"/>
        <v>-6.2420552717700663E-3</v>
      </c>
      <c r="AR135" s="245">
        <f t="shared" si="16"/>
        <v>-6.3668963772054669E-3</v>
      </c>
      <c r="AS135" s="245">
        <f t="shared" si="16"/>
        <v>-6.4942343047495769E-3</v>
      </c>
      <c r="AT135" s="245">
        <f t="shared" si="16"/>
        <v>-6.6241189908445679E-3</v>
      </c>
      <c r="AU135" s="245">
        <f t="shared" si="16"/>
        <v>-6.7566013706614591E-3</v>
      </c>
      <c r="AV135" s="245">
        <f t="shared" si="16"/>
        <v>-6.8917333980746875E-3</v>
      </c>
      <c r="AW135" s="245">
        <f t="shared" si="16"/>
        <v>-7.0295680660361808E-3</v>
      </c>
      <c r="AX135" s="245">
        <f>AX133+AX134</f>
        <v>-7.1701594273569039E-3</v>
      </c>
      <c r="AY135" s="245">
        <f>AY133+AY134</f>
        <v>-7.3135626159040413E-3</v>
      </c>
      <c r="AZ135" s="245">
        <f>AZ133+AZ134</f>
        <v>-7.4598338682221226E-3</v>
      </c>
      <c r="BA135" s="245">
        <f>BA133+BA134</f>
        <v>-7.6090305455865648E-3</v>
      </c>
      <c r="BB135" s="245">
        <f>BB133+BB134</f>
        <v>-7.7612111564982966E-3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13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13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13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256</v>
      </c>
      <c r="C153" s="135" t="s">
        <v>502</v>
      </c>
      <c r="D153" s="135" t="s">
        <v>330</v>
      </c>
      <c r="E153" s="279">
        <f>('Option_2 Workings'!E28*'Option_2 Workings'!$C$17*'Option_2 Workings'!$C$18*'Option_2 Workings'!$C$19*'Option_2 Workings'!$C$20*'Option_2 Workings'!$C$21)/-1000000</f>
        <v>-7.2333674999999999</v>
      </c>
      <c r="F153" s="279">
        <f>('Option_2 Workings'!F28*'Option_2 Workings'!$C$17*'Option_2 Workings'!$C$18*'Option_2 Workings'!$C$19*'Option_2 Workings'!$C$20*'Option_2 Workings'!$C$21)/-1000000</f>
        <v>-2.4111225000000003</v>
      </c>
      <c r="G153" s="279">
        <f>('Option_2 Workings'!G28*'Option_2 Workings'!$C$17*'Option_2 Workings'!$C$18*'Option_2 Workings'!$C$19*'Option_2 Workings'!$C$20*'Option_2 Workings'!$C$21)/-1000000</f>
        <v>-2.4352337250000002</v>
      </c>
      <c r="H153" s="279">
        <f>('Option_2 Workings'!H28*'Option_2 Workings'!$C$17*'Option_2 Workings'!$C$18*'Option_2 Workings'!$C$19*'Option_2 Workings'!$C$20*'Option_2 Workings'!$C$21)/-1000000</f>
        <v>-2.4595860622500001</v>
      </c>
      <c r="I153" s="279">
        <f>('Option_2 Workings'!I28*'Option_2 Workings'!$C$17*'Option_2 Workings'!$C$18*'Option_2 Workings'!$C$19*'Option_2 Workings'!$C$20*'Option_2 Workings'!$C$21)/-1000000</f>
        <v>-2.4841819228725002</v>
      </c>
      <c r="J153" s="279">
        <f>('Option_2 Workings'!J28*'Option_2 Workings'!$C$17*'Option_2 Workings'!$C$18*'Option_2 Workings'!$C$19*'Option_2 Workings'!$C$20*'Option_2 Workings'!$C$21)/-1000000</f>
        <v>-2.5090237421012249</v>
      </c>
      <c r="K153" s="279">
        <f>('Option_2 Workings'!K28*'Option_2 Workings'!$C$17*'Option_2 Workings'!$C$18*'Option_2 Workings'!$C$19*'Option_2 Workings'!$C$20*'Option_2 Workings'!$C$21)/-1000000</f>
        <v>-2.5341139795222372</v>
      </c>
      <c r="L153" s="279">
        <f>('Option_2 Workings'!L28*'Option_2 Workings'!$C$17*'Option_2 Workings'!$C$18*'Option_2 Workings'!$C$19*'Option_2 Workings'!$C$20*'Option_2 Workings'!$C$21)/-1000000</f>
        <v>-2.5594551193174593</v>
      </c>
      <c r="M153" s="279">
        <f>('Option_2 Workings'!M28*'Option_2 Workings'!$C$17*'Option_2 Workings'!$C$18*'Option_2 Workings'!$C$19*'Option_2 Workings'!$C$20*'Option_2 Workings'!$C$21)/-1000000</f>
        <v>-2.5850496705106347</v>
      </c>
      <c r="N153" s="279">
        <f>('Option_2 Workings'!N28*'Option_2 Workings'!$C$17*'Option_2 Workings'!$C$18*'Option_2 Workings'!$C$19*'Option_2 Workings'!$C$20*'Option_2 Workings'!$C$21)/-1000000</f>
        <v>-2.6109001672157408</v>
      </c>
      <c r="O153" s="279">
        <f>('Option_2 Workings'!O28*'Option_2 Workings'!$C$17*'Option_2 Workings'!$C$18*'Option_2 Workings'!$C$19*'Option_2 Workings'!$C$20*'Option_2 Workings'!$C$21)/-1000000</f>
        <v>-2.6370091688878983</v>
      </c>
      <c r="P153" s="279">
        <f>('Option_2 Workings'!P28*'Option_2 Workings'!$C$17*'Option_2 Workings'!$C$18*'Option_2 Workings'!$C$19*'Option_2 Workings'!$C$20*'Option_2 Workings'!$C$21)/-1000000</f>
        <v>-2.663379260576777</v>
      </c>
      <c r="Q153" s="279">
        <f>('Option_2 Workings'!Q28*'Option_2 Workings'!$C$17*'Option_2 Workings'!$C$18*'Option_2 Workings'!$C$19*'Option_2 Workings'!$C$20*'Option_2 Workings'!$C$21)/-1000000</f>
        <v>-2.690013053182545</v>
      </c>
      <c r="R153" s="279">
        <f>('Option_2 Workings'!R28*'Option_2 Workings'!$C$17*'Option_2 Workings'!$C$18*'Option_2 Workings'!$C$19*'Option_2 Workings'!$C$20*'Option_2 Workings'!$C$21)/-1000000</f>
        <v>-2.7169131837143703</v>
      </c>
      <c r="S153" s="279">
        <f>('Option_2 Workings'!S28*'Option_2 Workings'!$C$17*'Option_2 Workings'!$C$18*'Option_2 Workings'!$C$19*'Option_2 Workings'!$C$20*'Option_2 Workings'!$C$21)/-1000000</f>
        <v>-2.7440823155515144</v>
      </c>
      <c r="T153" s="279">
        <f>('Option_2 Workings'!T28*'Option_2 Workings'!$C$17*'Option_2 Workings'!$C$18*'Option_2 Workings'!$C$19*'Option_2 Workings'!$C$20*'Option_2 Workings'!$C$21)/-1000000</f>
        <v>-2.7715231387070296</v>
      </c>
      <c r="U153" s="279">
        <f>('Option_2 Workings'!U28*'Option_2 Workings'!$C$17*'Option_2 Workings'!$C$18*'Option_2 Workings'!$C$19*'Option_2 Workings'!$C$20*'Option_2 Workings'!$C$21)/-1000000</f>
        <v>-2.7992383700941001</v>
      </c>
      <c r="V153" s="279">
        <f>('Option_2 Workings'!V28*'Option_2 Workings'!$C$17*'Option_2 Workings'!$C$18*'Option_2 Workings'!$C$19*'Option_2 Workings'!$C$20*'Option_2 Workings'!$C$21)/-1000000</f>
        <v>-2.8272307537950407</v>
      </c>
      <c r="W153" s="279">
        <f>('Option_2 Workings'!W28*'Option_2 Workings'!$C$17*'Option_2 Workings'!$C$18*'Option_2 Workings'!$C$19*'Option_2 Workings'!$C$20*'Option_2 Workings'!$C$21)/-1000000</f>
        <v>-2.8555030613329908</v>
      </c>
      <c r="X153" s="279">
        <f>('Option_2 Workings'!X28*'Option_2 Workings'!$C$17*'Option_2 Workings'!$C$18*'Option_2 Workings'!$C$19*'Option_2 Workings'!$C$20*'Option_2 Workings'!$C$21)/-1000000</f>
        <v>-2.8840580919463212</v>
      </c>
      <c r="Y153" s="279">
        <f>('Option_2 Workings'!Y28*'Option_2 Workings'!$C$17*'Option_2 Workings'!$C$18*'Option_2 Workings'!$C$19*'Option_2 Workings'!$C$20*'Option_2 Workings'!$C$21)/-1000000</f>
        <v>-2.9128986728657846</v>
      </c>
      <c r="Z153" s="279">
        <f>('Option_2 Workings'!Z28*'Option_2 Workings'!$C$17*'Option_2 Workings'!$C$18*'Option_2 Workings'!$C$19*'Option_2 Workings'!$C$20*'Option_2 Workings'!$C$21)/-1000000</f>
        <v>-2.9420276595944421</v>
      </c>
      <c r="AA153" s="279">
        <f>('Option_2 Workings'!AA28*'Option_2 Workings'!$C$17*'Option_2 Workings'!$C$18*'Option_2 Workings'!$C$19*'Option_2 Workings'!$C$20*'Option_2 Workings'!$C$21)/-1000000</f>
        <v>-2.9714479361903874</v>
      </c>
      <c r="AB153" s="279">
        <f>('Option_2 Workings'!AB28*'Option_2 Workings'!$C$17*'Option_2 Workings'!$C$18*'Option_2 Workings'!$C$19*'Option_2 Workings'!$C$20*'Option_2 Workings'!$C$21)/-1000000</f>
        <v>-3.0011624155522911</v>
      </c>
      <c r="AC153" s="279">
        <f>('Option_2 Workings'!AC28*'Option_2 Workings'!$C$17*'Option_2 Workings'!$C$18*'Option_2 Workings'!$C$19*'Option_2 Workings'!$C$20*'Option_2 Workings'!$C$21)/-1000000</f>
        <v>-3.031174039707814</v>
      </c>
      <c r="AD153" s="279">
        <f>('Option_2 Workings'!AD28*'Option_2 Workings'!$C$17*'Option_2 Workings'!$C$18*'Option_2 Workings'!$C$19*'Option_2 Workings'!$C$20*'Option_2 Workings'!$C$21)/-1000000</f>
        <v>-3.061485780104892</v>
      </c>
      <c r="AE153" s="279">
        <f>('Option_2 Workings'!AE28*'Option_2 Workings'!$C$17*'Option_2 Workings'!$C$18*'Option_2 Workings'!$C$19*'Option_2 Workings'!$C$20*'Option_2 Workings'!$C$21)/-1000000</f>
        <v>-3.0921006379059408</v>
      </c>
      <c r="AF153" s="279">
        <f>('Option_2 Workings'!AF28*'Option_2 Workings'!$C$17*'Option_2 Workings'!$C$18*'Option_2 Workings'!$C$19*'Option_2 Workings'!$C$20*'Option_2 Workings'!$C$21)/-1000000</f>
        <v>-3.123021644285001</v>
      </c>
      <c r="AG153" s="279">
        <f>('Option_2 Workings'!AG28*'Option_2 Workings'!$C$17*'Option_2 Workings'!$C$18*'Option_2 Workings'!$C$19*'Option_2 Workings'!$C$20*'Option_2 Workings'!$C$21)/-1000000</f>
        <v>-3.1542518607278502</v>
      </c>
      <c r="AH153" s="279">
        <f>('Option_2 Workings'!AH28*'Option_2 Workings'!$C$17*'Option_2 Workings'!$C$18*'Option_2 Workings'!$C$19*'Option_2 Workings'!$C$20*'Option_2 Workings'!$C$21)/-1000000</f>
        <v>-3.1857943793351287</v>
      </c>
      <c r="AI153" s="279">
        <f>('Option_2 Workings'!AI28*'Option_2 Workings'!$C$17*'Option_2 Workings'!$C$18*'Option_2 Workings'!$C$19*'Option_2 Workings'!$C$20*'Option_2 Workings'!$C$21)/-1000000</f>
        <v>-3.2176523231284806</v>
      </c>
      <c r="AJ153" s="279">
        <f>('Option_2 Workings'!AJ28*'Option_2 Workings'!$C$17*'Option_2 Workings'!$C$18*'Option_2 Workings'!$C$19*'Option_2 Workings'!$C$20*'Option_2 Workings'!$C$21)/-1000000</f>
        <v>-3.2498288463597649</v>
      </c>
      <c r="AK153" s="279">
        <f>('Option_2 Workings'!AK28*'Option_2 Workings'!$C$17*'Option_2 Workings'!$C$18*'Option_2 Workings'!$C$19*'Option_2 Workings'!$C$20*'Option_2 Workings'!$C$21)/-1000000</f>
        <v>-3.2823271348233622</v>
      </c>
      <c r="AL153" s="279">
        <f>('Option_2 Workings'!AL28*'Option_2 Workings'!$C$17*'Option_2 Workings'!$C$18*'Option_2 Workings'!$C$19*'Option_2 Workings'!$C$20*'Option_2 Workings'!$C$21)/-1000000</f>
        <v>-3.315150406171596</v>
      </c>
      <c r="AM153" s="279">
        <f>('Option_2 Workings'!AM28*'Option_2 Workings'!$C$17*'Option_2 Workings'!$C$18*'Option_2 Workings'!$C$19*'Option_2 Workings'!$C$20*'Option_2 Workings'!$C$21)/-1000000</f>
        <v>-3.3483019102333125</v>
      </c>
      <c r="AN153" s="279">
        <f>('Option_2 Workings'!AN28*'Option_2 Workings'!$C$17*'Option_2 Workings'!$C$18*'Option_2 Workings'!$C$19*'Option_2 Workings'!$C$20*'Option_2 Workings'!$C$21)/-1000000</f>
        <v>-3.381784929335645</v>
      </c>
      <c r="AO153" s="279">
        <f>('Option_2 Workings'!AO28*'Option_2 Workings'!$C$17*'Option_2 Workings'!$C$18*'Option_2 Workings'!$C$19*'Option_2 Workings'!$C$20*'Option_2 Workings'!$C$21)/-1000000</f>
        <v>-3.4156027786290015</v>
      </c>
      <c r="AP153" s="279">
        <f>('Option_2 Workings'!AP28*'Option_2 Workings'!$C$17*'Option_2 Workings'!$C$18*'Option_2 Workings'!$C$19*'Option_2 Workings'!$C$20*'Option_2 Workings'!$C$21)/-1000000</f>
        <v>-3.449758806415292</v>
      </c>
      <c r="AQ153" s="279">
        <f>('Option_2 Workings'!AQ28*'Option_2 Workings'!$C$17*'Option_2 Workings'!$C$18*'Option_2 Workings'!$C$19*'Option_2 Workings'!$C$20*'Option_2 Workings'!$C$21)/-1000000</f>
        <v>-3.4842563944794449</v>
      </c>
      <c r="AR153" s="279">
        <f>('Option_2 Workings'!AR28*'Option_2 Workings'!$C$17*'Option_2 Workings'!$C$18*'Option_2 Workings'!$C$19*'Option_2 Workings'!$C$20*'Option_2 Workings'!$C$21)/-1000000</f>
        <v>-3.5190989584242391</v>
      </c>
      <c r="AS153" s="279">
        <f>('Option_2 Workings'!AS28*'Option_2 Workings'!$C$17*'Option_2 Workings'!$C$18*'Option_2 Workings'!$C$19*'Option_2 Workings'!$C$20*'Option_2 Workings'!$C$21)/-1000000</f>
        <v>-3.5542899480084809</v>
      </c>
      <c r="AT153" s="279">
        <f>('Option_2 Workings'!AT28*'Option_2 Workings'!$C$17*'Option_2 Workings'!$C$18*'Option_2 Workings'!$C$19*'Option_2 Workings'!$C$20*'Option_2 Workings'!$C$21)/-1000000</f>
        <v>-3.5898328474885663</v>
      </c>
      <c r="AU153" s="279">
        <f>('Option_2 Workings'!AU28*'Option_2 Workings'!$C$17*'Option_2 Workings'!$C$18*'Option_2 Workings'!$C$19*'Option_2 Workings'!$C$20*'Option_2 Workings'!$C$21)/-1000000</f>
        <v>-3.6257311759634523</v>
      </c>
      <c r="AV153" s="279">
        <f>('Option_2 Workings'!AV28*'Option_2 Workings'!$C$17*'Option_2 Workings'!$C$18*'Option_2 Workings'!$C$19*'Option_2 Workings'!$C$20*'Option_2 Workings'!$C$21)/-1000000</f>
        <v>-3.6619884877230868</v>
      </c>
      <c r="AW153" s="279">
        <f>('Option_2 Workings'!AW28*'Option_2 Workings'!$C$17*'Option_2 Workings'!$C$18*'Option_2 Workings'!$C$19*'Option_2 Workings'!$C$20*'Option_2 Workings'!$C$21)/-1000000</f>
        <v>-3.6986083726003178</v>
      </c>
      <c r="AX153" s="279">
        <f>('Option_2 Workings'!AX28*'Option_2 Workings'!$C$17*'Option_2 Workings'!$C$18*'Option_2 Workings'!$C$19*'Option_2 Workings'!$C$20*'Option_2 Workings'!$C$21)/-1000000</f>
        <v>-3.7355944563263206</v>
      </c>
      <c r="AY153" s="279">
        <f>('Option_2 Workings'!AY28*'Option_2 Workings'!$C$17*'Option_2 Workings'!$C$18*'Option_2 Workings'!$C$19*'Option_2 Workings'!$C$20*'Option_2 Workings'!$C$21)/-1000000</f>
        <v>-3.7729504008895849</v>
      </c>
      <c r="AZ153" s="279">
        <f>('Option_2 Workings'!AZ28*'Option_2 Workings'!$C$17*'Option_2 Workings'!$C$18*'Option_2 Workings'!$C$19*'Option_2 Workings'!$C$20*'Option_2 Workings'!$C$21)/-1000000</f>
        <v>-3.8106799048984805</v>
      </c>
      <c r="BA153" s="279">
        <f>('Option_2 Workings'!BA28*'Option_2 Workings'!$C$17*'Option_2 Workings'!$C$18*'Option_2 Workings'!$C$19*'Option_2 Workings'!$C$20*'Option_2 Workings'!$C$21)/-1000000</f>
        <v>-3.8487867039474652</v>
      </c>
      <c r="BB153" s="279">
        <f>('Option_2 Workings'!BB28*'Option_2 Workings'!$C$17*'Option_2 Workings'!$C$18*'Option_2 Workings'!$C$19*'Option_2 Workings'!$C$20*'Option_2 Workings'!$C$21)/-1000000</f>
        <v>-3.8872745709869401</v>
      </c>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13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13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13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-5.1540415319476525</v>
      </c>
      <c r="F190" s="21">
        <f t="shared" ref="F190:BB190" si="17">(F133+F83)*F186</f>
        <v>-0.30141524407602038</v>
      </c>
      <c r="G190" s="21">
        <f t="shared" si="17"/>
        <v>-0.27484748092444494</v>
      </c>
      <c r="H190" s="21">
        <f t="shared" si="17"/>
        <v>-0.25005803012444178</v>
      </c>
      <c r="I190" s="21">
        <f t="shared" si="17"/>
        <v>-0.22694597195502436</v>
      </c>
      <c r="J190" s="21">
        <f t="shared" si="17"/>
        <v>-0.20541555155374053</v>
      </c>
      <c r="K190" s="21">
        <f t="shared" si="17"/>
        <v>-0.18537593239719188</v>
      </c>
      <c r="L190" s="21">
        <f t="shared" si="17"/>
        <v>-0.16674096097459021</v>
      </c>
      <c r="M190" s="21">
        <f t="shared" si="17"/>
        <v>-0.14942894216481906</v>
      </c>
      <c r="N190" s="21">
        <f t="shared" si="17"/>
        <v>-0.13336242484826358</v>
      </c>
      <c r="O190" s="21">
        <f t="shared" si="17"/>
        <v>-0.11846799730460787</v>
      </c>
      <c r="P190" s="21">
        <f t="shared" si="17"/>
        <v>-0.10467609196690034</v>
      </c>
      <c r="Q190" s="21">
        <f t="shared" si="17"/>
        <v>-9.19207991205018E-2</v>
      </c>
      <c r="R190" s="21">
        <f t="shared" si="17"/>
        <v>-8.0139689153077759E-2</v>
      </c>
      <c r="S190" s="21">
        <f t="shared" si="17"/>
        <v>-6.9273642978615657E-2</v>
      </c>
      <c r="T190" s="21">
        <f t="shared" si="17"/>
        <v>-5.9266690274564229E-2</v>
      </c>
      <c r="U190" s="21">
        <f t="shared" si="17"/>
        <v>-5.0065855186637392E-2</v>
      </c>
      <c r="V190" s="21">
        <f t="shared" si="17"/>
        <v>-4.1621009170624883E-2</v>
      </c>
      <c r="W190" s="21">
        <f t="shared" si="17"/>
        <v>-3.3884730654732985E-2</v>
      </c>
      <c r="X190" s="21">
        <f t="shared" si="17"/>
        <v>-2.681217121956864E-2</v>
      </c>
      <c r="Y190" s="21">
        <f t="shared" si="17"/>
        <v>-2.0360928005896929E-2</v>
      </c>
      <c r="Z190" s="21">
        <f t="shared" si="17"/>
        <v>-1.4490922072780025E-2</v>
      </c>
      <c r="AA190" s="21">
        <f t="shared" si="17"/>
        <v>-9.1642824406524669E-3</v>
      </c>
      <c r="AB190" s="21">
        <f t="shared" si="17"/>
        <v>-4.3452355653403876E-3</v>
      </c>
      <c r="AC190" s="21">
        <f t="shared" si="17"/>
        <v>-4.3537640097252634E-18</v>
      </c>
      <c r="AD190" s="21">
        <f t="shared" si="17"/>
        <v>-4.2065352750968733E-18</v>
      </c>
      <c r="AE190" s="21">
        <f t="shared" si="17"/>
        <v>-4.0642852899486696E-18</v>
      </c>
      <c r="AF190" s="21">
        <f t="shared" si="17"/>
        <v>-3.9268456907716617E-18</v>
      </c>
      <c r="AG190" s="21">
        <f t="shared" si="17"/>
        <v>-3.7940538075088516E-18</v>
      </c>
      <c r="AH190" s="21">
        <f t="shared" si="17"/>
        <v>-3.6657524710230461E-18</v>
      </c>
      <c r="AI190" s="21">
        <f t="shared" si="17"/>
        <v>-3.5417898270754066E-18</v>
      </c>
      <c r="AJ190" s="21">
        <f t="shared" si="17"/>
        <v>-3.4386309000732102E-18</v>
      </c>
      <c r="AK190" s="21">
        <f t="shared" si="17"/>
        <v>-3.3384766020128255E-18</v>
      </c>
      <c r="AL190" s="21">
        <f t="shared" si="17"/>
        <v>-3.2412394194299273E-18</v>
      </c>
      <c r="AM190" s="21">
        <f t="shared" si="17"/>
        <v>-3.1468343877960458E-18</v>
      </c>
      <c r="AN190" s="21">
        <f t="shared" si="17"/>
        <v>-3.0551790172777143E-18</v>
      </c>
      <c r="AO190" s="21">
        <f t="shared" si="17"/>
        <v>-2.9661932206579753E-18</v>
      </c>
      <c r="AP190" s="21">
        <f t="shared" si="17"/>
        <v>-2.8797992433572576E-18</v>
      </c>
      <c r="AQ190" s="21">
        <f t="shared" si="17"/>
        <v>-2.7959215954924833E-18</v>
      </c>
      <c r="AR190" s="21">
        <f t="shared" si="17"/>
        <v>-2.7144869859150321E-18</v>
      </c>
      <c r="AS190" s="21">
        <f t="shared" si="17"/>
        <v>-2.6354242581699342E-18</v>
      </c>
      <c r="AT190" s="21">
        <f t="shared" si="17"/>
        <v>-2.5586643283203246E-18</v>
      </c>
      <c r="AU190" s="21">
        <f t="shared" si="17"/>
        <v>-2.4841401245828393E-18</v>
      </c>
      <c r="AV190" s="21">
        <f t="shared" si="17"/>
        <v>-2.4117865287212032E-18</v>
      </c>
      <c r="AW190" s="21">
        <f t="shared" si="17"/>
        <v>-2.3415403191467994E-18</v>
      </c>
      <c r="AX190" s="21">
        <f t="shared" si="17"/>
        <v>-2.2733401156765041E-18</v>
      </c>
      <c r="AY190" s="21">
        <f t="shared" si="17"/>
        <v>-2.2071263258995181E-18</v>
      </c>
      <c r="AZ190" s="21">
        <f t="shared" si="17"/>
        <v>-2.1428410931063286E-18</v>
      </c>
      <c r="BA190" s="21">
        <f t="shared" si="17"/>
        <v>-2.0804282457342996E-18</v>
      </c>
      <c r="BB190" s="21">
        <f t="shared" si="17"/>
        <v>-2.0198332482857276E-18</v>
      </c>
    </row>
    <row r="191" spans="1:54" outlineLevel="2">
      <c r="A191" s="469"/>
      <c r="B191" s="150" t="s">
        <v>434</v>
      </c>
      <c r="C191" s="19"/>
      <c r="D191" s="135" t="s">
        <v>330</v>
      </c>
      <c r="E191" s="21">
        <f>E71*E186</f>
        <v>-6.0000000000000001E-3</v>
      </c>
      <c r="F191" s="21">
        <f t="shared" ref="F191:BB191" si="18">F71*F186</f>
        <v>-2.8985507246376816E-3</v>
      </c>
      <c r="G191" s="21">
        <f t="shared" si="18"/>
        <v>-2.8565427431211932E-3</v>
      </c>
      <c r="H191" s="21">
        <f t="shared" si="18"/>
        <v>-2.8151435729310312E-3</v>
      </c>
      <c r="I191" s="21">
        <f t="shared" si="18"/>
        <v>-2.7743443907146397E-3</v>
      </c>
      <c r="J191" s="21">
        <f t="shared" si="18"/>
        <v>-2.7341365009941384E-3</v>
      </c>
      <c r="K191" s="21">
        <f t="shared" si="18"/>
        <v>-2.6945113343130639E-3</v>
      </c>
      <c r="L191" s="21">
        <f t="shared" si="18"/>
        <v>-2.6554604454099755E-3</v>
      </c>
      <c r="M191" s="21">
        <f t="shared" si="18"/>
        <v>-2.6169755114185274E-3</v>
      </c>
      <c r="N191" s="21">
        <f t="shared" si="18"/>
        <v>-2.5790483300936217E-3</v>
      </c>
      <c r="O191" s="21">
        <f t="shared" si="18"/>
        <v>-2.5416708180632797E-3</v>
      </c>
      <c r="P191" s="21">
        <f t="shared" si="18"/>
        <v>-2.5048350091058406E-3</v>
      </c>
      <c r="Q191" s="21">
        <f t="shared" si="18"/>
        <v>-2.4685330524521331E-3</v>
      </c>
      <c r="R191" s="21">
        <f t="shared" si="18"/>
        <v>-2.4327572111122477E-3</v>
      </c>
      <c r="S191" s="21">
        <f t="shared" si="18"/>
        <v>-2.3974998602265623E-3</v>
      </c>
      <c r="T191" s="21">
        <f t="shared" si="18"/>
        <v>-2.3627534854406707E-3</v>
      </c>
      <c r="U191" s="21">
        <f t="shared" si="18"/>
        <v>-2.3285106813038499E-3</v>
      </c>
      <c r="V191" s="21">
        <f t="shared" si="18"/>
        <v>-2.2947641496907506E-3</v>
      </c>
      <c r="W191" s="21">
        <f t="shared" si="18"/>
        <v>-2.2615066982459571E-3</v>
      </c>
      <c r="X191" s="21">
        <f t="shared" si="18"/>
        <v>-2.2287312388510885E-3</v>
      </c>
      <c r="Y191" s="21">
        <f t="shared" si="18"/>
        <v>-2.1964307861141157E-3</v>
      </c>
      <c r="Z191" s="21">
        <f t="shared" si="18"/>
        <v>-2.1645984558805787E-3</v>
      </c>
      <c r="AA191" s="21">
        <f t="shared" si="18"/>
        <v>-2.133227463766367E-3</v>
      </c>
      <c r="AB191" s="21">
        <f t="shared" si="18"/>
        <v>-2.1023111237117821E-3</v>
      </c>
      <c r="AC191" s="21">
        <f t="shared" si="18"/>
        <v>-2.0718428465565397E-3</v>
      </c>
      <c r="AD191" s="21">
        <f t="shared" si="18"/>
        <v>-2.0418161386354305E-3</v>
      </c>
      <c r="AE191" s="21">
        <f t="shared" si="18"/>
        <v>-2.0122246003943371E-3</v>
      </c>
      <c r="AF191" s="21">
        <f t="shared" si="18"/>
        <v>-1.9830619250263038E-3</v>
      </c>
      <c r="AG191" s="21">
        <f t="shared" si="18"/>
        <v>-1.9543218971273713E-3</v>
      </c>
      <c r="AH191" s="21">
        <f t="shared" si="18"/>
        <v>-1.9259983913719029E-3</v>
      </c>
      <c r="AI191" s="21">
        <f t="shared" si="18"/>
        <v>-1.8980853712070925E-3</v>
      </c>
      <c r="AJ191" s="21">
        <f t="shared" si="18"/>
        <v>-1.8796573578944023E-3</v>
      </c>
      <c r="AK191" s="21">
        <f t="shared" si="18"/>
        <v>-1.861408257332321E-3</v>
      </c>
      <c r="AL191" s="21">
        <f t="shared" si="18"/>
        <v>-1.8433363325038518E-3</v>
      </c>
      <c r="AM191" s="21">
        <f t="shared" si="18"/>
        <v>-1.8254398632562415E-3</v>
      </c>
      <c r="AN191" s="21">
        <f t="shared" si="18"/>
        <v>-1.8077171461372491E-3</v>
      </c>
      <c r="AO191" s="21">
        <f t="shared" si="18"/>
        <v>-1.7901664942330039E-3</v>
      </c>
      <c r="AP191" s="21">
        <f t="shared" si="18"/>
        <v>-1.7727862370074407E-3</v>
      </c>
      <c r="AQ191" s="21">
        <f t="shared" si="18"/>
        <v>-1.7555747201432911E-3</v>
      </c>
      <c r="AR191" s="21">
        <f t="shared" si="18"/>
        <v>-1.7385303053846183E-3</v>
      </c>
      <c r="AS191" s="21">
        <f t="shared" si="18"/>
        <v>-1.7216513703808842E-3</v>
      </c>
      <c r="AT191" s="21">
        <f t="shared" si="18"/>
        <v>-1.7049363085325261E-3</v>
      </c>
      <c r="AU191" s="21">
        <f t="shared" si="18"/>
        <v>-1.6883835288380355E-3</v>
      </c>
      <c r="AV191" s="21">
        <f t="shared" si="18"/>
        <v>-1.6719914557425206E-3</v>
      </c>
      <c r="AW191" s="21">
        <f t="shared" si="18"/>
        <v>-1.6557585289877386E-3</v>
      </c>
      <c r="AX191" s="21">
        <f t="shared" si="18"/>
        <v>-1.6396832034635859E-3</v>
      </c>
      <c r="AY191" s="21">
        <f t="shared" si="18"/>
        <v>-1.6237639490610265E-3</v>
      </c>
      <c r="AZ191" s="21">
        <f t="shared" si="18"/>
        <v>-1.6079992505264535E-3</v>
      </c>
      <c r="BA191" s="21">
        <f t="shared" si="18"/>
        <v>-1.5923876073174589E-3</v>
      </c>
      <c r="BB191" s="21">
        <f t="shared" si="18"/>
        <v>-1.5769275334600078E-3</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-7.2333674999999999</v>
      </c>
      <c r="F197" s="21">
        <f t="shared" ref="F197:BB197" si="24">SUMIF($B$143:$B$154,"Financial",F$143:F$154)*F186</f>
        <v>-2.3295869565217395</v>
      </c>
      <c r="G197" s="21">
        <f t="shared" si="24"/>
        <v>-2.2733167401806349</v>
      </c>
      <c r="H197" s="21">
        <f t="shared" si="24"/>
        <v>-2.2184057078091222</v>
      </c>
      <c r="I197" s="21">
        <f t="shared" si="24"/>
        <v>-2.1648210288765348</v>
      </c>
      <c r="J197" s="21">
        <f t="shared" si="24"/>
        <v>-2.1125306658601932</v>
      </c>
      <c r="K197" s="21">
        <f t="shared" si="24"/>
        <v>-2.0615033550906237</v>
      </c>
      <c r="L197" s="21">
        <f t="shared" si="24"/>
        <v>-2.0117085880594487</v>
      </c>
      <c r="M197" s="21">
        <f t="shared" si="24"/>
        <v>-1.9631165931787868</v>
      </c>
      <c r="N197" s="21">
        <f t="shared" si="24"/>
        <v>-1.9156983179812317</v>
      </c>
      <c r="O197" s="21">
        <f t="shared" si="24"/>
        <v>-1.869425411749801</v>
      </c>
      <c r="P197" s="21">
        <f t="shared" si="24"/>
        <v>-1.8242702085674387</v>
      </c>
      <c r="Q197" s="21">
        <f t="shared" si="24"/>
        <v>-1.7802057107759548</v>
      </c>
      <c r="R197" s="21">
        <f t="shared" si="24"/>
        <v>-1.7372055728345068</v>
      </c>
      <c r="S197" s="21">
        <f t="shared" si="24"/>
        <v>-1.6952440855679729</v>
      </c>
      <c r="T197" s="21">
        <f t="shared" si="24"/>
        <v>-1.6542961607958</v>
      </c>
      <c r="U197" s="21">
        <f t="shared" si="24"/>
        <v>-1.6143373163321337</v>
      </c>
      <c r="V197" s="21">
        <f t="shared" si="24"/>
        <v>-1.5753436613482656</v>
      </c>
      <c r="W197" s="21">
        <f t="shared" si="24"/>
        <v>-1.5372918820886456</v>
      </c>
      <c r="X197" s="21">
        <f t="shared" si="24"/>
        <v>-1.5001592279319156</v>
      </c>
      <c r="Y197" s="21">
        <f t="shared" si="24"/>
        <v>-1.4639234977886326</v>
      </c>
      <c r="Z197" s="21">
        <f t="shared" si="24"/>
        <v>-1.4285630268275546</v>
      </c>
      <c r="AA197" s="21">
        <f t="shared" si="24"/>
        <v>-1.3940566735225417</v>
      </c>
      <c r="AB197" s="21">
        <f t="shared" si="24"/>
        <v>-1.3603838070123353</v>
      </c>
      <c r="AC197" s="21">
        <f t="shared" si="24"/>
        <v>-1.3275242947656609</v>
      </c>
      <c r="AD197" s="21">
        <f t="shared" si="24"/>
        <v>-1.2954584905442681</v>
      </c>
      <c r="AE197" s="21">
        <f t="shared" si="24"/>
        <v>-1.2641672226567253</v>
      </c>
      <c r="AF197" s="21">
        <f t="shared" si="24"/>
        <v>-1.2336317824959351</v>
      </c>
      <c r="AG197" s="21">
        <f t="shared" si="24"/>
        <v>-1.203833913353521</v>
      </c>
      <c r="AH197" s="21">
        <f t="shared" si="24"/>
        <v>-1.1747557995044025</v>
      </c>
      <c r="AI197" s="21">
        <f t="shared" si="24"/>
        <v>-1.146380055555021</v>
      </c>
      <c r="AJ197" s="21">
        <f t="shared" si="24"/>
        <v>-1.1241202486510398</v>
      </c>
      <c r="AK197" s="21">
        <f t="shared" si="24"/>
        <v>-1.1022926710073302</v>
      </c>
      <c r="AL197" s="21">
        <f t="shared" si="24"/>
        <v>-1.0808889298227218</v>
      </c>
      <c r="AM197" s="21">
        <f t="shared" si="24"/>
        <v>-1.0599007952630575</v>
      </c>
      <c r="AN197" s="21">
        <f t="shared" si="24"/>
        <v>-1.0393201972967843</v>
      </c>
      <c r="AO197" s="21">
        <f t="shared" si="24"/>
        <v>-1.0191392225919924</v>
      </c>
      <c r="AP197" s="21">
        <f t="shared" si="24"/>
        <v>-0.99935011147370134</v>
      </c>
      <c r="AQ197" s="21">
        <f t="shared" si="24"/>
        <v>-0.97994525494023144</v>
      </c>
      <c r="AR197" s="21">
        <f t="shared" si="24"/>
        <v>-0.96091719173750845</v>
      </c>
      <c r="AS197" s="21">
        <f t="shared" si="24"/>
        <v>-0.94225860549017793</v>
      </c>
      <c r="AT197" s="21">
        <f t="shared" si="24"/>
        <v>-0.9239623218884272</v>
      </c>
      <c r="AU197" s="21">
        <f t="shared" si="24"/>
        <v>-0.90602130592942864</v>
      </c>
      <c r="AV197" s="21">
        <f t="shared" si="24"/>
        <v>-0.88842865921235237</v>
      </c>
      <c r="AW197" s="21">
        <f t="shared" si="24"/>
        <v>-0.87117761728589893</v>
      </c>
      <c r="AX197" s="21">
        <f t="shared" si="24"/>
        <v>-0.8542615470473377</v>
      </c>
      <c r="AY197" s="21">
        <f t="shared" si="24"/>
        <v>-0.83767394419204977</v>
      </c>
      <c r="AZ197" s="21">
        <f t="shared" si="24"/>
        <v>-0.8214084307125924</v>
      </c>
      <c r="BA197" s="21">
        <f t="shared" si="24"/>
        <v>-0.80545875244632847</v>
      </c>
      <c r="BB197" s="21">
        <f t="shared" si="24"/>
        <v>-0.78981877667067157</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-12.393409031947652</v>
      </c>
      <c r="F200" s="21">
        <f t="shared" ref="F200:BB200" si="26">SUM(F190:F193,F196:F198)</f>
        <v>-2.6339007513223978</v>
      </c>
      <c r="G200" s="21">
        <f t="shared" si="26"/>
        <v>-2.551020763848201</v>
      </c>
      <c r="H200" s="21">
        <f t="shared" si="26"/>
        <v>-2.4712788815064952</v>
      </c>
      <c r="I200" s="21">
        <f t="shared" si="26"/>
        <v>-2.3945413452222737</v>
      </c>
      <c r="J200" s="21">
        <f t="shared" si="26"/>
        <v>-2.3206803539149279</v>
      </c>
      <c r="K200" s="21">
        <f t="shared" si="26"/>
        <v>-2.2495737988221287</v>
      </c>
      <c r="L200" s="21">
        <f t="shared" si="26"/>
        <v>-2.1811050094794489</v>
      </c>
      <c r="M200" s="21">
        <f t="shared" si="26"/>
        <v>-2.1151625108550243</v>
      </c>
      <c r="N200" s="21">
        <f t="shared" si="26"/>
        <v>-2.0516397911595887</v>
      </c>
      <c r="O200" s="21">
        <f t="shared" si="26"/>
        <v>-1.9904350798724721</v>
      </c>
      <c r="P200" s="21">
        <f t="shared" si="26"/>
        <v>-1.9314511355434449</v>
      </c>
      <c r="Q200" s="21">
        <f t="shared" si="26"/>
        <v>-1.8745950429489087</v>
      </c>
      <c r="R200" s="21">
        <f t="shared" si="26"/>
        <v>-1.8197780191986968</v>
      </c>
      <c r="S200" s="21">
        <f t="shared" si="26"/>
        <v>-1.766915228406815</v>
      </c>
      <c r="T200" s="21">
        <f t="shared" si="26"/>
        <v>-1.7159256045558049</v>
      </c>
      <c r="U200" s="21">
        <f t="shared" si="26"/>
        <v>-1.6667316822000751</v>
      </c>
      <c r="V200" s="21">
        <f t="shared" si="26"/>
        <v>-1.6192594346685814</v>
      </c>
      <c r="W200" s="21">
        <f t="shared" si="26"/>
        <v>-1.5734381194416245</v>
      </c>
      <c r="X200" s="21">
        <f t="shared" si="26"/>
        <v>-1.5292001303903353</v>
      </c>
      <c r="Y200" s="21">
        <f t="shared" si="26"/>
        <v>-1.4864808565806438</v>
      </c>
      <c r="Z200" s="21">
        <f t="shared" si="26"/>
        <v>-1.4452185473562154</v>
      </c>
      <c r="AA200" s="21">
        <f t="shared" si="26"/>
        <v>-1.4053541834269605</v>
      </c>
      <c r="AB200" s="21">
        <f t="shared" si="26"/>
        <v>-1.3668313537013874</v>
      </c>
      <c r="AC200" s="21">
        <f t="shared" si="26"/>
        <v>-1.3295961376122174</v>
      </c>
      <c r="AD200" s="21">
        <f t="shared" si="26"/>
        <v>-1.2975003066829036</v>
      </c>
      <c r="AE200" s="21">
        <f t="shared" si="26"/>
        <v>-1.2661794472571197</v>
      </c>
      <c r="AF200" s="21">
        <f t="shared" si="26"/>
        <v>-1.2356148444209614</v>
      </c>
      <c r="AG200" s="21">
        <f t="shared" si="26"/>
        <v>-1.2057882352506484</v>
      </c>
      <c r="AH200" s="21">
        <f t="shared" si="26"/>
        <v>-1.1766817978957744</v>
      </c>
      <c r="AI200" s="21">
        <f t="shared" si="26"/>
        <v>-1.1482781409262282</v>
      </c>
      <c r="AJ200" s="21">
        <f t="shared" si="26"/>
        <v>-1.1259999060089341</v>
      </c>
      <c r="AK200" s="21">
        <f t="shared" si="26"/>
        <v>-1.1041540792646625</v>
      </c>
      <c r="AL200" s="21">
        <f t="shared" si="26"/>
        <v>-1.0827322661552257</v>
      </c>
      <c r="AM200" s="21">
        <f t="shared" si="26"/>
        <v>-1.0617262351263137</v>
      </c>
      <c r="AN200" s="21">
        <f t="shared" si="26"/>
        <v>-1.0411279144429215</v>
      </c>
      <c r="AO200" s="21">
        <f t="shared" si="26"/>
        <v>-1.0209293890862254</v>
      </c>
      <c r="AP200" s="21">
        <f t="shared" si="26"/>
        <v>-1.0011228977107087</v>
      </c>
      <c r="AQ200" s="21">
        <f t="shared" si="26"/>
        <v>-0.98170082966037475</v>
      </c>
      <c r="AR200" s="21">
        <f t="shared" si="26"/>
        <v>-0.96265572204289307</v>
      </c>
      <c r="AS200" s="21">
        <f t="shared" si="26"/>
        <v>-0.94398025686055886</v>
      </c>
      <c r="AT200" s="21">
        <f t="shared" si="26"/>
        <v>-0.92566725819695972</v>
      </c>
      <c r="AU200" s="21">
        <f t="shared" si="26"/>
        <v>-0.90770968945826669</v>
      </c>
      <c r="AV200" s="21">
        <f t="shared" si="26"/>
        <v>-0.89010065066809485</v>
      </c>
      <c r="AW200" s="21">
        <f t="shared" si="26"/>
        <v>-0.87283337581488663</v>
      </c>
      <c r="AX200" s="21">
        <f t="shared" si="26"/>
        <v>-0.85590123025080134</v>
      </c>
      <c r="AY200" s="21">
        <f t="shared" si="26"/>
        <v>-0.83929770814111082</v>
      </c>
      <c r="AZ200" s="21">
        <f t="shared" si="26"/>
        <v>-0.82301642996311886</v>
      </c>
      <c r="BA200" s="21">
        <f t="shared" si="26"/>
        <v>-0.80705114005364598</v>
      </c>
      <c r="BB200" s="21">
        <f t="shared" si="26"/>
        <v>-0.79139570420413163</v>
      </c>
    </row>
    <row r="201" spans="1:54" outlineLevel="2">
      <c r="A201" s="469"/>
      <c r="B201" s="150" t="s">
        <v>440</v>
      </c>
      <c r="C201" s="19"/>
      <c r="D201" s="135" t="s">
        <v>330</v>
      </c>
      <c r="E201" s="21">
        <f>SUM(E190:E192,E194,E196:E198)</f>
        <v>-12.393409031947652</v>
      </c>
      <c r="F201" s="21">
        <f t="shared" ref="F201:BB201" si="27">SUM(F190:F192,F194,F196:F198)</f>
        <v>-2.6339007513223978</v>
      </c>
      <c r="G201" s="21">
        <f t="shared" si="27"/>
        <v>-2.551020763848201</v>
      </c>
      <c r="H201" s="21">
        <f t="shared" si="27"/>
        <v>-2.4712788815064952</v>
      </c>
      <c r="I201" s="21">
        <f t="shared" si="27"/>
        <v>-2.3945413452222737</v>
      </c>
      <c r="J201" s="21">
        <f t="shared" si="27"/>
        <v>-2.3206803539149279</v>
      </c>
      <c r="K201" s="21">
        <f t="shared" si="27"/>
        <v>-2.2495737988221287</v>
      </c>
      <c r="L201" s="21">
        <f t="shared" si="27"/>
        <v>-2.1811050094794489</v>
      </c>
      <c r="M201" s="21">
        <f t="shared" si="27"/>
        <v>-2.1151625108550243</v>
      </c>
      <c r="N201" s="21">
        <f t="shared" si="27"/>
        <v>-2.0516397911595887</v>
      </c>
      <c r="O201" s="21">
        <f t="shared" si="27"/>
        <v>-1.9904350798724721</v>
      </c>
      <c r="P201" s="21">
        <f t="shared" si="27"/>
        <v>-1.9314511355434449</v>
      </c>
      <c r="Q201" s="21">
        <f t="shared" si="27"/>
        <v>-1.8745950429489087</v>
      </c>
      <c r="R201" s="21">
        <f t="shared" si="27"/>
        <v>-1.8197780191986968</v>
      </c>
      <c r="S201" s="21">
        <f t="shared" si="27"/>
        <v>-1.766915228406815</v>
      </c>
      <c r="T201" s="21">
        <f t="shared" si="27"/>
        <v>-1.7159256045558049</v>
      </c>
      <c r="U201" s="21">
        <f t="shared" si="27"/>
        <v>-1.6667316822000751</v>
      </c>
      <c r="V201" s="21">
        <f t="shared" si="27"/>
        <v>-1.6192594346685814</v>
      </c>
      <c r="W201" s="21">
        <f t="shared" si="27"/>
        <v>-1.5734381194416245</v>
      </c>
      <c r="X201" s="21">
        <f t="shared" si="27"/>
        <v>-1.5292001303903353</v>
      </c>
      <c r="Y201" s="21">
        <f t="shared" si="27"/>
        <v>-1.4864808565806438</v>
      </c>
      <c r="Z201" s="21">
        <f t="shared" si="27"/>
        <v>-1.4452185473562154</v>
      </c>
      <c r="AA201" s="21">
        <f t="shared" si="27"/>
        <v>-1.4053541834269605</v>
      </c>
      <c r="AB201" s="21">
        <f t="shared" si="27"/>
        <v>-1.3668313537013874</v>
      </c>
      <c r="AC201" s="21">
        <f t="shared" si="27"/>
        <v>-1.3295961376122174</v>
      </c>
      <c r="AD201" s="21">
        <f t="shared" si="27"/>
        <v>-1.2975003066829036</v>
      </c>
      <c r="AE201" s="21">
        <f t="shared" si="27"/>
        <v>-1.2661794472571197</v>
      </c>
      <c r="AF201" s="21">
        <f t="shared" si="27"/>
        <v>-1.2356148444209614</v>
      </c>
      <c r="AG201" s="21">
        <f t="shared" si="27"/>
        <v>-1.2057882352506484</v>
      </c>
      <c r="AH201" s="21">
        <f t="shared" si="27"/>
        <v>-1.1766817978957744</v>
      </c>
      <c r="AI201" s="21">
        <f t="shared" si="27"/>
        <v>-1.1482781409262282</v>
      </c>
      <c r="AJ201" s="21">
        <f t="shared" si="27"/>
        <v>-1.1259999060089341</v>
      </c>
      <c r="AK201" s="21">
        <f t="shared" si="27"/>
        <v>-1.1041540792646625</v>
      </c>
      <c r="AL201" s="21">
        <f t="shared" si="27"/>
        <v>-1.0827322661552257</v>
      </c>
      <c r="AM201" s="21">
        <f t="shared" si="27"/>
        <v>-1.0617262351263137</v>
      </c>
      <c r="AN201" s="21">
        <f t="shared" si="27"/>
        <v>-1.0411279144429215</v>
      </c>
      <c r="AO201" s="21">
        <f t="shared" si="27"/>
        <v>-1.0209293890862254</v>
      </c>
      <c r="AP201" s="21">
        <f t="shared" si="27"/>
        <v>-1.0011228977107087</v>
      </c>
      <c r="AQ201" s="21">
        <f t="shared" si="27"/>
        <v>-0.98170082966037475</v>
      </c>
      <c r="AR201" s="21">
        <f t="shared" si="27"/>
        <v>-0.96265572204289307</v>
      </c>
      <c r="AS201" s="21">
        <f t="shared" si="27"/>
        <v>-0.94398025686055886</v>
      </c>
      <c r="AT201" s="21">
        <f t="shared" si="27"/>
        <v>-0.92566725819695972</v>
      </c>
      <c r="AU201" s="21">
        <f t="shared" si="27"/>
        <v>-0.90770968945826669</v>
      </c>
      <c r="AV201" s="21">
        <f t="shared" si="27"/>
        <v>-0.89010065066809485</v>
      </c>
      <c r="AW201" s="21">
        <f t="shared" si="27"/>
        <v>-0.87283337581488663</v>
      </c>
      <c r="AX201" s="21">
        <f t="shared" si="27"/>
        <v>-0.85590123025080134</v>
      </c>
      <c r="AY201" s="21">
        <f t="shared" si="27"/>
        <v>-0.83929770814111082</v>
      </c>
      <c r="AZ201" s="21">
        <f t="shared" si="27"/>
        <v>-0.82301642996311886</v>
      </c>
      <c r="BA201" s="21">
        <f t="shared" si="27"/>
        <v>-0.80705114005364598</v>
      </c>
      <c r="BB201" s="21">
        <f t="shared" si="27"/>
        <v>-0.79139570420413163</v>
      </c>
    </row>
    <row r="202" spans="1:54" outlineLevel="2">
      <c r="A202" s="470"/>
      <c r="B202" s="150" t="s">
        <v>441</v>
      </c>
      <c r="C202" s="19"/>
      <c r="D202" s="135" t="s">
        <v>330</v>
      </c>
      <c r="E202" s="21">
        <f>SUM(E190:E192,E195:E198)</f>
        <v>-12.393409031947652</v>
      </c>
      <c r="F202" s="21">
        <f t="shared" ref="F202:BB202" si="28">SUM(F190:F192,F195:F198)</f>
        <v>-2.6339007513223978</v>
      </c>
      <c r="G202" s="21">
        <f t="shared" si="28"/>
        <v>-2.551020763848201</v>
      </c>
      <c r="H202" s="21">
        <f t="shared" si="28"/>
        <v>-2.4712788815064952</v>
      </c>
      <c r="I202" s="21">
        <f t="shared" si="28"/>
        <v>-2.3945413452222737</v>
      </c>
      <c r="J202" s="21">
        <f t="shared" si="28"/>
        <v>-2.3206803539149279</v>
      </c>
      <c r="K202" s="21">
        <f t="shared" si="28"/>
        <v>-2.2495737988221287</v>
      </c>
      <c r="L202" s="21">
        <f t="shared" si="28"/>
        <v>-2.1811050094794489</v>
      </c>
      <c r="M202" s="21">
        <f t="shared" si="28"/>
        <v>-2.1151625108550243</v>
      </c>
      <c r="N202" s="21">
        <f t="shared" si="28"/>
        <v>-2.0516397911595887</v>
      </c>
      <c r="O202" s="21">
        <f t="shared" si="28"/>
        <v>-1.9904350798724721</v>
      </c>
      <c r="P202" s="21">
        <f t="shared" si="28"/>
        <v>-1.9314511355434449</v>
      </c>
      <c r="Q202" s="21">
        <f t="shared" si="28"/>
        <v>-1.8745950429489087</v>
      </c>
      <c r="R202" s="21">
        <f t="shared" si="28"/>
        <v>-1.8197780191986968</v>
      </c>
      <c r="S202" s="21">
        <f t="shared" si="28"/>
        <v>-1.766915228406815</v>
      </c>
      <c r="T202" s="21">
        <f t="shared" si="28"/>
        <v>-1.7159256045558049</v>
      </c>
      <c r="U202" s="21">
        <f t="shared" si="28"/>
        <v>-1.6667316822000751</v>
      </c>
      <c r="V202" s="21">
        <f t="shared" si="28"/>
        <v>-1.6192594346685814</v>
      </c>
      <c r="W202" s="21">
        <f t="shared" si="28"/>
        <v>-1.5734381194416245</v>
      </c>
      <c r="X202" s="21">
        <f t="shared" si="28"/>
        <v>-1.5292001303903353</v>
      </c>
      <c r="Y202" s="21">
        <f t="shared" si="28"/>
        <v>-1.4864808565806438</v>
      </c>
      <c r="Z202" s="21">
        <f t="shared" si="28"/>
        <v>-1.4452185473562154</v>
      </c>
      <c r="AA202" s="21">
        <f t="shared" si="28"/>
        <v>-1.4053541834269605</v>
      </c>
      <c r="AB202" s="21">
        <f t="shared" si="28"/>
        <v>-1.3668313537013874</v>
      </c>
      <c r="AC202" s="21">
        <f t="shared" si="28"/>
        <v>-1.3295961376122174</v>
      </c>
      <c r="AD202" s="21">
        <f t="shared" si="28"/>
        <v>-1.2975003066829036</v>
      </c>
      <c r="AE202" s="21">
        <f t="shared" si="28"/>
        <v>-1.2661794472571197</v>
      </c>
      <c r="AF202" s="21">
        <f t="shared" si="28"/>
        <v>-1.2356148444209614</v>
      </c>
      <c r="AG202" s="21">
        <f t="shared" si="28"/>
        <v>-1.2057882352506484</v>
      </c>
      <c r="AH202" s="21">
        <f t="shared" si="28"/>
        <v>-1.1766817978957744</v>
      </c>
      <c r="AI202" s="21">
        <f t="shared" si="28"/>
        <v>-1.1482781409262282</v>
      </c>
      <c r="AJ202" s="21">
        <f t="shared" si="28"/>
        <v>-1.1259999060089341</v>
      </c>
      <c r="AK202" s="21">
        <f t="shared" si="28"/>
        <v>-1.1041540792646625</v>
      </c>
      <c r="AL202" s="21">
        <f t="shared" si="28"/>
        <v>-1.0827322661552257</v>
      </c>
      <c r="AM202" s="21">
        <f t="shared" si="28"/>
        <v>-1.0617262351263137</v>
      </c>
      <c r="AN202" s="21">
        <f t="shared" si="28"/>
        <v>-1.0411279144429215</v>
      </c>
      <c r="AO202" s="21">
        <f t="shared" si="28"/>
        <v>-1.0209293890862254</v>
      </c>
      <c r="AP202" s="21">
        <f t="shared" si="28"/>
        <v>-1.0011228977107087</v>
      </c>
      <c r="AQ202" s="21">
        <f t="shared" si="28"/>
        <v>-0.98170082966037475</v>
      </c>
      <c r="AR202" s="21">
        <f t="shared" si="28"/>
        <v>-0.96265572204289307</v>
      </c>
      <c r="AS202" s="21">
        <f t="shared" si="28"/>
        <v>-0.94398025686055886</v>
      </c>
      <c r="AT202" s="21">
        <f t="shared" si="28"/>
        <v>-0.92566725819695972</v>
      </c>
      <c r="AU202" s="21">
        <f t="shared" si="28"/>
        <v>-0.90770968945826669</v>
      </c>
      <c r="AV202" s="21">
        <f t="shared" si="28"/>
        <v>-0.89010065066809485</v>
      </c>
      <c r="AW202" s="21">
        <f t="shared" si="28"/>
        <v>-0.87283337581488663</v>
      </c>
      <c r="AX202" s="21">
        <f t="shared" si="28"/>
        <v>-0.85590123025080134</v>
      </c>
      <c r="AY202" s="21">
        <f t="shared" si="28"/>
        <v>-0.83929770814111082</v>
      </c>
      <c r="AZ202" s="21">
        <f t="shared" si="28"/>
        <v>-0.82301642996311886</v>
      </c>
      <c r="BA202" s="21">
        <f t="shared" si="28"/>
        <v>-0.80705114005364598</v>
      </c>
      <c r="BB202" s="21">
        <f t="shared" si="28"/>
        <v>-0.79139570420413163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-12.393409031947652</v>
      </c>
      <c r="F204" s="21">
        <f>F200+E204</f>
        <v>-15.027309783270049</v>
      </c>
      <c r="G204" s="21">
        <f t="shared" ref="G204:BB206" si="29">G200+F204</f>
        <v>-17.578330547118249</v>
      </c>
      <c r="H204" s="21">
        <f t="shared" si="29"/>
        <v>-20.049609428624745</v>
      </c>
      <c r="I204" s="21">
        <f t="shared" si="29"/>
        <v>-22.444150773847017</v>
      </c>
      <c r="J204" s="21">
        <f t="shared" si="29"/>
        <v>-24.764831127761944</v>
      </c>
      <c r="K204" s="21">
        <f t="shared" si="29"/>
        <v>-27.014404926584074</v>
      </c>
      <c r="L204" s="21">
        <f t="shared" si="29"/>
        <v>-29.195509936063523</v>
      </c>
      <c r="M204" s="21">
        <f t="shared" si="29"/>
        <v>-31.310672446918549</v>
      </c>
      <c r="N204" s="21">
        <f t="shared" si="29"/>
        <v>-33.36231223807814</v>
      </c>
      <c r="O204" s="21">
        <f t="shared" si="29"/>
        <v>-35.352747317950609</v>
      </c>
      <c r="P204" s="21">
        <f t="shared" si="29"/>
        <v>-37.284198453494056</v>
      </c>
      <c r="Q204" s="21">
        <f t="shared" si="29"/>
        <v>-39.158793496442968</v>
      </c>
      <c r="R204" s="21">
        <f t="shared" si="29"/>
        <v>-40.978571515641661</v>
      </c>
      <c r="S204" s="21">
        <f t="shared" si="29"/>
        <v>-42.745486744048478</v>
      </c>
      <c r="T204" s="21">
        <f t="shared" si="29"/>
        <v>-44.461412348604284</v>
      </c>
      <c r="U204" s="21">
        <f t="shared" si="29"/>
        <v>-46.128144030804357</v>
      </c>
      <c r="V204" s="21">
        <f t="shared" si="29"/>
        <v>-47.747403465472935</v>
      </c>
      <c r="W204" s="21">
        <f t="shared" si="29"/>
        <v>-49.320841584914561</v>
      </c>
      <c r="X204" s="21">
        <f t="shared" si="29"/>
        <v>-50.850041715304897</v>
      </c>
      <c r="Y204" s="21">
        <f t="shared" si="29"/>
        <v>-52.336522571885538</v>
      </c>
      <c r="Z204" s="21">
        <f t="shared" si="29"/>
        <v>-53.781741119241751</v>
      </c>
      <c r="AA204" s="21">
        <f t="shared" si="29"/>
        <v>-55.187095302668709</v>
      </c>
      <c r="AB204" s="21">
        <f t="shared" si="29"/>
        <v>-56.553926656370095</v>
      </c>
      <c r="AC204" s="21">
        <f t="shared" si="29"/>
        <v>-57.883522793982316</v>
      </c>
      <c r="AD204" s="21">
        <f t="shared" si="29"/>
        <v>-59.181023100665222</v>
      </c>
      <c r="AE204" s="21">
        <f t="shared" si="29"/>
        <v>-60.447202547922345</v>
      </c>
      <c r="AF204" s="21">
        <f t="shared" si="29"/>
        <v>-61.682817392343303</v>
      </c>
      <c r="AG204" s="21">
        <f t="shared" si="29"/>
        <v>-62.888605627593954</v>
      </c>
      <c r="AH204" s="21">
        <f t="shared" si="29"/>
        <v>-64.065287425489728</v>
      </c>
      <c r="AI204" s="21">
        <f t="shared" si="29"/>
        <v>-65.213565566415951</v>
      </c>
      <c r="AJ204" s="21">
        <f t="shared" si="29"/>
        <v>-66.33956547242488</v>
      </c>
      <c r="AK204" s="21">
        <f t="shared" si="29"/>
        <v>-67.44371955168954</v>
      </c>
      <c r="AL204" s="21">
        <f t="shared" si="29"/>
        <v>-68.526451817844759</v>
      </c>
      <c r="AM204" s="21">
        <f t="shared" si="29"/>
        <v>-69.588178052971074</v>
      </c>
      <c r="AN204" s="21">
        <f t="shared" si="29"/>
        <v>-70.629305967413998</v>
      </c>
      <c r="AO204" s="21">
        <f t="shared" si="29"/>
        <v>-71.650235356500218</v>
      </c>
      <c r="AP204" s="21">
        <f t="shared" si="29"/>
        <v>-72.651358254210933</v>
      </c>
      <c r="AQ204" s="21">
        <f t="shared" si="29"/>
        <v>-73.633059083871302</v>
      </c>
      <c r="AR204" s="21">
        <f t="shared" si="29"/>
        <v>-74.595714805914199</v>
      </c>
      <c r="AS204" s="21">
        <f t="shared" si="29"/>
        <v>-75.539695062774754</v>
      </c>
      <c r="AT204" s="21">
        <f t="shared" si="29"/>
        <v>-76.465362320971721</v>
      </c>
      <c r="AU204" s="21">
        <f t="shared" si="29"/>
        <v>-77.373072010429993</v>
      </c>
      <c r="AV204" s="21">
        <f t="shared" si="29"/>
        <v>-78.263172661098082</v>
      </c>
      <c r="AW204" s="21">
        <f t="shared" si="29"/>
        <v>-79.136006036912974</v>
      </c>
      <c r="AX204" s="21">
        <f t="shared" si="29"/>
        <v>-79.991907267163782</v>
      </c>
      <c r="AY204" s="21">
        <f t="shared" si="29"/>
        <v>-80.8312049753049</v>
      </c>
      <c r="AZ204" s="21">
        <f t="shared" si="29"/>
        <v>-81.654221405268018</v>
      </c>
      <c r="BA204" s="21">
        <f t="shared" si="29"/>
        <v>-82.461272545321663</v>
      </c>
      <c r="BB204" s="21">
        <f t="shared" si="29"/>
        <v>-83.252668249525797</v>
      </c>
    </row>
    <row r="205" spans="1:54" outlineLevel="2">
      <c r="A205" s="469"/>
      <c r="B205" s="150" t="s">
        <v>444</v>
      </c>
      <c r="C205" s="19"/>
      <c r="D205" s="135" t="s">
        <v>330</v>
      </c>
      <c r="E205" s="21">
        <f>E201</f>
        <v>-12.393409031947652</v>
      </c>
      <c r="F205" s="21">
        <f t="shared" ref="F205:U206" si="30">F201+E205</f>
        <v>-15.027309783270049</v>
      </c>
      <c r="G205" s="21">
        <f t="shared" si="30"/>
        <v>-17.578330547118249</v>
      </c>
      <c r="H205" s="21">
        <f t="shared" si="30"/>
        <v>-20.049609428624745</v>
      </c>
      <c r="I205" s="21">
        <f t="shared" si="30"/>
        <v>-22.444150773847017</v>
      </c>
      <c r="J205" s="21">
        <f t="shared" si="30"/>
        <v>-24.764831127761944</v>
      </c>
      <c r="K205" s="21">
        <f t="shared" si="30"/>
        <v>-27.014404926584074</v>
      </c>
      <c r="L205" s="21">
        <f t="shared" si="30"/>
        <v>-29.195509936063523</v>
      </c>
      <c r="M205" s="21">
        <f t="shared" si="30"/>
        <v>-31.310672446918549</v>
      </c>
      <c r="N205" s="21">
        <f t="shared" si="30"/>
        <v>-33.36231223807814</v>
      </c>
      <c r="O205" s="21">
        <f t="shared" si="30"/>
        <v>-35.352747317950609</v>
      </c>
      <c r="P205" s="21">
        <f t="shared" si="30"/>
        <v>-37.284198453494056</v>
      </c>
      <c r="Q205" s="21">
        <f t="shared" si="30"/>
        <v>-39.158793496442968</v>
      </c>
      <c r="R205" s="21">
        <f t="shared" si="30"/>
        <v>-40.978571515641661</v>
      </c>
      <c r="S205" s="21">
        <f t="shared" si="30"/>
        <v>-42.745486744048478</v>
      </c>
      <c r="T205" s="21">
        <f t="shared" si="30"/>
        <v>-44.461412348604284</v>
      </c>
      <c r="U205" s="21">
        <f t="shared" si="30"/>
        <v>-46.128144030804357</v>
      </c>
      <c r="V205" s="21">
        <f t="shared" si="29"/>
        <v>-47.747403465472935</v>
      </c>
      <c r="W205" s="21">
        <f t="shared" si="29"/>
        <v>-49.320841584914561</v>
      </c>
      <c r="X205" s="21">
        <f t="shared" si="29"/>
        <v>-50.850041715304897</v>
      </c>
      <c r="Y205" s="21">
        <f t="shared" si="29"/>
        <v>-52.336522571885538</v>
      </c>
      <c r="Z205" s="21">
        <f t="shared" si="29"/>
        <v>-53.781741119241751</v>
      </c>
      <c r="AA205" s="21">
        <f t="shared" si="29"/>
        <v>-55.187095302668709</v>
      </c>
      <c r="AB205" s="21">
        <f t="shared" si="29"/>
        <v>-56.553926656370095</v>
      </c>
      <c r="AC205" s="21">
        <f t="shared" si="29"/>
        <v>-57.883522793982316</v>
      </c>
      <c r="AD205" s="21">
        <f t="shared" si="29"/>
        <v>-59.181023100665222</v>
      </c>
      <c r="AE205" s="21">
        <f t="shared" si="29"/>
        <v>-60.447202547922345</v>
      </c>
      <c r="AF205" s="21">
        <f t="shared" si="29"/>
        <v>-61.682817392343303</v>
      </c>
      <c r="AG205" s="21">
        <f t="shared" si="29"/>
        <v>-62.888605627593954</v>
      </c>
      <c r="AH205" s="21">
        <f t="shared" si="29"/>
        <v>-64.065287425489728</v>
      </c>
      <c r="AI205" s="21">
        <f t="shared" si="29"/>
        <v>-65.213565566415951</v>
      </c>
      <c r="AJ205" s="21">
        <f t="shared" si="29"/>
        <v>-66.33956547242488</v>
      </c>
      <c r="AK205" s="21">
        <f t="shared" si="29"/>
        <v>-67.44371955168954</v>
      </c>
      <c r="AL205" s="21">
        <f t="shared" si="29"/>
        <v>-68.526451817844759</v>
      </c>
      <c r="AM205" s="21">
        <f t="shared" si="29"/>
        <v>-69.588178052971074</v>
      </c>
      <c r="AN205" s="21">
        <f t="shared" si="29"/>
        <v>-70.629305967413998</v>
      </c>
      <c r="AO205" s="21">
        <f t="shared" si="29"/>
        <v>-71.650235356500218</v>
      </c>
      <c r="AP205" s="21">
        <f t="shared" si="29"/>
        <v>-72.651358254210933</v>
      </c>
      <c r="AQ205" s="21">
        <f t="shared" si="29"/>
        <v>-73.633059083871302</v>
      </c>
      <c r="AR205" s="21">
        <f t="shared" si="29"/>
        <v>-74.595714805914199</v>
      </c>
      <c r="AS205" s="21">
        <f t="shared" si="29"/>
        <v>-75.539695062774754</v>
      </c>
      <c r="AT205" s="21">
        <f t="shared" si="29"/>
        <v>-76.465362320971721</v>
      </c>
      <c r="AU205" s="21">
        <f t="shared" si="29"/>
        <v>-77.373072010429993</v>
      </c>
      <c r="AV205" s="21">
        <f t="shared" si="29"/>
        <v>-78.263172661098082</v>
      </c>
      <c r="AW205" s="21">
        <f t="shared" si="29"/>
        <v>-79.136006036912974</v>
      </c>
      <c r="AX205" s="21">
        <f t="shared" si="29"/>
        <v>-79.991907267163782</v>
      </c>
      <c r="AY205" s="21">
        <f t="shared" si="29"/>
        <v>-80.8312049753049</v>
      </c>
      <c r="AZ205" s="21">
        <f t="shared" si="29"/>
        <v>-81.654221405268018</v>
      </c>
      <c r="BA205" s="21">
        <f t="shared" si="29"/>
        <v>-82.461272545321663</v>
      </c>
      <c r="BB205" s="21">
        <f t="shared" si="29"/>
        <v>-83.252668249525797</v>
      </c>
    </row>
    <row r="206" spans="1:54" outlineLevel="2">
      <c r="A206" s="470"/>
      <c r="B206" s="150" t="s">
        <v>445</v>
      </c>
      <c r="C206" s="19"/>
      <c r="D206" s="135" t="s">
        <v>330</v>
      </c>
      <c r="E206" s="21">
        <f>E202</f>
        <v>-12.393409031947652</v>
      </c>
      <c r="F206" s="21">
        <f t="shared" si="30"/>
        <v>-15.027309783270049</v>
      </c>
      <c r="G206" s="21">
        <f t="shared" si="29"/>
        <v>-17.578330547118249</v>
      </c>
      <c r="H206" s="21">
        <f t="shared" si="29"/>
        <v>-20.049609428624745</v>
      </c>
      <c r="I206" s="21">
        <f t="shared" si="29"/>
        <v>-22.444150773847017</v>
      </c>
      <c r="J206" s="21">
        <f t="shared" si="29"/>
        <v>-24.764831127761944</v>
      </c>
      <c r="K206" s="21">
        <f t="shared" si="29"/>
        <v>-27.014404926584074</v>
      </c>
      <c r="L206" s="21">
        <f t="shared" si="29"/>
        <v>-29.195509936063523</v>
      </c>
      <c r="M206" s="21">
        <f t="shared" si="29"/>
        <v>-31.310672446918549</v>
      </c>
      <c r="N206" s="21">
        <f t="shared" si="29"/>
        <v>-33.36231223807814</v>
      </c>
      <c r="O206" s="21">
        <f t="shared" si="29"/>
        <v>-35.352747317950609</v>
      </c>
      <c r="P206" s="21">
        <f t="shared" si="29"/>
        <v>-37.284198453494056</v>
      </c>
      <c r="Q206" s="21">
        <f t="shared" si="29"/>
        <v>-39.158793496442968</v>
      </c>
      <c r="R206" s="21">
        <f t="shared" si="29"/>
        <v>-40.978571515641661</v>
      </c>
      <c r="S206" s="21">
        <f t="shared" si="29"/>
        <v>-42.745486744048478</v>
      </c>
      <c r="T206" s="21">
        <f t="shared" si="29"/>
        <v>-44.461412348604284</v>
      </c>
      <c r="U206" s="21">
        <f t="shared" si="29"/>
        <v>-46.128144030804357</v>
      </c>
      <c r="V206" s="21">
        <f t="shared" si="29"/>
        <v>-47.747403465472935</v>
      </c>
      <c r="W206" s="21">
        <f t="shared" si="29"/>
        <v>-49.320841584914561</v>
      </c>
      <c r="X206" s="21">
        <f t="shared" si="29"/>
        <v>-50.850041715304897</v>
      </c>
      <c r="Y206" s="21">
        <f t="shared" si="29"/>
        <v>-52.336522571885538</v>
      </c>
      <c r="Z206" s="21">
        <f t="shared" si="29"/>
        <v>-53.781741119241751</v>
      </c>
      <c r="AA206" s="21">
        <f t="shared" si="29"/>
        <v>-55.187095302668709</v>
      </c>
      <c r="AB206" s="21">
        <f t="shared" si="29"/>
        <v>-56.553926656370095</v>
      </c>
      <c r="AC206" s="21">
        <f t="shared" si="29"/>
        <v>-57.883522793982316</v>
      </c>
      <c r="AD206" s="21">
        <f t="shared" si="29"/>
        <v>-59.181023100665222</v>
      </c>
      <c r="AE206" s="21">
        <f t="shared" si="29"/>
        <v>-60.447202547922345</v>
      </c>
      <c r="AF206" s="21">
        <f t="shared" si="29"/>
        <v>-61.682817392343303</v>
      </c>
      <c r="AG206" s="21">
        <f t="shared" si="29"/>
        <v>-62.888605627593954</v>
      </c>
      <c r="AH206" s="21">
        <f t="shared" si="29"/>
        <v>-64.065287425489728</v>
      </c>
      <c r="AI206" s="21">
        <f t="shared" si="29"/>
        <v>-65.213565566415951</v>
      </c>
      <c r="AJ206" s="21">
        <f t="shared" si="29"/>
        <v>-66.33956547242488</v>
      </c>
      <c r="AK206" s="21">
        <f t="shared" si="29"/>
        <v>-67.44371955168954</v>
      </c>
      <c r="AL206" s="21">
        <f t="shared" si="29"/>
        <v>-68.526451817844759</v>
      </c>
      <c r="AM206" s="21">
        <f t="shared" si="29"/>
        <v>-69.588178052971074</v>
      </c>
      <c r="AN206" s="21">
        <f t="shared" si="29"/>
        <v>-70.629305967413998</v>
      </c>
      <c r="AO206" s="21">
        <f t="shared" si="29"/>
        <v>-71.650235356500218</v>
      </c>
      <c r="AP206" s="21">
        <f t="shared" si="29"/>
        <v>-72.651358254210933</v>
      </c>
      <c r="AQ206" s="21">
        <f t="shared" si="29"/>
        <v>-73.633059083871302</v>
      </c>
      <c r="AR206" s="21">
        <f t="shared" si="29"/>
        <v>-74.595714805914199</v>
      </c>
      <c r="AS206" s="21">
        <f t="shared" si="29"/>
        <v>-75.539695062774754</v>
      </c>
      <c r="AT206" s="21">
        <f t="shared" si="29"/>
        <v>-76.465362320971721</v>
      </c>
      <c r="AU206" s="21">
        <f t="shared" si="29"/>
        <v>-77.373072010429993</v>
      </c>
      <c r="AV206" s="21">
        <f t="shared" si="29"/>
        <v>-78.263172661098082</v>
      </c>
      <c r="AW206" s="21">
        <f t="shared" si="29"/>
        <v>-79.136006036912974</v>
      </c>
      <c r="AX206" s="21">
        <f t="shared" si="29"/>
        <v>-79.991907267163782</v>
      </c>
      <c r="AY206" s="21">
        <f t="shared" si="29"/>
        <v>-80.8312049753049</v>
      </c>
      <c r="AZ206" s="21">
        <f t="shared" si="29"/>
        <v>-81.654221405268018</v>
      </c>
      <c r="BA206" s="21">
        <f t="shared" si="29"/>
        <v>-82.461272545321663</v>
      </c>
      <c r="BB206" s="21">
        <f t="shared" si="29"/>
        <v>-83.252668249525797</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-5.1540415319476525</v>
      </c>
      <c r="F210" s="21">
        <f>F190-Baseline!F190</f>
        <v>-0.30141524407602038</v>
      </c>
      <c r="G210" s="21">
        <f>G190-Baseline!G190</f>
        <v>-0.27484748092444494</v>
      </c>
      <c r="H210" s="21">
        <f>H190-Baseline!H190</f>
        <v>-0.25005803012444178</v>
      </c>
      <c r="I210" s="21">
        <f>I190-Baseline!I190</f>
        <v>-0.22694597195502436</v>
      </c>
      <c r="J210" s="21">
        <f>J190-Baseline!J190</f>
        <v>-0.20541555155374053</v>
      </c>
      <c r="K210" s="21">
        <f>K190-Baseline!K190</f>
        <v>-0.18537593239719188</v>
      </c>
      <c r="L210" s="21">
        <f>L190-Baseline!L190</f>
        <v>-0.16674096097459021</v>
      </c>
      <c r="M210" s="21">
        <f>M190-Baseline!M190</f>
        <v>-0.14942894216481906</v>
      </c>
      <c r="N210" s="21">
        <f>N190-Baseline!N190</f>
        <v>-0.13336242484826358</v>
      </c>
      <c r="O210" s="21">
        <f>O190-Baseline!O190</f>
        <v>-0.11846799730460787</v>
      </c>
      <c r="P210" s="21">
        <f>P190-Baseline!P190</f>
        <v>-0.10467609196690034</v>
      </c>
      <c r="Q210" s="21">
        <f>Q190-Baseline!Q190</f>
        <v>-9.19207991205018E-2</v>
      </c>
      <c r="R210" s="21">
        <f>R190-Baseline!R190</f>
        <v>-8.0139689153077759E-2</v>
      </c>
      <c r="S210" s="21">
        <f>S190-Baseline!S190</f>
        <v>-6.9273642978615657E-2</v>
      </c>
      <c r="T210" s="21">
        <f>T190-Baseline!T190</f>
        <v>-5.9266690274564229E-2</v>
      </c>
      <c r="U210" s="21">
        <f>U190-Baseline!U190</f>
        <v>-5.0065855186637392E-2</v>
      </c>
      <c r="V210" s="21">
        <f>V190-Baseline!V190</f>
        <v>-4.1621009170624883E-2</v>
      </c>
      <c r="W210" s="21">
        <f>W190-Baseline!W190</f>
        <v>-3.3884730654732985E-2</v>
      </c>
      <c r="X210" s="21">
        <f>X190-Baseline!X190</f>
        <v>-2.681217121956864E-2</v>
      </c>
      <c r="Y210" s="21">
        <f>Y190-Baseline!Y190</f>
        <v>-2.0360928005896929E-2</v>
      </c>
      <c r="Z210" s="21">
        <f>Z190-Baseline!Z190</f>
        <v>-1.4490922072780025E-2</v>
      </c>
      <c r="AA210" s="21">
        <f>AA190-Baseline!AA190</f>
        <v>-9.1642824406524669E-3</v>
      </c>
      <c r="AB210" s="21">
        <f>AB190-Baseline!AB190</f>
        <v>-4.3452355653403876E-3</v>
      </c>
      <c r="AC210" s="21">
        <f>AC190-Baseline!AC190</f>
        <v>-4.3537640097252634E-18</v>
      </c>
      <c r="AD210" s="21">
        <f>AD190-Baseline!AD190</f>
        <v>-4.2065352750968733E-18</v>
      </c>
      <c r="AE210" s="21">
        <f>AE190-Baseline!AE190</f>
        <v>-4.0642852899486696E-18</v>
      </c>
      <c r="AF210" s="21">
        <f>AF190-Baseline!AF190</f>
        <v>-3.9268456907716617E-18</v>
      </c>
      <c r="AG210" s="21">
        <f>AG190-Baseline!AG190</f>
        <v>-3.7940538075088516E-18</v>
      </c>
      <c r="AH210" s="21">
        <f>AH190-Baseline!AH190</f>
        <v>-3.6657524710230461E-18</v>
      </c>
      <c r="AI210" s="21">
        <f>AI190-Baseline!AI190</f>
        <v>-3.5417898270754066E-18</v>
      </c>
      <c r="AJ210" s="21">
        <f>AJ190-Baseline!AJ190</f>
        <v>-3.4386309000732102E-18</v>
      </c>
      <c r="AK210" s="21">
        <f>AK190-Baseline!AK190</f>
        <v>-3.3384766020128255E-18</v>
      </c>
      <c r="AL210" s="21">
        <f>AL190-Baseline!AL190</f>
        <v>-3.2412394194299273E-18</v>
      </c>
      <c r="AM210" s="21">
        <f>AM190-Baseline!AM190</f>
        <v>-3.1468343877960458E-18</v>
      </c>
      <c r="AN210" s="21">
        <f>AN190-Baseline!AN190</f>
        <v>-3.0551790172777143E-18</v>
      </c>
      <c r="AO210" s="21">
        <f>AO190-Baseline!AO190</f>
        <v>-2.9661932206579753E-18</v>
      </c>
      <c r="AP210" s="21">
        <f>AP190-Baseline!AP190</f>
        <v>-2.8797992433572576E-18</v>
      </c>
      <c r="AQ210" s="21">
        <f>AQ190-Baseline!AQ190</f>
        <v>-2.7959215954924833E-18</v>
      </c>
      <c r="AR210" s="21">
        <f>AR190-Baseline!AR190</f>
        <v>-2.7144869859150321E-18</v>
      </c>
      <c r="AS210" s="21">
        <f>AS190-Baseline!AS190</f>
        <v>-2.6354242581699342E-18</v>
      </c>
      <c r="AT210" s="21">
        <f>AT190-Baseline!AT190</f>
        <v>-2.5586643283203246E-18</v>
      </c>
      <c r="AU210" s="21">
        <f>AU190-Baseline!AU190</f>
        <v>-2.4841401245828393E-18</v>
      </c>
      <c r="AV210" s="21">
        <f>AV190-Baseline!AV190</f>
        <v>-2.4117865287212032E-18</v>
      </c>
      <c r="AW210" s="21">
        <f>AW190-Baseline!AW190</f>
        <v>-2.3415403191467994E-18</v>
      </c>
      <c r="AX210" s="21">
        <f>AX190-Baseline!AX190</f>
        <v>-2.2733401156765041E-18</v>
      </c>
      <c r="AY210" s="21">
        <f>AY190-Baseline!AY190</f>
        <v>-2.2071263258995181E-18</v>
      </c>
      <c r="AZ210" s="21">
        <f>AZ190-Baseline!AZ190</f>
        <v>-2.1428410931063286E-18</v>
      </c>
      <c r="BA210" s="21">
        <f>BA190-Baseline!BA190</f>
        <v>-2.0804282457342996E-18</v>
      </c>
      <c r="BB210" s="21">
        <f>BB190-Baseline!BB190</f>
        <v>-2.0198332482857276E-18</v>
      </c>
    </row>
    <row r="211" spans="1:54" outlineLevel="2">
      <c r="A211" s="494"/>
      <c r="B211" s="150" t="s">
        <v>434</v>
      </c>
      <c r="C211" s="19"/>
      <c r="D211" s="135" t="s">
        <v>330</v>
      </c>
      <c r="E211" s="21">
        <f>E191-Baseline!E191</f>
        <v>0</v>
      </c>
      <c r="F211" s="21">
        <f>F191-Baseline!F191</f>
        <v>3.0144927536231883E-3</v>
      </c>
      <c r="G211" s="21">
        <f>G191-Baseline!G191</f>
        <v>2.9708044528460407E-3</v>
      </c>
      <c r="H211" s="21">
        <f>H191-Baseline!H191</f>
        <v>2.9277493158482728E-3</v>
      </c>
      <c r="I211" s="21">
        <f>I191-Baseline!I191</f>
        <v>2.8853181663432256E-3</v>
      </c>
      <c r="J211" s="21">
        <f>J191-Baseline!J191</f>
        <v>2.8435019610339035E-3</v>
      </c>
      <c r="K211" s="21">
        <f>K191-Baseline!K191</f>
        <v>2.8022917876855858E-3</v>
      </c>
      <c r="L211" s="21">
        <f>L191-Baseline!L191</f>
        <v>2.761678863226375E-3</v>
      </c>
      <c r="M211" s="21">
        <f>M191-Baseline!M191</f>
        <v>2.7216545318752695E-3</v>
      </c>
      <c r="N211" s="21">
        <f>N191-Baseline!N191</f>
        <v>2.682210263297367E-3</v>
      </c>
      <c r="O211" s="21">
        <f>O191-Baseline!O191</f>
        <v>2.6433376507858106E-3</v>
      </c>
      <c r="P211" s="21">
        <f>P191-Baseline!P191</f>
        <v>2.6050284094700756E-3</v>
      </c>
      <c r="Q211" s="21">
        <f>Q191-Baseline!Q191</f>
        <v>2.5672743745502177E-3</v>
      </c>
      <c r="R211" s="21">
        <f>R191-Baseline!R191</f>
        <v>2.5300674995567371E-3</v>
      </c>
      <c r="S211" s="21">
        <f>S191-Baseline!S191</f>
        <v>2.4933998546356252E-3</v>
      </c>
      <c r="T211" s="21">
        <f>T191-Baseline!T191</f>
        <v>2.4572636248582982E-3</v>
      </c>
      <c r="U211" s="21">
        <f>U191-Baseline!U191</f>
        <v>2.4216511085560031E-3</v>
      </c>
      <c r="V211" s="21">
        <f>V191-Baseline!V191</f>
        <v>2.3865547156783802E-3</v>
      </c>
      <c r="W211" s="21">
        <f>W191-Baseline!W191</f>
        <v>2.3519669661757948E-3</v>
      </c>
      <c r="X211" s="21">
        <f>X191-Baseline!X191</f>
        <v>2.3178804884051319E-3</v>
      </c>
      <c r="Y211" s="21">
        <f>Y191-Baseline!Y191</f>
        <v>2.2842880175586808E-3</v>
      </c>
      <c r="Z211" s="21">
        <f>Z191-Baseline!Z191</f>
        <v>2.2511823941158012E-3</v>
      </c>
      <c r="AA211" s="21">
        <f>AA191-Baseline!AA191</f>
        <v>2.2185565623170219E-3</v>
      </c>
      <c r="AB211" s="21">
        <f>AB191-Baseline!AB191</f>
        <v>2.1864035686602534E-3</v>
      </c>
      <c r="AC211" s="21">
        <f>AC191-Baseline!AC191</f>
        <v>2.1547165604188013E-3</v>
      </c>
      <c r="AD211" s="21">
        <f>AD191-Baseline!AD191</f>
        <v>2.1234887841808476E-3</v>
      </c>
      <c r="AE211" s="21">
        <f>AE191-Baseline!AE191</f>
        <v>2.0927135844101114E-3</v>
      </c>
      <c r="AF211" s="21">
        <f>AF191-Baseline!AF191</f>
        <v>2.062384402027355E-3</v>
      </c>
      <c r="AG211" s="21">
        <f>AG191-Baseline!AG191</f>
        <v>2.0324947730124671E-3</v>
      </c>
      <c r="AH211" s="21">
        <f>AH191-Baseline!AH191</f>
        <v>2.0030383270267793E-3</v>
      </c>
      <c r="AI211" s="21">
        <f>AI191-Baseline!AI191</f>
        <v>1.9740087860553764E-3</v>
      </c>
      <c r="AJ211" s="21">
        <f>AJ191-Baseline!AJ191</f>
        <v>1.9548436522101786E-3</v>
      </c>
      <c r="AK211" s="21">
        <f>AK191-Baseline!AK191</f>
        <v>1.9358645876256138E-3</v>
      </c>
      <c r="AL211" s="21">
        <f>AL191-Baseline!AL191</f>
        <v>1.9170697858040056E-3</v>
      </c>
      <c r="AM211" s="21">
        <f>AM191-Baseline!AM191</f>
        <v>1.8984574577864915E-3</v>
      </c>
      <c r="AN211" s="21">
        <f>AN191-Baseline!AN191</f>
        <v>1.880025831982739E-3</v>
      </c>
      <c r="AO211" s="21">
        <f>AO191-Baseline!AO191</f>
        <v>1.8617731540023243E-3</v>
      </c>
      <c r="AP211" s="21">
        <f>AP191-Baseline!AP191</f>
        <v>1.8436976864877387E-3</v>
      </c>
      <c r="AQ211" s="21">
        <f>AQ191-Baseline!AQ191</f>
        <v>1.8257977089490224E-3</v>
      </c>
      <c r="AR211" s="21">
        <f>AR191-Baseline!AR191</f>
        <v>1.8080715176000035E-3</v>
      </c>
      <c r="AS211" s="21">
        <f>AS191-Baseline!AS191</f>
        <v>1.7905174251961193E-3</v>
      </c>
      <c r="AT211" s="21">
        <f>AT191-Baseline!AT191</f>
        <v>1.7731337608738271E-3</v>
      </c>
      <c r="AU211" s="21">
        <f>AU191-Baseline!AU191</f>
        <v>1.7559188699915569E-3</v>
      </c>
      <c r="AV211" s="21">
        <f>AV191-Baseline!AV191</f>
        <v>1.7388711139722211E-3</v>
      </c>
      <c r="AW211" s="21">
        <f>AW191-Baseline!AW191</f>
        <v>1.7219888701472481E-3</v>
      </c>
      <c r="AX211" s="21">
        <f>AX191-Baseline!AX191</f>
        <v>1.7052705316021289E-3</v>
      </c>
      <c r="AY211" s="21">
        <f>AY191-Baseline!AY191</f>
        <v>1.6887145070234677E-3</v>
      </c>
      <c r="AZ211" s="21">
        <f>AZ191-Baseline!AZ191</f>
        <v>1.6723192205475119E-3</v>
      </c>
      <c r="BA211" s="21">
        <f>BA191-Baseline!BA191</f>
        <v>1.6560831116101576E-3</v>
      </c>
      <c r="BB211" s="21">
        <f>BB191-Baseline!BB191</f>
        <v>1.6400046347984085E-3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0</v>
      </c>
      <c r="F217" s="21">
        <f>F197-Baseline!F197</f>
        <v>4.7989491304347833</v>
      </c>
      <c r="G217" s="21">
        <f>G197-Baseline!G197</f>
        <v>4.7519072295736198</v>
      </c>
      <c r="H217" s="21">
        <f>H197-Baseline!H197</f>
        <v>4.7050034218037666</v>
      </c>
      <c r="I217" s="21">
        <f>I197-Baseline!I197</f>
        <v>4.6582488379883422</v>
      </c>
      <c r="J217" s="21">
        <f>J197-Baseline!J197</f>
        <v>4.6116541304704102</v>
      </c>
      <c r="K217" s="21">
        <f>K197-Baseline!K197</f>
        <v>4.5652294876699733</v>
      </c>
      <c r="L217" s="21">
        <f>L197-Baseline!L197</f>
        <v>4.5189846482843263</v>
      </c>
      <c r="M217" s="21">
        <f>M197-Baseline!M197</f>
        <v>4.4729289151020382</v>
      </c>
      <c r="N217" s="21">
        <f>N197-Baseline!N197</f>
        <v>4.4270711684404507</v>
      </c>
      <c r="O217" s="21">
        <f>O197-Baseline!O197</f>
        <v>4.3814198792164945</v>
      </c>
      <c r="P217" s="21">
        <f>P197-Baseline!P197</f>
        <v>4.3359831216602149</v>
      </c>
      <c r="Q217" s="21">
        <f>Q197-Baseline!Q197</f>
        <v>4.2907685856802829</v>
      </c>
      <c r="R217" s="21">
        <f>R197-Baseline!R197</f>
        <v>4.2457835888904842</v>
      </c>
      <c r="S217" s="21">
        <f>S197-Baseline!S197</f>
        <v>4.2010350883059315</v>
      </c>
      <c r="T217" s="21">
        <f>T197-Baseline!T197</f>
        <v>4.1565296917176138</v>
      </c>
      <c r="U217" s="21">
        <f>U197-Baseline!U197</f>
        <v>4.1122736687535504</v>
      </c>
      <c r="V217" s="21">
        <f>V197-Baseline!V197</f>
        <v>4.0682729616347277</v>
      </c>
      <c r="W217" s="21">
        <f>W197-Baseline!W197</f>
        <v>4.0245331956337251</v>
      </c>
      <c r="X217" s="21">
        <f>X197-Baseline!X197</f>
        <v>3.9810596892437542</v>
      </c>
      <c r="Y217" s="21">
        <f>Y197-Baseline!Y197</f>
        <v>3.9378574640656501</v>
      </c>
      <c r="Z217" s="21">
        <f>Z197-Baseline!Z197</f>
        <v>3.894931254420146</v>
      </c>
      <c r="AA217" s="21">
        <f>AA197-Baseline!AA197</f>
        <v>3.8522855166925831</v>
      </c>
      <c r="AB217" s="21">
        <f>AB197-Baseline!AB197</f>
        <v>3.8099244384170636</v>
      </c>
      <c r="AC217" s="21">
        <f>AC197-Baseline!AC197</f>
        <v>3.7678519471067906</v>
      </c>
      <c r="AD217" s="21">
        <f>AD197-Baseline!AD197</f>
        <v>3.7260717188372805</v>
      </c>
      <c r="AE217" s="21">
        <f>AE197-Baseline!AE197</f>
        <v>3.6845871865888586</v>
      </c>
      <c r="AF217" s="21">
        <f>AF197-Baseline!AF197</f>
        <v>3.6434015483547841</v>
      </c>
      <c r="AG217" s="21">
        <f>AG197-Baseline!AG197</f>
        <v>3.6025177750211004</v>
      </c>
      <c r="AH217" s="21">
        <f>AH197-Baseline!AH197</f>
        <v>3.5619386180242127</v>
      </c>
      <c r="AI217" s="21">
        <f>AI197-Baseline!AI197</f>
        <v>3.5216666167920208</v>
      </c>
      <c r="AJ217" s="21">
        <f>AJ197-Baseline!AJ197</f>
        <v>3.4986055822169027</v>
      </c>
      <c r="AK217" s="21">
        <f>AK197-Baseline!AK197</f>
        <v>3.4755523265512158</v>
      </c>
      <c r="AL217" s="21">
        <f>AL197-Baseline!AL197</f>
        <v>3.4525109706721482</v>
      </c>
      <c r="AM217" s="21">
        <f>AM197-Baseline!AM197</f>
        <v>3.4294855139648726</v>
      </c>
      <c r="AN217" s="21">
        <f>AN197-Baseline!AN197</f>
        <v>3.406479837084273</v>
      </c>
      <c r="AO217" s="21">
        <f>AO197-Baseline!AO197</f>
        <v>3.3834977046591521</v>
      </c>
      <c r="AP217" s="21">
        <f>AP197-Baseline!AP197</f>
        <v>3.3605427679400535</v>
      </c>
      <c r="AQ217" s="21">
        <f>AQ197-Baseline!AQ197</f>
        <v>3.3376185673918366</v>
      </c>
      <c r="AR217" s="21">
        <f>AR197-Baseline!AR197</f>
        <v>3.3147285352321121</v>
      </c>
      <c r="AS217" s="21">
        <f>AS197-Baseline!AS197</f>
        <v>3.2918759979166321</v>
      </c>
      <c r="AT217" s="21">
        <f>AT197-Baseline!AT197</f>
        <v>3.2690641785726839</v>
      </c>
      <c r="AU217" s="21">
        <f>AU197-Baseline!AU197</f>
        <v>3.2462961993815762</v>
      </c>
      <c r="AV217" s="21">
        <f>AV197-Baseline!AV197</f>
        <v>3.2235750839111663</v>
      </c>
      <c r="AW217" s="21">
        <f>AW197-Baseline!AW197</f>
        <v>3.2009037593995266</v>
      </c>
      <c r="AX217" s="21">
        <f>AX197-Baseline!AX197</f>
        <v>3.1782850589906562</v>
      </c>
      <c r="AY217" s="21">
        <f>AY197-Baseline!AY197</f>
        <v>3.1557217239232447</v>
      </c>
      <c r="AZ217" s="21">
        <f>AZ197-Baseline!AZ197</f>
        <v>3.1332164056734282</v>
      </c>
      <c r="BA217" s="21">
        <f>BA197-Baseline!BA197</f>
        <v>3.1107716680524486</v>
      </c>
      <c r="BB217" s="21">
        <f>BB197-Baseline!BB197</f>
        <v>3.0883899892601567</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-5.1540415319476516</v>
      </c>
      <c r="F220" s="21">
        <f>F200-Baseline!F200</f>
        <v>4.5005483791123853</v>
      </c>
      <c r="G220" s="21">
        <f>G200-Baseline!G200</f>
        <v>4.4800305531020204</v>
      </c>
      <c r="H220" s="21">
        <f>H200-Baseline!H200</f>
        <v>4.4578731409951731</v>
      </c>
      <c r="I220" s="21">
        <f>I200-Baseline!I200</f>
        <v>4.4341881841996607</v>
      </c>
      <c r="J220" s="21">
        <f>J200-Baseline!J200</f>
        <v>4.4090820808777034</v>
      </c>
      <c r="K220" s="21">
        <f>K200-Baseline!K200</f>
        <v>4.3826558470604677</v>
      </c>
      <c r="L220" s="21">
        <f>L200-Baseline!L200</f>
        <v>4.3550053661729624</v>
      </c>
      <c r="M220" s="21">
        <f>M200-Baseline!M200</f>
        <v>4.3262216274690939</v>
      </c>
      <c r="N220" s="21">
        <f>N200-Baseline!N200</f>
        <v>4.2963909538554841</v>
      </c>
      <c r="O220" s="21">
        <f>O200-Baseline!O200</f>
        <v>4.2655952195626723</v>
      </c>
      <c r="P220" s="21">
        <f>P200-Baseline!P200</f>
        <v>4.2339120581027849</v>
      </c>
      <c r="Q220" s="21">
        <f>Q200-Baseline!Q200</f>
        <v>4.2014150609343313</v>
      </c>
      <c r="R220" s="21">
        <f>R200-Baseline!R200</f>
        <v>4.168173967236962</v>
      </c>
      <c r="S220" s="21">
        <f>S200-Baseline!S200</f>
        <v>4.1342548451819514</v>
      </c>
      <c r="T220" s="21">
        <f>T200-Baseline!T200</f>
        <v>4.0997202650679077</v>
      </c>
      <c r="U220" s="21">
        <f>U200-Baseline!U200</f>
        <v>4.0646294646754697</v>
      </c>
      <c r="V220" s="21">
        <f>V200-Baseline!V200</f>
        <v>4.0290385071797807</v>
      </c>
      <c r="W220" s="21">
        <f>W200-Baseline!W200</f>
        <v>3.9930004319451675</v>
      </c>
      <c r="X220" s="21">
        <f>X200-Baseline!X200</f>
        <v>3.9565653985125904</v>
      </c>
      <c r="Y220" s="21">
        <f>Y200-Baseline!Y200</f>
        <v>3.9197808240773115</v>
      </c>
      <c r="Z220" s="21">
        <f>Z200-Baseline!Z200</f>
        <v>3.8826915147414818</v>
      </c>
      <c r="AA220" s="21">
        <f>AA200-Baseline!AA200</f>
        <v>3.8453397908142479</v>
      </c>
      <c r="AB220" s="21">
        <f>AB200-Baseline!AB200</f>
        <v>3.8077656064203831</v>
      </c>
      <c r="AC220" s="21">
        <f>AC200-Baseline!AC200</f>
        <v>3.7700066636672096</v>
      </c>
      <c r="AD220" s="21">
        <f>AD200-Baseline!AD200</f>
        <v>3.7281952076214617</v>
      </c>
      <c r="AE220" s="21">
        <f>AE200-Baseline!AE200</f>
        <v>3.6866799001732691</v>
      </c>
      <c r="AF220" s="21">
        <f>AF200-Baseline!AF200</f>
        <v>3.6454639327568117</v>
      </c>
      <c r="AG220" s="21">
        <f>AG200-Baseline!AG200</f>
        <v>3.604550269794113</v>
      </c>
      <c r="AH220" s="21">
        <f>AH200-Baseline!AH200</f>
        <v>3.5639416563512389</v>
      </c>
      <c r="AI220" s="21">
        <f>AI200-Baseline!AI200</f>
        <v>3.5236406255780759</v>
      </c>
      <c r="AJ220" s="21">
        <f>AJ200-Baseline!AJ200</f>
        <v>3.5005604258691134</v>
      </c>
      <c r="AK220" s="21">
        <f>AK200-Baseline!AK200</f>
        <v>3.4774881911388409</v>
      </c>
      <c r="AL220" s="21">
        <f>AL200-Baseline!AL200</f>
        <v>3.4544280404579517</v>
      </c>
      <c r="AM220" s="21">
        <f>AM200-Baseline!AM200</f>
        <v>3.4313839714226595</v>
      </c>
      <c r="AN220" s="21">
        <f>AN200-Baseline!AN200</f>
        <v>3.4083598629162557</v>
      </c>
      <c r="AO220" s="21">
        <f>AO200-Baseline!AO200</f>
        <v>3.3853594778131546</v>
      </c>
      <c r="AP220" s="21">
        <f>AP200-Baseline!AP200</f>
        <v>3.3623864656265408</v>
      </c>
      <c r="AQ220" s="21">
        <f>AQ200-Baseline!AQ200</f>
        <v>3.3394443651007859</v>
      </c>
      <c r="AR220" s="21">
        <f>AR200-Baseline!AR200</f>
        <v>3.316536606749712</v>
      </c>
      <c r="AS220" s="21">
        <f>AS200-Baseline!AS200</f>
        <v>3.2936665153418283</v>
      </c>
      <c r="AT220" s="21">
        <f>AT200-Baseline!AT200</f>
        <v>3.2708373123335583</v>
      </c>
      <c r="AU220" s="21">
        <f>AU200-Baseline!AU200</f>
        <v>3.2480521182515676</v>
      </c>
      <c r="AV220" s="21">
        <f>AV200-Baseline!AV200</f>
        <v>3.2253139550251388</v>
      </c>
      <c r="AW220" s="21">
        <f>AW200-Baseline!AW200</f>
        <v>3.2026257482696741</v>
      </c>
      <c r="AX220" s="21">
        <f>AX200-Baseline!AX200</f>
        <v>3.179990329522258</v>
      </c>
      <c r="AY220" s="21">
        <f>AY200-Baseline!AY200</f>
        <v>3.1574104384302681</v>
      </c>
      <c r="AZ220" s="21">
        <f>AZ200-Baseline!AZ200</f>
        <v>3.1348887248939761</v>
      </c>
      <c r="BA220" s="21">
        <f>BA200-Baseline!BA200</f>
        <v>3.1124277511640588</v>
      </c>
      <c r="BB220" s="21">
        <f>BB200-Baseline!BB200</f>
        <v>3.0900299938949551</v>
      </c>
    </row>
    <row r="221" spans="1:54" outlineLevel="2">
      <c r="A221" s="494"/>
      <c r="B221" s="150" t="s">
        <v>440</v>
      </c>
      <c r="C221" s="19"/>
      <c r="D221" s="135" t="s">
        <v>330</v>
      </c>
      <c r="E221" s="21">
        <f>E201-Baseline!E201</f>
        <v>-5.1540415319476516</v>
      </c>
      <c r="F221" s="21">
        <f>F201-Baseline!F201</f>
        <v>4.5005483791123853</v>
      </c>
      <c r="G221" s="21">
        <f>G201-Baseline!G201</f>
        <v>4.4800305531020204</v>
      </c>
      <c r="H221" s="21">
        <f>H201-Baseline!H201</f>
        <v>4.4578731409951731</v>
      </c>
      <c r="I221" s="21">
        <f>I201-Baseline!I201</f>
        <v>4.4341881841996607</v>
      </c>
      <c r="J221" s="21">
        <f>J201-Baseline!J201</f>
        <v>4.4090820808777034</v>
      </c>
      <c r="K221" s="21">
        <f>K201-Baseline!K201</f>
        <v>4.3826558470604677</v>
      </c>
      <c r="L221" s="21">
        <f>L201-Baseline!L201</f>
        <v>4.3550053661729624</v>
      </c>
      <c r="M221" s="21">
        <f>M201-Baseline!M201</f>
        <v>4.3262216274690939</v>
      </c>
      <c r="N221" s="21">
        <f>N201-Baseline!N201</f>
        <v>4.2963909538554841</v>
      </c>
      <c r="O221" s="21">
        <f>O201-Baseline!O201</f>
        <v>4.2655952195626723</v>
      </c>
      <c r="P221" s="21">
        <f>P201-Baseline!P201</f>
        <v>4.2339120581027849</v>
      </c>
      <c r="Q221" s="21">
        <f>Q201-Baseline!Q201</f>
        <v>4.2014150609343313</v>
      </c>
      <c r="R221" s="21">
        <f>R201-Baseline!R201</f>
        <v>4.168173967236962</v>
      </c>
      <c r="S221" s="21">
        <f>S201-Baseline!S201</f>
        <v>4.1342548451819514</v>
      </c>
      <c r="T221" s="21">
        <f>T201-Baseline!T201</f>
        <v>4.0997202650679077</v>
      </c>
      <c r="U221" s="21">
        <f>U201-Baseline!U201</f>
        <v>4.0646294646754697</v>
      </c>
      <c r="V221" s="21">
        <f>V201-Baseline!V201</f>
        <v>4.0290385071797807</v>
      </c>
      <c r="W221" s="21">
        <f>W201-Baseline!W201</f>
        <v>3.9930004319451675</v>
      </c>
      <c r="X221" s="21">
        <f>X201-Baseline!X201</f>
        <v>3.9565653985125904</v>
      </c>
      <c r="Y221" s="21">
        <f>Y201-Baseline!Y201</f>
        <v>3.9197808240773115</v>
      </c>
      <c r="Z221" s="21">
        <f>Z201-Baseline!Z201</f>
        <v>3.8826915147414818</v>
      </c>
      <c r="AA221" s="21">
        <f>AA201-Baseline!AA201</f>
        <v>3.8453397908142479</v>
      </c>
      <c r="AB221" s="21">
        <f>AB201-Baseline!AB201</f>
        <v>3.8077656064203831</v>
      </c>
      <c r="AC221" s="21">
        <f>AC201-Baseline!AC201</f>
        <v>3.7700066636672096</v>
      </c>
      <c r="AD221" s="21">
        <f>AD201-Baseline!AD201</f>
        <v>3.7281952076214617</v>
      </c>
      <c r="AE221" s="21">
        <f>AE201-Baseline!AE201</f>
        <v>3.6866799001732691</v>
      </c>
      <c r="AF221" s="21">
        <f>AF201-Baseline!AF201</f>
        <v>3.6454639327568117</v>
      </c>
      <c r="AG221" s="21">
        <f>AG201-Baseline!AG201</f>
        <v>3.604550269794113</v>
      </c>
      <c r="AH221" s="21">
        <f>AH201-Baseline!AH201</f>
        <v>3.5639416563512389</v>
      </c>
      <c r="AI221" s="21">
        <f>AI201-Baseline!AI201</f>
        <v>3.5236406255780759</v>
      </c>
      <c r="AJ221" s="21">
        <f>AJ201-Baseline!AJ201</f>
        <v>3.5005604258691134</v>
      </c>
      <c r="AK221" s="21">
        <f>AK201-Baseline!AK201</f>
        <v>3.4774881911388409</v>
      </c>
      <c r="AL221" s="21">
        <f>AL201-Baseline!AL201</f>
        <v>3.4544280404579517</v>
      </c>
      <c r="AM221" s="21">
        <f>AM201-Baseline!AM201</f>
        <v>3.4313839714226595</v>
      </c>
      <c r="AN221" s="21">
        <f>AN201-Baseline!AN201</f>
        <v>3.4083598629162557</v>
      </c>
      <c r="AO221" s="21">
        <f>AO201-Baseline!AO201</f>
        <v>3.3853594778131546</v>
      </c>
      <c r="AP221" s="21">
        <f>AP201-Baseline!AP201</f>
        <v>3.3623864656265408</v>
      </c>
      <c r="AQ221" s="21">
        <f>AQ201-Baseline!AQ201</f>
        <v>3.3394443651007859</v>
      </c>
      <c r="AR221" s="21">
        <f>AR201-Baseline!AR201</f>
        <v>3.316536606749712</v>
      </c>
      <c r="AS221" s="21">
        <f>AS201-Baseline!AS201</f>
        <v>3.2936665153418283</v>
      </c>
      <c r="AT221" s="21">
        <f>AT201-Baseline!AT201</f>
        <v>3.2708373123335583</v>
      </c>
      <c r="AU221" s="21">
        <f>AU201-Baseline!AU201</f>
        <v>3.2480521182515676</v>
      </c>
      <c r="AV221" s="21">
        <f>AV201-Baseline!AV201</f>
        <v>3.2253139550251388</v>
      </c>
      <c r="AW221" s="21">
        <f>AW201-Baseline!AW201</f>
        <v>3.2026257482696741</v>
      </c>
      <c r="AX221" s="21">
        <f>AX201-Baseline!AX201</f>
        <v>3.179990329522258</v>
      </c>
      <c r="AY221" s="21">
        <f>AY201-Baseline!AY201</f>
        <v>3.1574104384302681</v>
      </c>
      <c r="AZ221" s="21">
        <f>AZ201-Baseline!AZ201</f>
        <v>3.1348887248939761</v>
      </c>
      <c r="BA221" s="21">
        <f>BA201-Baseline!BA201</f>
        <v>3.1124277511640588</v>
      </c>
      <c r="BB221" s="21">
        <f>BB201-Baseline!BB201</f>
        <v>3.0900299938949551</v>
      </c>
    </row>
    <row r="222" spans="1:54" outlineLevel="2">
      <c r="A222" s="495"/>
      <c r="B222" s="150" t="s">
        <v>441</v>
      </c>
      <c r="C222" s="19"/>
      <c r="D222" s="135" t="s">
        <v>330</v>
      </c>
      <c r="E222" s="21">
        <f>E202-Baseline!E202</f>
        <v>-5.1540415319476516</v>
      </c>
      <c r="F222" s="21">
        <f>F202-Baseline!F202</f>
        <v>4.5005483791123853</v>
      </c>
      <c r="G222" s="21">
        <f>G202-Baseline!G202</f>
        <v>4.4800305531020204</v>
      </c>
      <c r="H222" s="21">
        <f>H202-Baseline!H202</f>
        <v>4.4578731409951731</v>
      </c>
      <c r="I222" s="21">
        <f>I202-Baseline!I202</f>
        <v>4.4341881841996607</v>
      </c>
      <c r="J222" s="21">
        <f>J202-Baseline!J202</f>
        <v>4.4090820808777034</v>
      </c>
      <c r="K222" s="21">
        <f>K202-Baseline!K202</f>
        <v>4.3826558470604677</v>
      </c>
      <c r="L222" s="21">
        <f>L202-Baseline!L202</f>
        <v>4.3550053661729624</v>
      </c>
      <c r="M222" s="21">
        <f>M202-Baseline!M202</f>
        <v>4.3262216274690939</v>
      </c>
      <c r="N222" s="21">
        <f>N202-Baseline!N202</f>
        <v>4.2963909538554841</v>
      </c>
      <c r="O222" s="21">
        <f>O202-Baseline!O202</f>
        <v>4.2655952195626723</v>
      </c>
      <c r="P222" s="21">
        <f>P202-Baseline!P202</f>
        <v>4.2339120581027849</v>
      </c>
      <c r="Q222" s="21">
        <f>Q202-Baseline!Q202</f>
        <v>4.2014150609343313</v>
      </c>
      <c r="R222" s="21">
        <f>R202-Baseline!R202</f>
        <v>4.168173967236962</v>
      </c>
      <c r="S222" s="21">
        <f>S202-Baseline!S202</f>
        <v>4.1342548451819514</v>
      </c>
      <c r="T222" s="21">
        <f>T202-Baseline!T202</f>
        <v>4.0997202650679077</v>
      </c>
      <c r="U222" s="21">
        <f>U202-Baseline!U202</f>
        <v>4.0646294646754697</v>
      </c>
      <c r="V222" s="21">
        <f>V202-Baseline!V202</f>
        <v>4.0290385071797807</v>
      </c>
      <c r="W222" s="21">
        <f>W202-Baseline!W202</f>
        <v>3.9930004319451675</v>
      </c>
      <c r="X222" s="21">
        <f>X202-Baseline!X202</f>
        <v>3.9565653985125904</v>
      </c>
      <c r="Y222" s="21">
        <f>Y202-Baseline!Y202</f>
        <v>3.9197808240773115</v>
      </c>
      <c r="Z222" s="21">
        <f>Z202-Baseline!Z202</f>
        <v>3.8826915147414818</v>
      </c>
      <c r="AA222" s="21">
        <f>AA202-Baseline!AA202</f>
        <v>3.8453397908142479</v>
      </c>
      <c r="AB222" s="21">
        <f>AB202-Baseline!AB202</f>
        <v>3.8077656064203831</v>
      </c>
      <c r="AC222" s="21">
        <f>AC202-Baseline!AC202</f>
        <v>3.7700066636672096</v>
      </c>
      <c r="AD222" s="21">
        <f>AD202-Baseline!AD202</f>
        <v>3.7281952076214617</v>
      </c>
      <c r="AE222" s="21">
        <f>AE202-Baseline!AE202</f>
        <v>3.6866799001732691</v>
      </c>
      <c r="AF222" s="21">
        <f>AF202-Baseline!AF202</f>
        <v>3.6454639327568117</v>
      </c>
      <c r="AG222" s="21">
        <f>AG202-Baseline!AG202</f>
        <v>3.604550269794113</v>
      </c>
      <c r="AH222" s="21">
        <f>AH202-Baseline!AH202</f>
        <v>3.5639416563512389</v>
      </c>
      <c r="AI222" s="21">
        <f>AI202-Baseline!AI202</f>
        <v>3.5236406255780759</v>
      </c>
      <c r="AJ222" s="21">
        <f>AJ202-Baseline!AJ202</f>
        <v>3.5005604258691134</v>
      </c>
      <c r="AK222" s="21">
        <f>AK202-Baseline!AK202</f>
        <v>3.4774881911388409</v>
      </c>
      <c r="AL222" s="21">
        <f>AL202-Baseline!AL202</f>
        <v>3.4544280404579517</v>
      </c>
      <c r="AM222" s="21">
        <f>AM202-Baseline!AM202</f>
        <v>3.4313839714226595</v>
      </c>
      <c r="AN222" s="21">
        <f>AN202-Baseline!AN202</f>
        <v>3.4083598629162557</v>
      </c>
      <c r="AO222" s="21">
        <f>AO202-Baseline!AO202</f>
        <v>3.3853594778131546</v>
      </c>
      <c r="AP222" s="21">
        <f>AP202-Baseline!AP202</f>
        <v>3.3623864656265408</v>
      </c>
      <c r="AQ222" s="21">
        <f>AQ202-Baseline!AQ202</f>
        <v>3.3394443651007859</v>
      </c>
      <c r="AR222" s="21">
        <f>AR202-Baseline!AR202</f>
        <v>3.316536606749712</v>
      </c>
      <c r="AS222" s="21">
        <f>AS202-Baseline!AS202</f>
        <v>3.2936665153418283</v>
      </c>
      <c r="AT222" s="21">
        <f>AT202-Baseline!AT202</f>
        <v>3.2708373123335583</v>
      </c>
      <c r="AU222" s="21">
        <f>AU202-Baseline!AU202</f>
        <v>3.2480521182515676</v>
      </c>
      <c r="AV222" s="21">
        <f>AV202-Baseline!AV202</f>
        <v>3.2253139550251388</v>
      </c>
      <c r="AW222" s="21">
        <f>AW202-Baseline!AW202</f>
        <v>3.2026257482696741</v>
      </c>
      <c r="AX222" s="21">
        <f>AX202-Baseline!AX202</f>
        <v>3.179990329522258</v>
      </c>
      <c r="AY222" s="21">
        <f>AY202-Baseline!AY202</f>
        <v>3.1574104384302681</v>
      </c>
      <c r="AZ222" s="21">
        <f>AZ202-Baseline!AZ202</f>
        <v>3.1348887248939761</v>
      </c>
      <c r="BA222" s="21">
        <f>BA202-Baseline!BA202</f>
        <v>3.1124277511640588</v>
      </c>
      <c r="BB222" s="21">
        <f>BB202-Baseline!BB202</f>
        <v>3.0900299938949551</v>
      </c>
    </row>
    <row r="223" spans="1:54" outlineLevel="2">
      <c r="B223" s="19"/>
      <c r="C223" s="19"/>
      <c r="D223" s="19"/>
      <c r="E223" s="15"/>
    </row>
    <row r="224" spans="1:54" outlineLevel="2">
      <c r="A224" s="493" t="s">
        <v>442</v>
      </c>
      <c r="B224" s="150" t="s">
        <v>439</v>
      </c>
      <c r="C224" s="19"/>
      <c r="D224" s="135" t="s">
        <v>330</v>
      </c>
      <c r="E224" s="21">
        <f>E204-Baseline!E204</f>
        <v>-5.1540415319476516</v>
      </c>
      <c r="F224" s="21">
        <f>F204-Baseline!F204</f>
        <v>-0.65349315283526543</v>
      </c>
      <c r="G224" s="21">
        <f>G204-Baseline!G204</f>
        <v>3.8265374002667549</v>
      </c>
      <c r="H224" s="21">
        <f>H204-Baseline!H204</f>
        <v>8.2844105412619271</v>
      </c>
      <c r="I224" s="21">
        <f>I204-Baseline!I204</f>
        <v>12.718598725461586</v>
      </c>
      <c r="J224" s="21">
        <f>J204-Baseline!J204</f>
        <v>17.127680806339292</v>
      </c>
      <c r="K224" s="21">
        <f>K204-Baseline!K204</f>
        <v>21.510336653399758</v>
      </c>
      <c r="L224" s="21">
        <f>L204-Baseline!L204</f>
        <v>25.865342019572722</v>
      </c>
      <c r="M224" s="21">
        <f>M204-Baseline!M204</f>
        <v>30.191563647041814</v>
      </c>
      <c r="N224" s="21">
        <f>N204-Baseline!N204</f>
        <v>34.487954600897304</v>
      </c>
      <c r="O224" s="21">
        <f>O204-Baseline!O204</f>
        <v>38.753549820459973</v>
      </c>
      <c r="P224" s="21">
        <f>P204-Baseline!P204</f>
        <v>42.987461878562755</v>
      </c>
      <c r="Q224" s="21">
        <f>Q204-Baseline!Q204</f>
        <v>47.188876939497078</v>
      </c>
      <c r="R224" s="21">
        <f>R204-Baseline!R204</f>
        <v>51.357050906734045</v>
      </c>
      <c r="S224" s="21">
        <f>S204-Baseline!S204</f>
        <v>55.491305751916002</v>
      </c>
      <c r="T224" s="21">
        <f>T204-Baseline!T204</f>
        <v>59.591026016983903</v>
      </c>
      <c r="U224" s="21">
        <f>U204-Baseline!U204</f>
        <v>63.655655481659373</v>
      </c>
      <c r="V224" s="21">
        <f>V204-Baseline!V204</f>
        <v>67.684693988839172</v>
      </c>
      <c r="W224" s="21">
        <f>W204-Baseline!W204</f>
        <v>71.677694420784334</v>
      </c>
      <c r="X224" s="21">
        <f>X204-Baseline!X204</f>
        <v>75.634259819296929</v>
      </c>
      <c r="Y224" s="21">
        <f>Y204-Baseline!Y204</f>
        <v>79.55404064337425</v>
      </c>
      <c r="Z224" s="21">
        <f>Z204-Baseline!Z204</f>
        <v>83.436732158115717</v>
      </c>
      <c r="AA224" s="21">
        <f>AA204-Baseline!AA204</f>
        <v>87.282071948929982</v>
      </c>
      <c r="AB224" s="21">
        <f>AB204-Baseline!AB204</f>
        <v>91.089837555350357</v>
      </c>
      <c r="AC224" s="21">
        <f>AC204-Baseline!AC204</f>
        <v>94.85984421901756</v>
      </c>
      <c r="AD224" s="21">
        <f>AD204-Baseline!AD204</f>
        <v>98.588039426639028</v>
      </c>
      <c r="AE224" s="21">
        <f>AE204-Baseline!AE204</f>
        <v>102.27471932681227</v>
      </c>
      <c r="AF224" s="21">
        <f>AF204-Baseline!AF204</f>
        <v>105.92018325956909</v>
      </c>
      <c r="AG224" s="21">
        <f>AG204-Baseline!AG204</f>
        <v>109.5247335293632</v>
      </c>
      <c r="AH224" s="21">
        <f>AH204-Baseline!AH204</f>
        <v>113.08867518571445</v>
      </c>
      <c r="AI224" s="21">
        <f>AI204-Baseline!AI204</f>
        <v>116.61231581129252</v>
      </c>
      <c r="AJ224" s="21">
        <f>AJ204-Baseline!AJ204</f>
        <v>120.11287623716163</v>
      </c>
      <c r="AK224" s="21">
        <f>AK204-Baseline!AK204</f>
        <v>123.59036442830048</v>
      </c>
      <c r="AL224" s="21">
        <f>AL204-Baseline!AL204</f>
        <v>127.04479246875843</v>
      </c>
      <c r="AM224" s="21">
        <f>AM204-Baseline!AM204</f>
        <v>130.47617644018109</v>
      </c>
      <c r="AN224" s="21">
        <f>AN204-Baseline!AN204</f>
        <v>133.88453630309732</v>
      </c>
      <c r="AO224" s="21">
        <f>AO204-Baseline!AO204</f>
        <v>137.2698957809105</v>
      </c>
      <c r="AP224" s="21">
        <f>AP204-Baseline!AP204</f>
        <v>140.63228224653705</v>
      </c>
      <c r="AQ224" s="21">
        <f>AQ204-Baseline!AQ204</f>
        <v>143.97172661163782</v>
      </c>
      <c r="AR224" s="21">
        <f>AR204-Baseline!AR204</f>
        <v>147.28826321838756</v>
      </c>
      <c r="AS224" s="21">
        <f>AS204-Baseline!AS204</f>
        <v>150.5819297337294</v>
      </c>
      <c r="AT224" s="21">
        <f>AT204-Baseline!AT204</f>
        <v>153.85276704606292</v>
      </c>
      <c r="AU224" s="21">
        <f>AU204-Baseline!AU204</f>
        <v>157.10081916431449</v>
      </c>
      <c r="AV224" s="21">
        <f>AV204-Baseline!AV204</f>
        <v>160.32613311933966</v>
      </c>
      <c r="AW224" s="21">
        <f>AW204-Baseline!AW204</f>
        <v>163.52875886760933</v>
      </c>
      <c r="AX224" s="21">
        <f>AX204-Baseline!AX204</f>
        <v>166.7087491971316</v>
      </c>
      <c r="AY224" s="21">
        <f>AY204-Baseline!AY204</f>
        <v>169.86615963556187</v>
      </c>
      <c r="AZ224" s="21">
        <f>AZ204-Baseline!AZ204</f>
        <v>173.00104836045585</v>
      </c>
      <c r="BA224" s="21">
        <f>BA204-Baseline!BA204</f>
        <v>176.11347611161989</v>
      </c>
      <c r="BB224" s="21">
        <f>BB204-Baseline!BB204</f>
        <v>179.2035061055148</v>
      </c>
    </row>
    <row r="225" spans="1:54" outlineLevel="2">
      <c r="A225" s="494"/>
      <c r="B225" s="150" t="s">
        <v>440</v>
      </c>
      <c r="C225" s="19"/>
      <c r="D225" s="135" t="s">
        <v>330</v>
      </c>
      <c r="E225" s="21">
        <f>E205-Baseline!E205</f>
        <v>-5.1540415319476516</v>
      </c>
      <c r="F225" s="21">
        <f>F205-Baseline!F205</f>
        <v>-0.65349315283526543</v>
      </c>
      <c r="G225" s="21">
        <f>G205-Baseline!G205</f>
        <v>3.8265374002667549</v>
      </c>
      <c r="H225" s="21">
        <f>H205-Baseline!H205</f>
        <v>8.2844105412619271</v>
      </c>
      <c r="I225" s="21">
        <f>I205-Baseline!I205</f>
        <v>12.718598725461586</v>
      </c>
      <c r="J225" s="21">
        <f>J205-Baseline!J205</f>
        <v>17.127680806339292</v>
      </c>
      <c r="K225" s="21">
        <f>K205-Baseline!K205</f>
        <v>21.510336653399758</v>
      </c>
      <c r="L225" s="21">
        <f>L205-Baseline!L205</f>
        <v>25.865342019572722</v>
      </c>
      <c r="M225" s="21">
        <f>M205-Baseline!M205</f>
        <v>30.191563647041814</v>
      </c>
      <c r="N225" s="21">
        <f>N205-Baseline!N205</f>
        <v>34.487954600897304</v>
      </c>
      <c r="O225" s="21">
        <f>O205-Baseline!O205</f>
        <v>38.753549820459973</v>
      </c>
      <c r="P225" s="21">
        <f>P205-Baseline!P205</f>
        <v>42.987461878562755</v>
      </c>
      <c r="Q225" s="21">
        <f>Q205-Baseline!Q205</f>
        <v>47.188876939497078</v>
      </c>
      <c r="R225" s="21">
        <f>R205-Baseline!R205</f>
        <v>51.357050906734045</v>
      </c>
      <c r="S225" s="21">
        <f>S205-Baseline!S205</f>
        <v>55.491305751916002</v>
      </c>
      <c r="T225" s="21">
        <f>T205-Baseline!T205</f>
        <v>59.591026016983903</v>
      </c>
      <c r="U225" s="21">
        <f>U205-Baseline!U205</f>
        <v>63.655655481659373</v>
      </c>
      <c r="V225" s="21">
        <f>V205-Baseline!V205</f>
        <v>67.684693988839172</v>
      </c>
      <c r="W225" s="21">
        <f>W205-Baseline!W205</f>
        <v>71.677694420784334</v>
      </c>
      <c r="X225" s="21">
        <f>X205-Baseline!X205</f>
        <v>75.634259819296929</v>
      </c>
      <c r="Y225" s="21">
        <f>Y205-Baseline!Y205</f>
        <v>79.55404064337425</v>
      </c>
      <c r="Z225" s="21">
        <f>Z205-Baseline!Z205</f>
        <v>83.436732158115717</v>
      </c>
      <c r="AA225" s="21">
        <f>AA205-Baseline!AA205</f>
        <v>87.282071948929982</v>
      </c>
      <c r="AB225" s="21">
        <f>AB205-Baseline!AB205</f>
        <v>91.089837555350357</v>
      </c>
      <c r="AC225" s="21">
        <f>AC205-Baseline!AC205</f>
        <v>94.85984421901756</v>
      </c>
      <c r="AD225" s="21">
        <f>AD205-Baseline!AD205</f>
        <v>98.588039426639028</v>
      </c>
      <c r="AE225" s="21">
        <f>AE205-Baseline!AE205</f>
        <v>102.27471932681227</v>
      </c>
      <c r="AF225" s="21">
        <f>AF205-Baseline!AF205</f>
        <v>105.92018325956909</v>
      </c>
      <c r="AG225" s="21">
        <f>AG205-Baseline!AG205</f>
        <v>109.5247335293632</v>
      </c>
      <c r="AH225" s="21">
        <f>AH205-Baseline!AH205</f>
        <v>113.08867518571445</v>
      </c>
      <c r="AI225" s="21">
        <f>AI205-Baseline!AI205</f>
        <v>116.61231581129252</v>
      </c>
      <c r="AJ225" s="21">
        <f>AJ205-Baseline!AJ205</f>
        <v>120.11287623716163</v>
      </c>
      <c r="AK225" s="21">
        <f>AK205-Baseline!AK205</f>
        <v>123.59036442830048</v>
      </c>
      <c r="AL225" s="21">
        <f>AL205-Baseline!AL205</f>
        <v>127.04479246875843</v>
      </c>
      <c r="AM225" s="21">
        <f>AM205-Baseline!AM205</f>
        <v>130.47617644018109</v>
      </c>
      <c r="AN225" s="21">
        <f>AN205-Baseline!AN205</f>
        <v>133.88453630309732</v>
      </c>
      <c r="AO225" s="21">
        <f>AO205-Baseline!AO205</f>
        <v>137.2698957809105</v>
      </c>
      <c r="AP225" s="21">
        <f>AP205-Baseline!AP205</f>
        <v>140.63228224653705</v>
      </c>
      <c r="AQ225" s="21">
        <f>AQ205-Baseline!AQ205</f>
        <v>143.97172661163782</v>
      </c>
      <c r="AR225" s="21">
        <f>AR205-Baseline!AR205</f>
        <v>147.28826321838756</v>
      </c>
      <c r="AS225" s="21">
        <f>AS205-Baseline!AS205</f>
        <v>150.5819297337294</v>
      </c>
      <c r="AT225" s="21">
        <f>AT205-Baseline!AT205</f>
        <v>153.85276704606292</v>
      </c>
      <c r="AU225" s="21">
        <f>AU205-Baseline!AU205</f>
        <v>157.10081916431449</v>
      </c>
      <c r="AV225" s="21">
        <f>AV205-Baseline!AV205</f>
        <v>160.32613311933966</v>
      </c>
      <c r="AW225" s="21">
        <f>AW205-Baseline!AW205</f>
        <v>163.52875886760933</v>
      </c>
      <c r="AX225" s="21">
        <f>AX205-Baseline!AX205</f>
        <v>166.7087491971316</v>
      </c>
      <c r="AY225" s="21">
        <f>AY205-Baseline!AY205</f>
        <v>169.86615963556187</v>
      </c>
      <c r="AZ225" s="21">
        <f>AZ205-Baseline!AZ205</f>
        <v>173.00104836045585</v>
      </c>
      <c r="BA225" s="21">
        <f>BA205-Baseline!BA205</f>
        <v>176.11347611161989</v>
      </c>
      <c r="BB225" s="21">
        <f>BB205-Baseline!BB205</f>
        <v>179.2035061055148</v>
      </c>
    </row>
    <row r="226" spans="1:54" outlineLevel="2">
      <c r="A226" s="495"/>
      <c r="B226" s="150" t="s">
        <v>441</v>
      </c>
      <c r="C226" s="19"/>
      <c r="D226" s="135" t="s">
        <v>330</v>
      </c>
      <c r="E226" s="21">
        <f>E206-Baseline!E206</f>
        <v>-5.1540415319476516</v>
      </c>
      <c r="F226" s="21">
        <f>F206-Baseline!F206</f>
        <v>-0.65349315283526543</v>
      </c>
      <c r="G226" s="21">
        <f>G206-Baseline!G206</f>
        <v>3.8265374002667549</v>
      </c>
      <c r="H226" s="21">
        <f>H206-Baseline!H206</f>
        <v>8.2844105412619271</v>
      </c>
      <c r="I226" s="21">
        <f>I206-Baseline!I206</f>
        <v>12.718598725461586</v>
      </c>
      <c r="J226" s="21">
        <f>J206-Baseline!J206</f>
        <v>17.127680806339292</v>
      </c>
      <c r="K226" s="21">
        <f>K206-Baseline!K206</f>
        <v>21.510336653399758</v>
      </c>
      <c r="L226" s="21">
        <f>L206-Baseline!L206</f>
        <v>25.865342019572722</v>
      </c>
      <c r="M226" s="21">
        <f>M206-Baseline!M206</f>
        <v>30.191563647041814</v>
      </c>
      <c r="N226" s="21">
        <f>N206-Baseline!N206</f>
        <v>34.487954600897304</v>
      </c>
      <c r="O226" s="21">
        <f>O206-Baseline!O206</f>
        <v>38.753549820459973</v>
      </c>
      <c r="P226" s="21">
        <f>P206-Baseline!P206</f>
        <v>42.987461878562755</v>
      </c>
      <c r="Q226" s="21">
        <f>Q206-Baseline!Q206</f>
        <v>47.188876939497078</v>
      </c>
      <c r="R226" s="21">
        <f>R206-Baseline!R206</f>
        <v>51.357050906734045</v>
      </c>
      <c r="S226" s="21">
        <f>S206-Baseline!S206</f>
        <v>55.491305751916002</v>
      </c>
      <c r="T226" s="21">
        <f>T206-Baseline!T206</f>
        <v>59.591026016983903</v>
      </c>
      <c r="U226" s="21">
        <f>U206-Baseline!U206</f>
        <v>63.655655481659373</v>
      </c>
      <c r="V226" s="21">
        <f>V206-Baseline!V206</f>
        <v>67.684693988839172</v>
      </c>
      <c r="W226" s="21">
        <f>W206-Baseline!W206</f>
        <v>71.677694420784334</v>
      </c>
      <c r="X226" s="21">
        <f>X206-Baseline!X206</f>
        <v>75.634259819296929</v>
      </c>
      <c r="Y226" s="21">
        <f>Y206-Baseline!Y206</f>
        <v>79.55404064337425</v>
      </c>
      <c r="Z226" s="21">
        <f>Z206-Baseline!Z206</f>
        <v>83.436732158115717</v>
      </c>
      <c r="AA226" s="21">
        <f>AA206-Baseline!AA206</f>
        <v>87.282071948929982</v>
      </c>
      <c r="AB226" s="21">
        <f>AB206-Baseline!AB206</f>
        <v>91.089837555350357</v>
      </c>
      <c r="AC226" s="21">
        <f>AC206-Baseline!AC206</f>
        <v>94.85984421901756</v>
      </c>
      <c r="AD226" s="21">
        <f>AD206-Baseline!AD206</f>
        <v>98.588039426639028</v>
      </c>
      <c r="AE226" s="21">
        <f>AE206-Baseline!AE206</f>
        <v>102.27471932681227</v>
      </c>
      <c r="AF226" s="21">
        <f>AF206-Baseline!AF206</f>
        <v>105.92018325956909</v>
      </c>
      <c r="AG226" s="21">
        <f>AG206-Baseline!AG206</f>
        <v>109.5247335293632</v>
      </c>
      <c r="AH226" s="21">
        <f>AH206-Baseline!AH206</f>
        <v>113.08867518571445</v>
      </c>
      <c r="AI226" s="21">
        <f>AI206-Baseline!AI206</f>
        <v>116.61231581129252</v>
      </c>
      <c r="AJ226" s="21">
        <f>AJ206-Baseline!AJ206</f>
        <v>120.11287623716163</v>
      </c>
      <c r="AK226" s="21">
        <f>AK206-Baseline!AK206</f>
        <v>123.59036442830048</v>
      </c>
      <c r="AL226" s="21">
        <f>AL206-Baseline!AL206</f>
        <v>127.04479246875843</v>
      </c>
      <c r="AM226" s="21">
        <f>AM206-Baseline!AM206</f>
        <v>130.47617644018109</v>
      </c>
      <c r="AN226" s="21">
        <f>AN206-Baseline!AN206</f>
        <v>133.88453630309732</v>
      </c>
      <c r="AO226" s="21">
        <f>AO206-Baseline!AO206</f>
        <v>137.2698957809105</v>
      </c>
      <c r="AP226" s="21">
        <f>AP206-Baseline!AP206</f>
        <v>140.63228224653705</v>
      </c>
      <c r="AQ226" s="21">
        <f>AQ206-Baseline!AQ206</f>
        <v>143.97172661163782</v>
      </c>
      <c r="AR226" s="21">
        <f>AR206-Baseline!AR206</f>
        <v>147.28826321838756</v>
      </c>
      <c r="AS226" s="21">
        <f>AS206-Baseline!AS206</f>
        <v>150.5819297337294</v>
      </c>
      <c r="AT226" s="21">
        <f>AT206-Baseline!AT206</f>
        <v>153.85276704606292</v>
      </c>
      <c r="AU226" s="21">
        <f>AU206-Baseline!AU206</f>
        <v>157.10081916431449</v>
      </c>
      <c r="AV226" s="21">
        <f>AV206-Baseline!AV206</f>
        <v>160.32613311933966</v>
      </c>
      <c r="AW226" s="21">
        <f>AW206-Baseline!AW206</f>
        <v>163.52875886760933</v>
      </c>
      <c r="AX226" s="21">
        <f>AX206-Baseline!AX206</f>
        <v>166.7087491971316</v>
      </c>
      <c r="AY226" s="21">
        <f>AY206-Baseline!AY206</f>
        <v>169.86615963556187</v>
      </c>
      <c r="AZ226" s="21">
        <f>AZ206-Baseline!AZ206</f>
        <v>173.00104836045585</v>
      </c>
      <c r="BA226" s="21">
        <f>BA206-Baseline!BA206</f>
        <v>176.11347611161989</v>
      </c>
      <c r="BB226" s="21">
        <f>BB206-Baseline!BB206</f>
        <v>179.2035061055148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8CAC56DB-A589-4FC2-B463-2B83103C3DFC}">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B67:B70</xm:sqref>
        </x14:dataValidation>
        <x14:dataValidation type="list" allowBlank="1" showInputMessage="1" showErrorMessage="1" xr:uid="{CF2147B3-4D2E-4562-9C4E-511240D5416D}">
          <x14:formula1>
            <xm:f>'Fixed Data'!$C$55:$C$61</xm:f>
          </x14:formula1>
          <xm:sqref>C55:C63</xm:sqref>
        </x14:dataValidation>
        <x14:dataValidation type="list" allowBlank="1" showInputMessage="1" showErrorMessage="1" xr:uid="{DA5739E6-469C-4F19-957F-09F85BFD0526}">
          <x14:formula1>
            <xm:f>'Fixed Data'!$A$55:$A$78</xm:f>
          </x14:formula1>
          <xm:sqref>B55:B63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BB49"/>
  <sheetViews>
    <sheetView topLeftCell="A26" workbookViewId="0">
      <selection activeCell="A34" sqref="A34:S49"/>
    </sheetView>
  </sheetViews>
  <sheetFormatPr defaultRowHeight="13.5"/>
  <cols>
    <col min="1" max="1" width="22" customWidth="1"/>
    <col min="2" max="2" width="34.84375" customWidth="1"/>
  </cols>
  <sheetData>
    <row r="1" spans="1:54">
      <c r="A1" s="4" t="s">
        <v>447</v>
      </c>
    </row>
    <row r="2" spans="1:54">
      <c r="A2" s="490" t="s">
        <v>448</v>
      </c>
      <c r="B2" s="490"/>
      <c r="C2" s="490"/>
      <c r="D2" s="490"/>
      <c r="E2" s="490"/>
      <c r="F2" s="490"/>
      <c r="G2" s="490"/>
      <c r="H2" s="490"/>
      <c r="I2" s="490"/>
      <c r="J2" s="490"/>
      <c r="K2" s="490"/>
      <c r="L2" s="490"/>
      <c r="M2" s="490"/>
      <c r="N2" s="490"/>
      <c r="O2" s="490"/>
      <c r="P2" s="490"/>
      <c r="Q2" s="490"/>
      <c r="R2" s="490"/>
      <c r="S2" s="490"/>
    </row>
    <row r="3" spans="1:54">
      <c r="A3" s="490"/>
      <c r="B3" s="490"/>
      <c r="C3" s="490"/>
      <c r="D3" s="490"/>
      <c r="E3" s="490"/>
      <c r="F3" s="490"/>
      <c r="G3" s="490"/>
      <c r="H3" s="490"/>
      <c r="I3" s="490"/>
      <c r="J3" s="490"/>
      <c r="K3" s="490"/>
      <c r="L3" s="490"/>
      <c r="M3" s="490"/>
      <c r="N3" s="490"/>
      <c r="O3" s="490"/>
      <c r="P3" s="490"/>
      <c r="Q3" s="490"/>
      <c r="R3" s="490"/>
      <c r="S3" s="490"/>
    </row>
    <row r="4" spans="1:54">
      <c r="A4" s="490"/>
      <c r="B4" s="490"/>
      <c r="C4" s="490"/>
      <c r="D4" s="490"/>
      <c r="E4" s="490"/>
      <c r="F4" s="490"/>
      <c r="G4" s="490"/>
      <c r="H4" s="490"/>
      <c r="I4" s="490"/>
      <c r="J4" s="490"/>
      <c r="K4" s="490"/>
      <c r="L4" s="490"/>
      <c r="M4" s="490"/>
      <c r="N4" s="490"/>
      <c r="O4" s="490"/>
      <c r="P4" s="490"/>
      <c r="Q4" s="490"/>
      <c r="R4" s="490"/>
      <c r="S4" s="490"/>
    </row>
    <row r="6" spans="1:54">
      <c r="A6" s="316" t="s">
        <v>533</v>
      </c>
      <c r="B6" s="316">
        <v>3000</v>
      </c>
      <c r="C6" s="316"/>
      <c r="D6" s="316"/>
      <c r="E6" s="316"/>
      <c r="F6" s="316"/>
      <c r="G6" s="316"/>
      <c r="H6" s="316"/>
      <c r="I6" s="316"/>
      <c r="J6" s="316"/>
      <c r="K6" s="316"/>
      <c r="L6" s="316"/>
      <c r="M6" s="316"/>
      <c r="N6" s="316"/>
      <c r="O6" s="316"/>
      <c r="P6" s="316"/>
      <c r="Q6" s="316"/>
      <c r="R6" s="316"/>
      <c r="S6" s="316"/>
      <c r="T6" s="316"/>
    </row>
    <row r="9" spans="1:54">
      <c r="A9" s="491" t="s">
        <v>545</v>
      </c>
      <c r="B9" s="321" t="s">
        <v>546</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row>
    <row r="10" spans="1:54">
      <c r="A10" s="49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row>
    <row r="11" spans="1:54">
      <c r="A11" s="491"/>
      <c r="B11" s="322" t="s">
        <v>512</v>
      </c>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4">
      <c r="A12" s="49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row>
    <row r="13" spans="1:54">
      <c r="A13" s="491"/>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4">
      <c r="A14" s="49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row>
    <row r="15" spans="1:54">
      <c r="A15" s="49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row>
    <row r="16" spans="1:54" ht="14.5">
      <c r="A16" s="491"/>
      <c r="B16" s="323" t="s">
        <v>536</v>
      </c>
      <c r="C16" s="345">
        <v>2.5000000000000001E-3</v>
      </c>
      <c r="D16" s="324"/>
      <c r="E16" s="322" t="s">
        <v>562</v>
      </c>
      <c r="F16" s="322"/>
      <c r="G16" s="322"/>
      <c r="H16" s="322"/>
      <c r="I16" s="322"/>
      <c r="J16" s="322"/>
      <c r="K16" s="322"/>
      <c r="L16" s="322"/>
      <c r="M16" s="322"/>
      <c r="N16" s="324"/>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row>
    <row r="17" spans="1:54" ht="14.5">
      <c r="A17" s="491"/>
      <c r="B17" s="323" t="s">
        <v>514</v>
      </c>
      <c r="C17" s="325">
        <v>1</v>
      </c>
      <c r="D17" s="325"/>
      <c r="E17" s="322" t="s">
        <v>515</v>
      </c>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row>
    <row r="18" spans="1:54" ht="14.5">
      <c r="A18" s="491"/>
      <c r="B18" s="323" t="s">
        <v>516</v>
      </c>
      <c r="C18" s="326">
        <v>107161</v>
      </c>
      <c r="D18" s="326"/>
      <c r="E18" s="322" t="s">
        <v>517</v>
      </c>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row>
    <row r="19" spans="1:54" ht="14.5">
      <c r="A19" s="491"/>
      <c r="B19" s="323" t="s">
        <v>518</v>
      </c>
      <c r="C19" s="327">
        <v>300</v>
      </c>
      <c r="D19" s="327"/>
      <c r="E19" s="322" t="s">
        <v>519</v>
      </c>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row>
    <row r="20" spans="1:54" ht="12.75" customHeight="1">
      <c r="A20" s="491"/>
      <c r="B20" s="323" t="s">
        <v>520</v>
      </c>
      <c r="C20" s="322">
        <v>1</v>
      </c>
      <c r="D20" s="322"/>
      <c r="E20" s="322" t="s">
        <v>521</v>
      </c>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row>
    <row r="21" spans="1:54" ht="25.5" customHeight="1">
      <c r="A21" s="491"/>
      <c r="B21" s="323" t="s">
        <v>522</v>
      </c>
      <c r="C21" s="322">
        <v>30</v>
      </c>
      <c r="D21" s="322"/>
      <c r="E21" s="322" t="s">
        <v>523</v>
      </c>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row>
    <row r="22" spans="1:54">
      <c r="A22" s="491"/>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row>
    <row r="23" spans="1:54" ht="14.5">
      <c r="A23" s="491"/>
      <c r="B23" s="323" t="s">
        <v>524</v>
      </c>
      <c r="C23" s="346">
        <f>-(C16*C17*C18*C19*C20*C21)/1000000</f>
        <v>-2.4111225000000003</v>
      </c>
      <c r="D23" s="328"/>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row>
    <row r="24" spans="1:54" ht="12.75" customHeight="1">
      <c r="A24" s="491"/>
      <c r="B24" s="496"/>
      <c r="C24" s="496"/>
      <c r="D24" s="496"/>
      <c r="E24" s="496"/>
      <c r="F24" s="496"/>
      <c r="G24" s="496"/>
      <c r="H24" s="496"/>
      <c r="I24" s="496"/>
      <c r="J24" s="496"/>
      <c r="K24" s="496"/>
      <c r="L24" s="496"/>
      <c r="M24" s="496"/>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row>
    <row r="25" spans="1:54">
      <c r="A25" s="491"/>
      <c r="B25" s="496"/>
      <c r="C25" s="496"/>
      <c r="D25" s="496"/>
      <c r="E25" s="496"/>
      <c r="F25" s="496"/>
      <c r="G25" s="496"/>
      <c r="H25" s="496"/>
      <c r="I25" s="496"/>
      <c r="J25" s="496"/>
      <c r="K25" s="496"/>
      <c r="L25" s="496"/>
      <c r="M25" s="496"/>
      <c r="N25" s="328"/>
      <c r="O25" s="328"/>
      <c r="P25" s="328"/>
      <c r="Q25" s="328"/>
      <c r="R25" s="328"/>
      <c r="S25" s="328"/>
      <c r="T25" s="328"/>
      <c r="U25" s="328"/>
      <c r="V25" s="328"/>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row>
    <row r="26" spans="1:54">
      <c r="A26" s="491"/>
      <c r="B26" s="496"/>
      <c r="C26" s="496"/>
      <c r="D26" s="496"/>
      <c r="E26" s="496"/>
      <c r="F26" s="496"/>
      <c r="G26" s="496"/>
      <c r="H26" s="496"/>
      <c r="I26" s="496"/>
      <c r="J26" s="496"/>
      <c r="K26" s="496"/>
      <c r="L26" s="496"/>
      <c r="M26" s="496"/>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row>
    <row r="27" spans="1:54">
      <c r="A27" s="491"/>
      <c r="B27" s="322"/>
      <c r="C27" s="321" t="s">
        <v>538</v>
      </c>
      <c r="D27" s="321" t="s">
        <v>539</v>
      </c>
      <c r="E27" s="338">
        <v>2027</v>
      </c>
      <c r="F27" s="338">
        <v>2028</v>
      </c>
      <c r="G27" s="338">
        <v>2029</v>
      </c>
      <c r="H27" s="338">
        <v>2030</v>
      </c>
      <c r="I27" s="338">
        <v>2031</v>
      </c>
      <c r="J27" s="338">
        <v>2032</v>
      </c>
      <c r="K27" s="338">
        <v>2033</v>
      </c>
      <c r="L27" s="338">
        <v>2034</v>
      </c>
      <c r="M27" s="338">
        <v>2035</v>
      </c>
      <c r="N27" s="338">
        <v>2036</v>
      </c>
      <c r="O27" s="338">
        <v>2037</v>
      </c>
      <c r="P27" s="338">
        <v>2038</v>
      </c>
      <c r="Q27" s="338">
        <v>2039</v>
      </c>
      <c r="R27" s="338">
        <v>2040</v>
      </c>
      <c r="S27" s="338">
        <v>2041</v>
      </c>
      <c r="T27" s="338">
        <v>2042</v>
      </c>
      <c r="U27" s="338">
        <v>2043</v>
      </c>
      <c r="V27" s="338">
        <v>2044</v>
      </c>
      <c r="W27" s="338">
        <v>2045</v>
      </c>
      <c r="X27" s="338">
        <v>2046</v>
      </c>
      <c r="Y27" s="338">
        <v>2047</v>
      </c>
      <c r="Z27" s="338">
        <v>2048</v>
      </c>
      <c r="AA27" s="338">
        <v>2049</v>
      </c>
      <c r="AB27" s="338">
        <v>2050</v>
      </c>
      <c r="AC27" s="338">
        <v>2051</v>
      </c>
      <c r="AD27" s="338">
        <v>2052</v>
      </c>
      <c r="AE27" s="338">
        <v>2053</v>
      </c>
      <c r="AF27" s="338">
        <v>2054</v>
      </c>
      <c r="AG27" s="338">
        <v>2055</v>
      </c>
      <c r="AH27" s="338">
        <v>2056</v>
      </c>
      <c r="AI27" s="338">
        <v>2057</v>
      </c>
      <c r="AJ27" s="338">
        <v>2058</v>
      </c>
      <c r="AK27" s="338">
        <v>2059</v>
      </c>
      <c r="AL27" s="338">
        <v>2060</v>
      </c>
      <c r="AM27" s="338">
        <v>2061</v>
      </c>
      <c r="AN27" s="338">
        <v>2062</v>
      </c>
      <c r="AO27" s="338">
        <v>2063</v>
      </c>
      <c r="AP27" s="338">
        <v>2064</v>
      </c>
      <c r="AQ27" s="338">
        <v>2065</v>
      </c>
      <c r="AR27" s="338">
        <v>2066</v>
      </c>
      <c r="AS27" s="338">
        <v>2067</v>
      </c>
      <c r="AT27" s="338">
        <v>2068</v>
      </c>
      <c r="AU27" s="338">
        <v>2069</v>
      </c>
      <c r="AV27" s="338">
        <v>2070</v>
      </c>
      <c r="AW27" s="338">
        <v>2071</v>
      </c>
      <c r="AX27" s="338">
        <v>2072</v>
      </c>
      <c r="AY27" s="338">
        <v>2073</v>
      </c>
      <c r="AZ27" s="338">
        <v>2074</v>
      </c>
      <c r="BA27" s="338">
        <v>2075</v>
      </c>
      <c r="BB27" s="338">
        <v>2076</v>
      </c>
    </row>
    <row r="28" spans="1:54">
      <c r="A28" s="491"/>
      <c r="B28" s="322" t="s">
        <v>527</v>
      </c>
      <c r="C28" s="331">
        <v>0.01</v>
      </c>
      <c r="D28" s="331">
        <v>0.01</v>
      </c>
      <c r="E28" s="332">
        <v>7.4999999999999997E-3</v>
      </c>
      <c r="F28" s="332">
        <f>C16</f>
        <v>2.5000000000000001E-3</v>
      </c>
      <c r="G28" s="332">
        <f>F28*(1+$C$28)</f>
        <v>2.5249999999999999E-3</v>
      </c>
      <c r="H28" s="332">
        <f>G28*(1+$C$28)</f>
        <v>2.55025E-3</v>
      </c>
      <c r="I28" s="332">
        <f>H28*(1+$C$28)</f>
        <v>2.5757524999999999E-3</v>
      </c>
      <c r="J28" s="332">
        <f>I28*(1+$C$28)</f>
        <v>2.6015100249999999E-3</v>
      </c>
      <c r="K28" s="332">
        <f>J28*(1+$C$28)</f>
        <v>2.62752512525E-3</v>
      </c>
      <c r="L28" s="332">
        <f t="shared" ref="L28:BB28" si="0">K28*(1+$D$28)</f>
        <v>2.6538003765025002E-3</v>
      </c>
      <c r="M28" s="332">
        <f t="shared" si="0"/>
        <v>2.6803383802675254E-3</v>
      </c>
      <c r="N28" s="332">
        <f t="shared" si="0"/>
        <v>2.7071417640702005E-3</v>
      </c>
      <c r="O28" s="332">
        <f t="shared" si="0"/>
        <v>2.7342131817109025E-3</v>
      </c>
      <c r="P28" s="332">
        <f t="shared" si="0"/>
        <v>2.7615553135280115E-3</v>
      </c>
      <c r="Q28" s="332">
        <f t="shared" si="0"/>
        <v>2.7891708666632916E-3</v>
      </c>
      <c r="R28" s="332">
        <f t="shared" si="0"/>
        <v>2.8170625753299247E-3</v>
      </c>
      <c r="S28" s="332">
        <f t="shared" si="0"/>
        <v>2.8452332010832238E-3</v>
      </c>
      <c r="T28" s="332">
        <f t="shared" si="0"/>
        <v>2.8736855330940563E-3</v>
      </c>
      <c r="U28" s="332">
        <f t="shared" si="0"/>
        <v>2.902422388424997E-3</v>
      </c>
      <c r="V28" s="332">
        <f t="shared" si="0"/>
        <v>2.931446612309247E-3</v>
      </c>
      <c r="W28" s="332">
        <f t="shared" si="0"/>
        <v>2.9607610784323393E-3</v>
      </c>
      <c r="X28" s="332">
        <f t="shared" si="0"/>
        <v>2.9903686892166627E-3</v>
      </c>
      <c r="Y28" s="332">
        <f t="shared" si="0"/>
        <v>3.0202723761088295E-3</v>
      </c>
      <c r="Z28" s="332">
        <f t="shared" si="0"/>
        <v>3.0504750998699179E-3</v>
      </c>
      <c r="AA28" s="332">
        <f t="shared" si="0"/>
        <v>3.0809798508686171E-3</v>
      </c>
      <c r="AB28" s="332">
        <f t="shared" si="0"/>
        <v>3.1117896493773035E-3</v>
      </c>
      <c r="AC28" s="332">
        <f t="shared" si="0"/>
        <v>3.1429075458710765E-3</v>
      </c>
      <c r="AD28" s="332">
        <f t="shared" si="0"/>
        <v>3.1743366213297874E-3</v>
      </c>
      <c r="AE28" s="332">
        <f t="shared" si="0"/>
        <v>3.2060799875430852E-3</v>
      </c>
      <c r="AF28" s="332">
        <f t="shared" si="0"/>
        <v>3.2381407874185163E-3</v>
      </c>
      <c r="AG28" s="332">
        <f t="shared" si="0"/>
        <v>3.2705221952927014E-3</v>
      </c>
      <c r="AH28" s="332">
        <f t="shared" si="0"/>
        <v>3.3032274172456284E-3</v>
      </c>
      <c r="AI28" s="332">
        <f t="shared" si="0"/>
        <v>3.3362596914180845E-3</v>
      </c>
      <c r="AJ28" s="332">
        <f t="shared" si="0"/>
        <v>3.3696222883322653E-3</v>
      </c>
      <c r="AK28" s="332">
        <f t="shared" si="0"/>
        <v>3.4033185112155879E-3</v>
      </c>
      <c r="AL28" s="332">
        <f t="shared" si="0"/>
        <v>3.4373516963277437E-3</v>
      </c>
      <c r="AM28" s="332">
        <f t="shared" si="0"/>
        <v>3.4717252132910213E-3</v>
      </c>
      <c r="AN28" s="332">
        <f t="shared" si="0"/>
        <v>3.5064424654239314E-3</v>
      </c>
      <c r="AO28" s="332">
        <f t="shared" si="0"/>
        <v>3.5415068900781707E-3</v>
      </c>
      <c r="AP28" s="332">
        <f t="shared" si="0"/>
        <v>3.5769219589789525E-3</v>
      </c>
      <c r="AQ28" s="332">
        <f t="shared" si="0"/>
        <v>3.6126911785687422E-3</v>
      </c>
      <c r="AR28" s="332">
        <f t="shared" si="0"/>
        <v>3.6488180903544295E-3</v>
      </c>
      <c r="AS28" s="332">
        <f t="shared" si="0"/>
        <v>3.6853062712579737E-3</v>
      </c>
      <c r="AT28" s="332">
        <f t="shared" si="0"/>
        <v>3.7221593339705535E-3</v>
      </c>
      <c r="AU28" s="332">
        <f t="shared" si="0"/>
        <v>3.7593809273102591E-3</v>
      </c>
      <c r="AV28" s="332">
        <f t="shared" si="0"/>
        <v>3.7969747365833618E-3</v>
      </c>
      <c r="AW28" s="332">
        <f t="shared" si="0"/>
        <v>3.8349444839491957E-3</v>
      </c>
      <c r="AX28" s="332">
        <f t="shared" si="0"/>
        <v>3.8732939287886878E-3</v>
      </c>
      <c r="AY28" s="332">
        <f t="shared" si="0"/>
        <v>3.9120268680765749E-3</v>
      </c>
      <c r="AZ28" s="332">
        <f t="shared" si="0"/>
        <v>3.951147136757341E-3</v>
      </c>
      <c r="BA28" s="332">
        <f t="shared" si="0"/>
        <v>3.9906586081249144E-3</v>
      </c>
      <c r="BB28" s="332">
        <f t="shared" si="0"/>
        <v>4.0305651942061631E-3</v>
      </c>
    </row>
    <row r="29" spans="1:54">
      <c r="A29" s="491"/>
      <c r="B29" t="s">
        <v>540</v>
      </c>
      <c r="C29" s="492">
        <v>0.02</v>
      </c>
      <c r="D29" s="492"/>
      <c r="E29" s="1">
        <v>6000</v>
      </c>
      <c r="F29" s="1">
        <v>3000</v>
      </c>
      <c r="G29" s="1">
        <f t="shared" ref="G29:BB29" si="1">(F29*$C$29)+F29</f>
        <v>3060</v>
      </c>
      <c r="H29" s="1">
        <f t="shared" si="1"/>
        <v>3121.2</v>
      </c>
      <c r="I29" s="1">
        <f t="shared" si="1"/>
        <v>3183.6239999999998</v>
      </c>
      <c r="J29" s="1">
        <f>(I29*$C$29)+I29</f>
        <v>3247.29648</v>
      </c>
      <c r="K29" s="1">
        <f t="shared" si="1"/>
        <v>3312.2424096</v>
      </c>
      <c r="L29" s="1">
        <f t="shared" si="1"/>
        <v>3378.487257792</v>
      </c>
      <c r="M29" s="1">
        <f t="shared" si="1"/>
        <v>3446.0570029478399</v>
      </c>
      <c r="N29" s="1">
        <f t="shared" si="1"/>
        <v>3514.9781430067969</v>
      </c>
      <c r="O29" s="1">
        <f t="shared" si="1"/>
        <v>3585.277705866933</v>
      </c>
      <c r="P29" s="1">
        <f t="shared" si="1"/>
        <v>3656.9832599842716</v>
      </c>
      <c r="Q29" s="1">
        <f t="shared" si="1"/>
        <v>3730.1229251839572</v>
      </c>
      <c r="R29" s="1">
        <f t="shared" si="1"/>
        <v>3804.7253836876362</v>
      </c>
      <c r="S29" s="1">
        <f t="shared" si="1"/>
        <v>3880.8198913613887</v>
      </c>
      <c r="T29" s="1">
        <f t="shared" si="1"/>
        <v>3958.4362891886167</v>
      </c>
      <c r="U29" s="1">
        <f t="shared" si="1"/>
        <v>4037.6050149723892</v>
      </c>
      <c r="V29" s="1">
        <f t="shared" si="1"/>
        <v>4118.3571152718368</v>
      </c>
      <c r="W29" s="1">
        <f t="shared" si="1"/>
        <v>4200.7242575772734</v>
      </c>
      <c r="X29" s="1">
        <f t="shared" si="1"/>
        <v>4284.7387427288186</v>
      </c>
      <c r="Y29" s="1">
        <f t="shared" si="1"/>
        <v>4370.4335175833949</v>
      </c>
      <c r="Z29" s="1">
        <f t="shared" si="1"/>
        <v>4457.8421879350626</v>
      </c>
      <c r="AA29" s="1">
        <f t="shared" si="1"/>
        <v>4546.9990316937638</v>
      </c>
      <c r="AB29" s="1">
        <f t="shared" si="1"/>
        <v>4637.9390123276389</v>
      </c>
      <c r="AC29" s="1">
        <f t="shared" si="1"/>
        <v>4730.6977925741921</v>
      </c>
      <c r="AD29" s="1">
        <f t="shared" si="1"/>
        <v>4825.3117484256763</v>
      </c>
      <c r="AE29" s="1">
        <f t="shared" si="1"/>
        <v>4921.8179833941895</v>
      </c>
      <c r="AF29" s="1">
        <f t="shared" si="1"/>
        <v>5020.2543430620735</v>
      </c>
      <c r="AG29" s="1">
        <f t="shared" si="1"/>
        <v>5120.6594299233147</v>
      </c>
      <c r="AH29" s="1">
        <f t="shared" si="1"/>
        <v>5223.0726185217809</v>
      </c>
      <c r="AI29" s="1">
        <f t="shared" si="1"/>
        <v>5327.5340708922167</v>
      </c>
      <c r="AJ29" s="1">
        <f t="shared" si="1"/>
        <v>5434.084752310061</v>
      </c>
      <c r="AK29" s="1">
        <f t="shared" si="1"/>
        <v>5542.7664473562627</v>
      </c>
      <c r="AL29" s="1">
        <f t="shared" si="1"/>
        <v>5653.6217763033883</v>
      </c>
      <c r="AM29" s="1">
        <f t="shared" si="1"/>
        <v>5766.6942118294564</v>
      </c>
      <c r="AN29" s="1">
        <f t="shared" si="1"/>
        <v>5882.0280960660457</v>
      </c>
      <c r="AO29" s="1">
        <f t="shared" si="1"/>
        <v>5999.6686579873667</v>
      </c>
      <c r="AP29" s="1">
        <f t="shared" si="1"/>
        <v>6119.6620311471142</v>
      </c>
      <c r="AQ29" s="1">
        <f t="shared" si="1"/>
        <v>6242.0552717700566</v>
      </c>
      <c r="AR29" s="1">
        <f t="shared" si="1"/>
        <v>6366.8963772054576</v>
      </c>
      <c r="AS29" s="1">
        <f t="shared" si="1"/>
        <v>6494.2343047495669</v>
      </c>
      <c r="AT29" s="1">
        <f t="shared" si="1"/>
        <v>6624.1189908445585</v>
      </c>
      <c r="AU29" s="1">
        <f t="shared" si="1"/>
        <v>6756.6013706614494</v>
      </c>
      <c r="AV29" s="1">
        <f t="shared" si="1"/>
        <v>6891.733398074678</v>
      </c>
      <c r="AW29" s="1">
        <f t="shared" si="1"/>
        <v>7029.5680660361713</v>
      </c>
      <c r="AX29" s="1">
        <f t="shared" si="1"/>
        <v>7170.1594273568944</v>
      </c>
      <c r="AY29" s="1">
        <f t="shared" si="1"/>
        <v>7313.5626159040321</v>
      </c>
      <c r="AZ29" s="1">
        <f t="shared" si="1"/>
        <v>7459.8338682221129</v>
      </c>
      <c r="BA29" s="1">
        <f t="shared" si="1"/>
        <v>7609.0305455865555</v>
      </c>
      <c r="BB29" s="1">
        <f t="shared" si="1"/>
        <v>7761.211156498287</v>
      </c>
    </row>
    <row r="30" spans="1:54">
      <c r="A30" s="491"/>
      <c r="B30" t="s">
        <v>544</v>
      </c>
      <c r="C30" s="492"/>
      <c r="D30" s="492"/>
      <c r="E30" s="1">
        <v>7700000</v>
      </c>
      <c r="F30" s="336"/>
      <c r="G30" s="336"/>
      <c r="H30" s="1"/>
      <c r="I30" s="336"/>
      <c r="J30" s="336"/>
      <c r="K30" s="1"/>
      <c r="L30" s="336"/>
      <c r="M30" s="336"/>
      <c r="N30" s="337"/>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row>
    <row r="31" spans="1:54">
      <c r="A31" s="4"/>
    </row>
    <row r="34" spans="1:19">
      <c r="A34" s="4" t="s">
        <v>449</v>
      </c>
    </row>
    <row r="35" spans="1:19">
      <c r="A35" s="490" t="s">
        <v>450</v>
      </c>
      <c r="B35" s="490"/>
      <c r="C35" s="490"/>
      <c r="D35" s="490"/>
      <c r="E35" s="490"/>
      <c r="F35" s="490"/>
      <c r="G35" s="490"/>
      <c r="H35" s="490"/>
      <c r="I35" s="490"/>
      <c r="J35" s="490"/>
      <c r="K35" s="490"/>
      <c r="L35" s="490"/>
      <c r="M35" s="490"/>
      <c r="N35" s="490"/>
      <c r="O35" s="490"/>
      <c r="P35" s="490"/>
      <c r="Q35" s="490"/>
      <c r="R35" s="490"/>
      <c r="S35" s="490"/>
    </row>
    <row r="36" spans="1:19" ht="25.5" customHeight="1">
      <c r="A36" s="490"/>
      <c r="B36" s="490"/>
      <c r="C36" s="490"/>
      <c r="D36" s="490"/>
      <c r="E36" s="490"/>
      <c r="F36" s="490"/>
      <c r="G36" s="490"/>
      <c r="H36" s="490"/>
      <c r="I36" s="490"/>
      <c r="J36" s="490"/>
      <c r="K36" s="490"/>
      <c r="L36" s="490"/>
      <c r="M36" s="490"/>
      <c r="N36" s="490"/>
      <c r="O36" s="490"/>
      <c r="P36" s="490"/>
      <c r="Q36" s="490"/>
      <c r="R36" s="490"/>
      <c r="S36" s="490"/>
    </row>
    <row r="38" spans="1:19">
      <c r="A38" s="158" t="s">
        <v>433</v>
      </c>
      <c r="B38" s="489" t="s">
        <v>618</v>
      </c>
      <c r="C38" s="489"/>
      <c r="D38" s="489"/>
      <c r="E38" s="489"/>
      <c r="F38" s="489"/>
      <c r="G38" s="489"/>
      <c r="H38" s="489"/>
      <c r="I38" s="489"/>
      <c r="J38" s="489"/>
      <c r="K38" s="489"/>
      <c r="L38" s="489"/>
      <c r="M38" s="489"/>
      <c r="N38" s="489"/>
      <c r="O38" s="489"/>
      <c r="P38" s="489"/>
      <c r="Q38" s="489"/>
      <c r="R38" s="489"/>
      <c r="S38" s="489"/>
    </row>
    <row r="39" spans="1:19">
      <c r="A39" s="158" t="s">
        <v>434</v>
      </c>
      <c r="B39" s="489" t="s">
        <v>619</v>
      </c>
      <c r="C39" s="489"/>
      <c r="D39" s="489"/>
      <c r="E39" s="489"/>
      <c r="F39" s="489"/>
      <c r="G39" s="489"/>
      <c r="H39" s="489"/>
      <c r="I39" s="489"/>
      <c r="J39" s="489"/>
      <c r="K39" s="489"/>
      <c r="L39" s="489"/>
      <c r="M39" s="489"/>
      <c r="N39" s="489"/>
      <c r="O39" s="489"/>
      <c r="P39" s="489"/>
      <c r="Q39" s="489"/>
      <c r="R39" s="489"/>
      <c r="S39" s="489"/>
    </row>
    <row r="40" spans="1:19">
      <c r="A40" s="159" t="s">
        <v>336</v>
      </c>
      <c r="B40" s="489" t="s">
        <v>620</v>
      </c>
      <c r="C40" s="489"/>
      <c r="D40" s="489"/>
      <c r="E40" s="489"/>
      <c r="F40" s="489"/>
      <c r="G40" s="489"/>
      <c r="H40" s="489"/>
      <c r="I40" s="489"/>
      <c r="J40" s="489"/>
      <c r="K40" s="489"/>
      <c r="L40" s="489"/>
      <c r="M40" s="489"/>
      <c r="N40" s="489"/>
      <c r="O40" s="489"/>
      <c r="P40" s="489"/>
      <c r="Q40" s="489"/>
      <c r="R40" s="489"/>
      <c r="S40" s="489"/>
    </row>
    <row r="41" spans="1:19">
      <c r="A41" s="159" t="s">
        <v>412</v>
      </c>
      <c r="B41" s="489" t="s">
        <v>620</v>
      </c>
      <c r="C41" s="489"/>
      <c r="D41" s="489"/>
      <c r="E41" s="489"/>
      <c r="F41" s="489"/>
      <c r="G41" s="489"/>
      <c r="H41" s="489"/>
      <c r="I41" s="489"/>
      <c r="J41" s="489"/>
      <c r="K41" s="489"/>
      <c r="L41" s="489"/>
      <c r="M41" s="489"/>
      <c r="N41" s="489"/>
      <c r="O41" s="489"/>
      <c r="P41" s="489"/>
      <c r="Q41" s="489"/>
      <c r="R41" s="489"/>
      <c r="S41" s="489"/>
    </row>
    <row r="42" spans="1:19">
      <c r="A42" s="159" t="s">
        <v>413</v>
      </c>
      <c r="B42" s="489" t="s">
        <v>620</v>
      </c>
      <c r="C42" s="489"/>
      <c r="D42" s="489"/>
      <c r="E42" s="489"/>
      <c r="F42" s="489"/>
      <c r="G42" s="489"/>
      <c r="H42" s="489"/>
      <c r="I42" s="489"/>
      <c r="J42" s="489"/>
      <c r="K42" s="489"/>
      <c r="L42" s="489"/>
      <c r="M42" s="489"/>
      <c r="N42" s="489"/>
      <c r="O42" s="489"/>
      <c r="P42" s="489"/>
      <c r="Q42" s="489"/>
      <c r="R42" s="489"/>
      <c r="S42" s="489"/>
    </row>
    <row r="46" spans="1:19">
      <c r="A46" s="4" t="s">
        <v>451</v>
      </c>
    </row>
    <row r="47" spans="1:19">
      <c r="A47" t="s">
        <v>452</v>
      </c>
    </row>
    <row r="49" spans="1:1">
      <c r="A49" s="4" t="s">
        <v>621</v>
      </c>
    </row>
  </sheetData>
  <mergeCells count="11">
    <mergeCell ref="B42:S42"/>
    <mergeCell ref="A35:S36"/>
    <mergeCell ref="B38:S38"/>
    <mergeCell ref="B39:S39"/>
    <mergeCell ref="B40:S40"/>
    <mergeCell ref="B41:S41"/>
    <mergeCell ref="A2:S4"/>
    <mergeCell ref="A9:A30"/>
    <mergeCell ref="B24:M26"/>
    <mergeCell ref="C29:D29"/>
    <mergeCell ref="C30:D3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G1" zoomScaleNormal="100" workbookViewId="0">
      <selection activeCell="I5" sqref="I5:N1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344" t="s">
        <v>622</v>
      </c>
      <c r="E4" s="53" t="s">
        <v>295</v>
      </c>
      <c r="F4" s="91">
        <v>45632</v>
      </c>
      <c r="G4" s="28"/>
      <c r="H4" s="10"/>
      <c r="I4" s="435"/>
      <c r="J4" s="436"/>
      <c r="K4" s="436"/>
      <c r="L4" s="436"/>
      <c r="M4" s="436"/>
      <c r="N4" s="437"/>
      <c r="P4" s="441"/>
      <c r="Q4" s="442"/>
      <c r="R4" s="442"/>
      <c r="S4" s="442"/>
      <c r="T4" s="442"/>
      <c r="U4" s="443"/>
    </row>
    <row r="5" spans="1:21" ht="12.75" customHeight="1" outlineLevel="1">
      <c r="A5" s="13" t="s">
        <v>296</v>
      </c>
      <c r="B5" s="88" t="s">
        <v>615</v>
      </c>
      <c r="E5" s="14"/>
      <c r="H5" s="10"/>
      <c r="I5" s="444" t="s">
        <v>624</v>
      </c>
      <c r="J5" s="445"/>
      <c r="K5" s="445"/>
      <c r="L5" s="445"/>
      <c r="M5" s="445"/>
      <c r="N5" s="446"/>
      <c r="P5" s="444" t="s">
        <v>583</v>
      </c>
      <c r="Q5" s="456"/>
      <c r="R5" s="456"/>
      <c r="S5" s="456"/>
      <c r="T5" s="456"/>
      <c r="U5" s="457"/>
    </row>
    <row r="6" spans="1:21" outlineLevel="1">
      <c r="A6" s="13" t="s">
        <v>297</v>
      </c>
      <c r="B6" s="88" t="s">
        <v>433</v>
      </c>
      <c r="E6" s="53" t="s">
        <v>298</v>
      </c>
      <c r="F6" s="90" t="s">
        <v>617</v>
      </c>
      <c r="H6" s="10"/>
      <c r="I6" s="447"/>
      <c r="J6" s="448"/>
      <c r="K6" s="448"/>
      <c r="L6" s="448"/>
      <c r="M6" s="448"/>
      <c r="N6" s="449"/>
      <c r="P6" s="458"/>
      <c r="Q6" s="459"/>
      <c r="R6" s="459"/>
      <c r="S6" s="459"/>
      <c r="T6" s="459"/>
      <c r="U6" s="460"/>
    </row>
    <row r="7" spans="1:21" outlineLevel="1">
      <c r="A7" s="13" t="s">
        <v>299</v>
      </c>
      <c r="B7" s="88" t="s">
        <v>499</v>
      </c>
      <c r="E7" s="14"/>
      <c r="H7" s="10"/>
      <c r="I7" s="447"/>
      <c r="J7" s="448"/>
      <c r="K7" s="448"/>
      <c r="L7" s="448"/>
      <c r="M7" s="448"/>
      <c r="N7" s="449"/>
      <c r="P7" s="458"/>
      <c r="Q7" s="459"/>
      <c r="R7" s="459"/>
      <c r="S7" s="459"/>
      <c r="T7" s="459"/>
      <c r="U7" s="460"/>
    </row>
    <row r="8" spans="1:21" ht="41" outlineLevel="1" thickBot="1">
      <c r="A8" s="34" t="s">
        <v>300</v>
      </c>
      <c r="B8" s="89" t="s">
        <v>616</v>
      </c>
      <c r="E8" s="14"/>
      <c r="H8" s="10"/>
      <c r="I8" s="447"/>
      <c r="J8" s="448"/>
      <c r="K8" s="448"/>
      <c r="L8" s="448"/>
      <c r="M8" s="448"/>
      <c r="N8" s="449"/>
      <c r="P8" s="458"/>
      <c r="Q8" s="459"/>
      <c r="R8" s="459"/>
      <c r="S8" s="459"/>
      <c r="T8" s="459"/>
      <c r="U8" s="460"/>
    </row>
    <row r="9" spans="1:21" outlineLevel="1">
      <c r="E9" s="14"/>
      <c r="H9" s="10"/>
      <c r="I9" s="447"/>
      <c r="J9" s="448"/>
      <c r="K9" s="448"/>
      <c r="L9" s="448"/>
      <c r="M9" s="448"/>
      <c r="N9" s="449"/>
      <c r="P9" s="458"/>
      <c r="Q9" s="459"/>
      <c r="R9" s="459"/>
      <c r="S9" s="459"/>
      <c r="T9" s="459"/>
      <c r="U9" s="460"/>
    </row>
    <row r="10" spans="1:21" ht="14" outlineLevel="1" thickBot="1">
      <c r="A10" s="32" t="s">
        <v>301</v>
      </c>
      <c r="B10" s="35">
        <f>Baseline!B10</f>
        <v>2027</v>
      </c>
      <c r="E10" s="14"/>
      <c r="H10" s="10"/>
      <c r="I10" s="447"/>
      <c r="J10" s="448"/>
      <c r="K10" s="448"/>
      <c r="L10" s="448"/>
      <c r="M10" s="448"/>
      <c r="N10" s="449"/>
      <c r="P10" s="458"/>
      <c r="Q10" s="459"/>
      <c r="R10" s="459"/>
      <c r="S10" s="459"/>
      <c r="T10" s="459"/>
      <c r="U10" s="460"/>
    </row>
    <row r="11" spans="1:21" outlineLevel="1">
      <c r="A11" s="16"/>
      <c r="H11" s="10"/>
      <c r="I11" s="447"/>
      <c r="J11" s="448"/>
      <c r="K11" s="448"/>
      <c r="L11" s="448"/>
      <c r="M11" s="448"/>
      <c r="N11" s="449"/>
      <c r="P11" s="458"/>
      <c r="Q11" s="459"/>
      <c r="R11" s="459"/>
      <c r="S11" s="459"/>
      <c r="T11" s="459"/>
      <c r="U11" s="460"/>
    </row>
    <row r="12" spans="1:21" ht="40.5" outlineLevel="1">
      <c r="A12" s="26" t="s">
        <v>302</v>
      </c>
      <c r="B12" s="26" t="s">
        <v>303</v>
      </c>
      <c r="C12" s="26" t="s">
        <v>304</v>
      </c>
      <c r="D12" s="26" t="s">
        <v>305</v>
      </c>
      <c r="E12" s="26" t="s">
        <v>306</v>
      </c>
      <c r="F12" s="26" t="s">
        <v>307</v>
      </c>
      <c r="G12" s="26" t="s">
        <v>308</v>
      </c>
      <c r="I12" s="447"/>
      <c r="J12" s="448"/>
      <c r="K12" s="448"/>
      <c r="L12" s="448"/>
      <c r="M12" s="448"/>
      <c r="N12" s="449"/>
      <c r="P12" s="458"/>
      <c r="Q12" s="459"/>
      <c r="R12" s="459"/>
      <c r="S12" s="459"/>
      <c r="T12" s="459"/>
      <c r="U12" s="460"/>
    </row>
    <row r="13" spans="1:21" outlineLevel="1">
      <c r="A13" s="58">
        <v>2035</v>
      </c>
      <c r="B13" s="21">
        <f t="shared" ref="B13:B18" si="0">INDEX($E$204:$AW$204,1,MATCH($A13,$E$53:$BB$53,0))</f>
        <v>-71.06852770762903</v>
      </c>
      <c r="C13" s="21">
        <f>B13-Baseline!B13</f>
        <v>-9.5662916136686675</v>
      </c>
      <c r="D13" s="21">
        <f t="shared" ref="D13:D18" si="1">INDEX($E$205:$AW$205,1,MATCH($A13,$E$53:$BB$53,0))</f>
        <v>-71.06852770762903</v>
      </c>
      <c r="E13" s="21">
        <f>D13-Baseline!D13</f>
        <v>-9.5662916136686675</v>
      </c>
      <c r="F13" s="21">
        <f t="shared" ref="F13:F18" si="2">INDEX($E$206:$AW$206,1,MATCH($A13,$E$53:$BB$53,0))</f>
        <v>-71.06852770762903</v>
      </c>
      <c r="G13" s="21">
        <f>F13-Baseline!F13</f>
        <v>-9.5662916136686675</v>
      </c>
      <c r="I13" s="447"/>
      <c r="J13" s="448"/>
      <c r="K13" s="448"/>
      <c r="L13" s="448"/>
      <c r="M13" s="448"/>
      <c r="N13" s="449"/>
      <c r="P13" s="458"/>
      <c r="Q13" s="459"/>
      <c r="R13" s="459"/>
      <c r="S13" s="459"/>
      <c r="T13" s="459"/>
      <c r="U13" s="460"/>
    </row>
    <row r="14" spans="1:21" outlineLevel="1">
      <c r="A14" s="58">
        <v>2040</v>
      </c>
      <c r="B14" s="21">
        <f t="shared" si="0"/>
        <v>-108.27910330562239</v>
      </c>
      <c r="C14" s="21">
        <f>B14-Baseline!B14</f>
        <v>-15.943480883246679</v>
      </c>
      <c r="D14" s="21">
        <f t="shared" si="1"/>
        <v>-108.27910330562239</v>
      </c>
      <c r="E14" s="21">
        <f>D14-Baseline!D14</f>
        <v>-15.943480883246679</v>
      </c>
      <c r="F14" s="21">
        <f t="shared" si="2"/>
        <v>-108.27910330562239</v>
      </c>
      <c r="G14" s="21">
        <f>F14-Baseline!F14</f>
        <v>-15.943480883246679</v>
      </c>
      <c r="I14" s="447"/>
      <c r="J14" s="448"/>
      <c r="K14" s="448"/>
      <c r="L14" s="448"/>
      <c r="M14" s="448"/>
      <c r="N14" s="449"/>
      <c r="P14" s="458"/>
      <c r="Q14" s="459"/>
      <c r="R14" s="459"/>
      <c r="S14" s="459"/>
      <c r="T14" s="459"/>
      <c r="U14" s="460"/>
    </row>
    <row r="15" spans="1:21" outlineLevel="1">
      <c r="A15" s="58">
        <v>2045</v>
      </c>
      <c r="B15" s="21">
        <f t="shared" si="0"/>
        <v>-137.64773916742936</v>
      </c>
      <c r="C15" s="21">
        <f>B15-Baseline!B15</f>
        <v>-16.649203161730469</v>
      </c>
      <c r="D15" s="21">
        <f t="shared" si="1"/>
        <v>-137.64773916742936</v>
      </c>
      <c r="E15" s="21">
        <f>D15-Baseline!D15</f>
        <v>-16.649203161730469</v>
      </c>
      <c r="F15" s="21">
        <f t="shared" si="2"/>
        <v>-137.64773916742936</v>
      </c>
      <c r="G15" s="21">
        <f>F15-Baseline!F15</f>
        <v>-16.649203161730469</v>
      </c>
      <c r="I15" s="447"/>
      <c r="J15" s="448"/>
      <c r="K15" s="448"/>
      <c r="L15" s="448"/>
      <c r="M15" s="448"/>
      <c r="N15" s="449"/>
      <c r="P15" s="458"/>
      <c r="Q15" s="459"/>
      <c r="R15" s="459"/>
      <c r="S15" s="459"/>
      <c r="T15" s="459"/>
      <c r="U15" s="460"/>
    </row>
    <row r="16" spans="1:21" outlineLevel="1">
      <c r="A16" s="58">
        <v>2050</v>
      </c>
      <c r="B16" s="21">
        <f t="shared" si="0"/>
        <v>-188.59003086793697</v>
      </c>
      <c r="C16" s="21">
        <f>B16-Baseline!B16</f>
        <v>-40.946266656216523</v>
      </c>
      <c r="D16" s="21">
        <f t="shared" si="1"/>
        <v>-188.59003086793697</v>
      </c>
      <c r="E16" s="21">
        <f>D16-Baseline!D16</f>
        <v>-40.946266656216523</v>
      </c>
      <c r="F16" s="21">
        <f t="shared" si="2"/>
        <v>-188.59003086793697</v>
      </c>
      <c r="G16" s="21">
        <f>F16-Baseline!F16</f>
        <v>-40.946266656216523</v>
      </c>
      <c r="I16" s="447"/>
      <c r="J16" s="448"/>
      <c r="K16" s="448"/>
      <c r="L16" s="448"/>
      <c r="M16" s="448"/>
      <c r="N16" s="449"/>
      <c r="P16" s="458"/>
      <c r="Q16" s="459"/>
      <c r="R16" s="459"/>
      <c r="S16" s="459"/>
      <c r="T16" s="459"/>
      <c r="U16" s="460"/>
    </row>
    <row r="17" spans="1:21" outlineLevel="1">
      <c r="A17" s="58">
        <v>2060</v>
      </c>
      <c r="B17" s="21">
        <f t="shared" si="0"/>
        <v>-334.29450840856629</v>
      </c>
      <c r="C17" s="21">
        <f>B17-Baseline!B17</f>
        <v>-138.7232641219631</v>
      </c>
      <c r="D17" s="21">
        <f t="shared" si="1"/>
        <v>-334.29450840856629</v>
      </c>
      <c r="E17" s="21">
        <f>D17-Baseline!D17</f>
        <v>-138.7232641219631</v>
      </c>
      <c r="F17" s="21">
        <f t="shared" si="2"/>
        <v>-334.29450840856629</v>
      </c>
      <c r="G17" s="21">
        <f>F17-Baseline!F17</f>
        <v>-138.7232641219631</v>
      </c>
      <c r="I17" s="447"/>
      <c r="J17" s="448"/>
      <c r="K17" s="448"/>
      <c r="L17" s="448"/>
      <c r="M17" s="448"/>
      <c r="N17" s="449"/>
      <c r="P17" s="458"/>
      <c r="Q17" s="459"/>
      <c r="R17" s="459"/>
      <c r="S17" s="459"/>
      <c r="T17" s="459"/>
      <c r="U17" s="460"/>
    </row>
    <row r="18" spans="1:21" outlineLevel="1">
      <c r="A18" s="58">
        <v>2070</v>
      </c>
      <c r="B18" s="21">
        <f t="shared" si="0"/>
        <v>-429.9935638894421</v>
      </c>
      <c r="C18" s="21">
        <f>B18-Baseline!B18</f>
        <v>-191.40425810900436</v>
      </c>
      <c r="D18" s="21">
        <f t="shared" si="1"/>
        <v>-429.9935638894421</v>
      </c>
      <c r="E18" s="21">
        <f>D18-Baseline!D18</f>
        <v>-191.40425810900436</v>
      </c>
      <c r="F18" s="21">
        <f t="shared" si="2"/>
        <v>-429.9935638894421</v>
      </c>
      <c r="G18" s="21">
        <f>F18-Baseline!F18</f>
        <v>-191.40425810900436</v>
      </c>
      <c r="I18" s="450"/>
      <c r="J18" s="451"/>
      <c r="K18" s="451"/>
      <c r="L18" s="451"/>
      <c r="M18" s="451"/>
      <c r="N18" s="452"/>
      <c r="P18" s="461"/>
      <c r="Q18" s="462"/>
      <c r="R18" s="462"/>
      <c r="S18" s="462"/>
      <c r="T18" s="462"/>
      <c r="U18" s="463"/>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44" t="s">
        <v>586</v>
      </c>
      <c r="J21" s="456"/>
      <c r="K21" s="456"/>
      <c r="L21" s="456"/>
      <c r="M21" s="456"/>
      <c r="N21" s="457"/>
      <c r="P21" s="444" t="s">
        <v>587</v>
      </c>
      <c r="Q21" s="456"/>
      <c r="R21" s="456"/>
      <c r="S21" s="456"/>
      <c r="T21" s="456"/>
      <c r="U21" s="457"/>
    </row>
    <row r="22" spans="1:21" ht="12.75" customHeight="1" outlineLevel="1">
      <c r="A22" s="154"/>
      <c r="B22" s="155"/>
      <c r="I22" s="458"/>
      <c r="J22" s="459"/>
      <c r="K22" s="459"/>
      <c r="L22" s="459"/>
      <c r="M22" s="459"/>
      <c r="N22" s="460"/>
      <c r="P22" s="458"/>
      <c r="Q22" s="459"/>
      <c r="R22" s="459"/>
      <c r="S22" s="459"/>
      <c r="T22" s="459"/>
      <c r="U22" s="460"/>
    </row>
    <row r="23" spans="1:21" outlineLevel="1">
      <c r="A23" s="154"/>
      <c r="B23" s="479" t="s">
        <v>312</v>
      </c>
      <c r="C23" s="480"/>
      <c r="D23" s="480"/>
      <c r="E23" s="480"/>
      <c r="F23" s="480"/>
      <c r="G23" s="481"/>
      <c r="I23" s="458"/>
      <c r="J23" s="459"/>
      <c r="K23" s="459"/>
      <c r="L23" s="459"/>
      <c r="M23" s="459"/>
      <c r="N23" s="460"/>
      <c r="P23" s="458"/>
      <c r="Q23" s="459"/>
      <c r="R23" s="459"/>
      <c r="S23" s="459"/>
      <c r="T23" s="459"/>
      <c r="U23" s="460"/>
    </row>
    <row r="24" spans="1:21" outlineLevel="1">
      <c r="B24" s="17">
        <v>2027</v>
      </c>
      <c r="C24" s="17">
        <v>2028</v>
      </c>
      <c r="D24" s="17">
        <v>2029</v>
      </c>
      <c r="E24" s="17">
        <v>2030</v>
      </c>
      <c r="F24" s="17">
        <v>2031</v>
      </c>
      <c r="G24" s="17" t="s">
        <v>313</v>
      </c>
      <c r="I24" s="458"/>
      <c r="J24" s="459"/>
      <c r="K24" s="459"/>
      <c r="L24" s="459"/>
      <c r="M24" s="459"/>
      <c r="N24" s="460"/>
      <c r="P24" s="458"/>
      <c r="Q24" s="459"/>
      <c r="R24" s="459"/>
      <c r="S24" s="459"/>
      <c r="T24" s="459"/>
      <c r="U24" s="460"/>
    </row>
    <row r="25" spans="1:21" ht="14" outlineLevel="1" thickBot="1">
      <c r="B25" s="30" t="s">
        <v>314</v>
      </c>
      <c r="C25" s="30" t="s">
        <v>314</v>
      </c>
      <c r="D25" s="30" t="s">
        <v>314</v>
      </c>
      <c r="E25" s="30" t="s">
        <v>314</v>
      </c>
      <c r="F25" s="30" t="s">
        <v>314</v>
      </c>
      <c r="G25" s="30" t="s">
        <v>314</v>
      </c>
      <c r="I25" s="458"/>
      <c r="J25" s="459"/>
      <c r="K25" s="459"/>
      <c r="L25" s="459"/>
      <c r="M25" s="459"/>
      <c r="N25" s="460"/>
      <c r="P25" s="458"/>
      <c r="Q25" s="459"/>
      <c r="R25" s="459"/>
      <c r="S25" s="459"/>
      <c r="T25" s="459"/>
      <c r="U25" s="460"/>
    </row>
    <row r="26" spans="1:21" outlineLevel="1">
      <c r="A26" s="54" t="s">
        <v>315</v>
      </c>
      <c r="B26" s="21">
        <f>E64</f>
        <v>-7.75</v>
      </c>
      <c r="C26" s="21">
        <f>F64</f>
        <v>0</v>
      </c>
      <c r="D26" s="21">
        <f>G64</f>
        <v>0</v>
      </c>
      <c r="E26" s="21">
        <f>H64</f>
        <v>0</v>
      </c>
      <c r="F26" s="21">
        <f>I64</f>
        <v>0</v>
      </c>
      <c r="G26" s="21">
        <f>SUM(J64:BB64)</f>
        <v>-0.90301459389357652</v>
      </c>
      <c r="I26" s="458"/>
      <c r="J26" s="459"/>
      <c r="K26" s="459"/>
      <c r="L26" s="459"/>
      <c r="M26" s="459"/>
      <c r="N26" s="460"/>
      <c r="P26" s="458"/>
      <c r="Q26" s="459"/>
      <c r="R26" s="459"/>
      <c r="S26" s="459"/>
      <c r="T26" s="459"/>
      <c r="U26" s="460"/>
    </row>
    <row r="27" spans="1:21" outlineLevel="1">
      <c r="A27" s="54" t="s">
        <v>316</v>
      </c>
      <c r="B27" s="21">
        <f>E71+E77</f>
        <v>-6.0000000000000001E-3</v>
      </c>
      <c r="C27" s="21">
        <f>F71+F77</f>
        <v>-2.32E-4</v>
      </c>
      <c r="D27" s="21">
        <f>G71+G77</f>
        <v>0</v>
      </c>
      <c r="E27" s="21">
        <f>H71+H77</f>
        <v>0</v>
      </c>
      <c r="F27" s="21">
        <f>I71+I77</f>
        <v>0</v>
      </c>
      <c r="G27" s="21">
        <f>SUM(J71:BB71)+SUM(J77:BB77)</f>
        <v>-9.7760501497238889E-2</v>
      </c>
      <c r="I27" s="458"/>
      <c r="J27" s="459"/>
      <c r="K27" s="459"/>
      <c r="L27" s="459"/>
      <c r="M27" s="459"/>
      <c r="N27" s="460"/>
      <c r="P27" s="458"/>
      <c r="Q27" s="459"/>
      <c r="R27" s="459"/>
      <c r="S27" s="459"/>
      <c r="T27" s="459"/>
      <c r="U27" s="460"/>
    </row>
    <row r="28" spans="1:21" outlineLevel="1">
      <c r="A28" s="154"/>
      <c r="B28" s="248"/>
      <c r="C28" s="248"/>
      <c r="D28" s="248"/>
      <c r="E28" s="248"/>
      <c r="F28" s="248"/>
      <c r="G28" s="248"/>
      <c r="I28" s="458"/>
      <c r="J28" s="459"/>
      <c r="K28" s="459"/>
      <c r="L28" s="459"/>
      <c r="M28" s="459"/>
      <c r="N28" s="460"/>
      <c r="P28" s="458"/>
      <c r="Q28" s="459"/>
      <c r="R28" s="459"/>
      <c r="S28" s="459"/>
      <c r="T28" s="459"/>
      <c r="U28" s="460"/>
    </row>
    <row r="29" spans="1:21" ht="14" outlineLevel="1" thickBot="1">
      <c r="A29" s="154"/>
      <c r="B29" s="248"/>
      <c r="C29" s="248"/>
      <c r="D29" s="248"/>
      <c r="E29" s="248"/>
      <c r="F29" s="248"/>
      <c r="G29" s="248"/>
      <c r="I29" s="458"/>
      <c r="J29" s="459"/>
      <c r="K29" s="459"/>
      <c r="L29" s="459"/>
      <c r="M29" s="459"/>
      <c r="N29" s="460"/>
      <c r="P29" s="458"/>
      <c r="Q29" s="459"/>
      <c r="R29" s="459"/>
      <c r="S29" s="459"/>
      <c r="T29" s="459"/>
      <c r="U29" s="460"/>
    </row>
    <row r="30" spans="1:21" ht="14" outlineLevel="1" thickBot="1">
      <c r="A30" s="308"/>
      <c r="B30" s="309" t="s">
        <v>317</v>
      </c>
      <c r="C30" s="310" t="s">
        <v>318</v>
      </c>
      <c r="D30" s="483" t="s">
        <v>291</v>
      </c>
      <c r="E30" s="484"/>
      <c r="F30" s="484"/>
      <c r="G30" s="485"/>
      <c r="I30" s="458"/>
      <c r="J30" s="459"/>
      <c r="K30" s="459"/>
      <c r="L30" s="459"/>
      <c r="M30" s="459"/>
      <c r="N30" s="460"/>
      <c r="P30" s="458"/>
      <c r="Q30" s="459"/>
      <c r="R30" s="459"/>
      <c r="S30" s="459"/>
      <c r="T30" s="459"/>
      <c r="U30" s="460"/>
    </row>
    <row r="31" spans="1:21" outlineLevel="1">
      <c r="A31" s="476" t="s">
        <v>319</v>
      </c>
      <c r="B31" s="311" t="s">
        <v>273</v>
      </c>
      <c r="C31" s="307">
        <v>1</v>
      </c>
      <c r="D31" s="427" t="s">
        <v>544</v>
      </c>
      <c r="E31" s="427"/>
      <c r="F31" s="427"/>
      <c r="G31" s="428"/>
      <c r="I31" s="458"/>
      <c r="J31" s="459"/>
      <c r="K31" s="459"/>
      <c r="L31" s="459"/>
      <c r="M31" s="459"/>
      <c r="N31" s="460"/>
      <c r="P31" s="458"/>
      <c r="Q31" s="459"/>
      <c r="R31" s="459"/>
      <c r="S31" s="459"/>
      <c r="T31" s="459"/>
      <c r="U31" s="460"/>
    </row>
    <row r="32" spans="1:21" outlineLevel="1">
      <c r="A32" s="476"/>
      <c r="B32" s="312"/>
      <c r="C32" s="252"/>
      <c r="D32" s="425"/>
      <c r="E32" s="425"/>
      <c r="F32" s="425"/>
      <c r="G32" s="426"/>
      <c r="I32" s="458"/>
      <c r="J32" s="459"/>
      <c r="K32" s="459"/>
      <c r="L32" s="459"/>
      <c r="M32" s="459"/>
      <c r="N32" s="460"/>
      <c r="P32" s="458"/>
      <c r="Q32" s="459"/>
      <c r="R32" s="459"/>
      <c r="S32" s="459"/>
      <c r="T32" s="459"/>
      <c r="U32" s="460"/>
    </row>
    <row r="33" spans="1:21" outlineLevel="1">
      <c r="A33" s="476"/>
      <c r="B33" s="312"/>
      <c r="C33" s="252"/>
      <c r="D33" s="425"/>
      <c r="E33" s="425"/>
      <c r="F33" s="425"/>
      <c r="G33" s="426"/>
      <c r="I33" s="458"/>
      <c r="J33" s="459"/>
      <c r="K33" s="459"/>
      <c r="L33" s="459"/>
      <c r="M33" s="459"/>
      <c r="N33" s="460"/>
      <c r="P33" s="458"/>
      <c r="Q33" s="459"/>
      <c r="R33" s="459"/>
      <c r="S33" s="459"/>
      <c r="T33" s="459"/>
      <c r="U33" s="460"/>
    </row>
    <row r="34" spans="1:21" outlineLevel="1">
      <c r="A34" s="476"/>
      <c r="B34" s="312"/>
      <c r="C34" s="252"/>
      <c r="D34" s="425"/>
      <c r="E34" s="425"/>
      <c r="F34" s="425"/>
      <c r="G34" s="426"/>
      <c r="I34" s="458"/>
      <c r="J34" s="459"/>
      <c r="K34" s="459"/>
      <c r="L34" s="459"/>
      <c r="M34" s="459"/>
      <c r="N34" s="460"/>
      <c r="P34" s="458"/>
      <c r="Q34" s="459"/>
      <c r="R34" s="459"/>
      <c r="S34" s="459"/>
      <c r="T34" s="459"/>
      <c r="U34" s="460"/>
    </row>
    <row r="35" spans="1:21" outlineLevel="1">
      <c r="A35" s="476"/>
      <c r="B35" s="312"/>
      <c r="C35" s="252"/>
      <c r="D35" s="425"/>
      <c r="E35" s="425"/>
      <c r="F35" s="425"/>
      <c r="G35" s="426"/>
      <c r="I35" s="458"/>
      <c r="J35" s="459"/>
      <c r="K35" s="459"/>
      <c r="L35" s="459"/>
      <c r="M35" s="459"/>
      <c r="N35" s="460"/>
      <c r="P35" s="458"/>
      <c r="Q35" s="459"/>
      <c r="R35" s="459"/>
      <c r="S35" s="459"/>
      <c r="T35" s="459"/>
      <c r="U35" s="460"/>
    </row>
    <row r="36" spans="1:21" outlineLevel="1">
      <c r="A36" s="476"/>
      <c r="B36" s="312"/>
      <c r="C36" s="252"/>
      <c r="D36" s="425"/>
      <c r="E36" s="425"/>
      <c r="F36" s="425"/>
      <c r="G36" s="426"/>
      <c r="I36" s="458"/>
      <c r="J36" s="459"/>
      <c r="K36" s="459"/>
      <c r="L36" s="459"/>
      <c r="M36" s="459"/>
      <c r="N36" s="460"/>
      <c r="P36" s="458"/>
      <c r="Q36" s="459"/>
      <c r="R36" s="459"/>
      <c r="S36" s="459"/>
      <c r="T36" s="459"/>
      <c r="U36" s="460"/>
    </row>
    <row r="37" spans="1:21" outlineLevel="1">
      <c r="A37" s="476"/>
      <c r="B37" s="312"/>
      <c r="C37" s="252"/>
      <c r="D37" s="425"/>
      <c r="E37" s="425"/>
      <c r="F37" s="425"/>
      <c r="G37" s="426"/>
      <c r="I37" s="458"/>
      <c r="J37" s="459"/>
      <c r="K37" s="459"/>
      <c r="L37" s="459"/>
      <c r="M37" s="459"/>
      <c r="N37" s="460"/>
      <c r="P37" s="458"/>
      <c r="Q37" s="459"/>
      <c r="R37" s="459"/>
      <c r="S37" s="459"/>
      <c r="T37" s="459"/>
      <c r="U37" s="460"/>
    </row>
    <row r="38" spans="1:21" outlineLevel="1">
      <c r="A38" s="476"/>
      <c r="B38" s="312"/>
      <c r="C38" s="252"/>
      <c r="D38" s="425"/>
      <c r="E38" s="425"/>
      <c r="F38" s="425"/>
      <c r="G38" s="426"/>
      <c r="I38" s="458"/>
      <c r="J38" s="459"/>
      <c r="K38" s="459"/>
      <c r="L38" s="459"/>
      <c r="M38" s="459"/>
      <c r="N38" s="460"/>
      <c r="P38" s="458"/>
      <c r="Q38" s="459"/>
      <c r="R38" s="459"/>
      <c r="S38" s="459"/>
      <c r="T38" s="459"/>
      <c r="U38" s="460"/>
    </row>
    <row r="39" spans="1:21" outlineLevel="1">
      <c r="A39" s="476"/>
      <c r="B39" s="312"/>
      <c r="C39" s="252"/>
      <c r="D39" s="425"/>
      <c r="E39" s="425"/>
      <c r="F39" s="425"/>
      <c r="G39" s="426"/>
      <c r="I39" s="458"/>
      <c r="J39" s="459"/>
      <c r="K39" s="459"/>
      <c r="L39" s="459"/>
      <c r="M39" s="459"/>
      <c r="N39" s="460"/>
      <c r="P39" s="458"/>
      <c r="Q39" s="459"/>
      <c r="R39" s="459"/>
      <c r="S39" s="459"/>
      <c r="T39" s="459"/>
      <c r="U39" s="460"/>
    </row>
    <row r="40" spans="1:21" ht="14" outlineLevel="1" thickBot="1">
      <c r="A40" s="477"/>
      <c r="B40" s="313"/>
      <c r="C40" s="314"/>
      <c r="D40" s="486"/>
      <c r="E40" s="486"/>
      <c r="F40" s="486"/>
      <c r="G40" s="487"/>
      <c r="I40" s="458"/>
      <c r="J40" s="459"/>
      <c r="K40" s="459"/>
      <c r="L40" s="459"/>
      <c r="M40" s="459"/>
      <c r="N40" s="460"/>
      <c r="P40" s="458"/>
      <c r="Q40" s="459"/>
      <c r="R40" s="459"/>
      <c r="S40" s="459"/>
      <c r="T40" s="459"/>
      <c r="U40" s="460"/>
    </row>
    <row r="41" spans="1:21" outlineLevel="1">
      <c r="A41" s="154"/>
      <c r="B41" s="248"/>
      <c r="C41" s="248"/>
      <c r="D41" s="248"/>
      <c r="E41" s="248"/>
      <c r="F41" s="248"/>
      <c r="G41" s="248"/>
      <c r="I41" s="458"/>
      <c r="J41" s="459"/>
      <c r="K41" s="459"/>
      <c r="L41" s="459"/>
      <c r="M41" s="459"/>
      <c r="N41" s="460"/>
      <c r="P41" s="458"/>
      <c r="Q41" s="459"/>
      <c r="R41" s="459"/>
      <c r="S41" s="459"/>
      <c r="T41" s="459"/>
      <c r="U41" s="460"/>
    </row>
    <row r="42" spans="1:21" outlineLevel="1">
      <c r="A42" s="154"/>
      <c r="B42" s="248"/>
      <c r="C42" s="248"/>
      <c r="D42" s="248"/>
      <c r="E42" s="248"/>
      <c r="F42" s="248"/>
      <c r="G42" s="248"/>
      <c r="I42" s="458"/>
      <c r="J42" s="459"/>
      <c r="K42" s="459"/>
      <c r="L42" s="459"/>
      <c r="M42" s="459"/>
      <c r="N42" s="460"/>
      <c r="P42" s="458"/>
      <c r="Q42" s="459"/>
      <c r="R42" s="459"/>
      <c r="S42" s="459"/>
      <c r="T42" s="459"/>
      <c r="U42" s="460"/>
    </row>
    <row r="43" spans="1:21" outlineLevel="1">
      <c r="A43" s="154"/>
      <c r="B43" s="248"/>
      <c r="C43" s="248"/>
      <c r="D43" s="248"/>
      <c r="E43" s="248"/>
      <c r="F43" s="248"/>
      <c r="G43" s="248"/>
      <c r="I43" s="458"/>
      <c r="J43" s="459"/>
      <c r="K43" s="459"/>
      <c r="L43" s="459"/>
      <c r="M43" s="459"/>
      <c r="N43" s="460"/>
      <c r="P43" s="458"/>
      <c r="Q43" s="459"/>
      <c r="R43" s="459"/>
      <c r="S43" s="459"/>
      <c r="T43" s="459"/>
      <c r="U43" s="460"/>
    </row>
    <row r="44" spans="1:21" outlineLevel="1">
      <c r="A44" s="154"/>
      <c r="B44" s="248"/>
      <c r="C44" s="248"/>
      <c r="D44" s="248"/>
      <c r="E44" s="248"/>
      <c r="F44" s="248"/>
      <c r="G44" s="248"/>
      <c r="I44" s="458"/>
      <c r="J44" s="459"/>
      <c r="K44" s="459"/>
      <c r="L44" s="459"/>
      <c r="M44" s="459"/>
      <c r="N44" s="460"/>
      <c r="P44" s="458"/>
      <c r="Q44" s="459"/>
      <c r="R44" s="459"/>
      <c r="S44" s="459"/>
      <c r="T44" s="459"/>
      <c r="U44" s="460"/>
    </row>
    <row r="45" spans="1:21" outlineLevel="1">
      <c r="A45" s="154"/>
      <c r="B45" s="248"/>
      <c r="C45" s="248"/>
      <c r="D45" s="248"/>
      <c r="E45" s="248"/>
      <c r="F45" s="248"/>
      <c r="G45" s="248"/>
      <c r="I45" s="458"/>
      <c r="J45" s="459"/>
      <c r="K45" s="459"/>
      <c r="L45" s="459"/>
      <c r="M45" s="459"/>
      <c r="N45" s="460"/>
      <c r="P45" s="461"/>
      <c r="Q45" s="462"/>
      <c r="R45" s="462"/>
      <c r="S45" s="462"/>
      <c r="T45" s="462"/>
      <c r="U45" s="463"/>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t="s">
        <v>273</v>
      </c>
      <c r="C54" s="127" t="s">
        <v>249</v>
      </c>
      <c r="D54" s="124" t="s">
        <v>330</v>
      </c>
      <c r="E54" s="242">
        <f>('Option_3 Workings'!E31+'Option_3 Workings'!E32)/-1000000</f>
        <v>-7.75</v>
      </c>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t="s">
        <v>273</v>
      </c>
      <c r="C55" s="121" t="s">
        <v>255</v>
      </c>
      <c r="D55" s="2" t="s">
        <v>330</v>
      </c>
      <c r="E55" s="241">
        <f>'Option_3 Workings'!E30/-1000000</f>
        <v>0</v>
      </c>
      <c r="F55" s="241">
        <f>'Option_3 Workings'!F30/-1000000</f>
        <v>0</v>
      </c>
      <c r="G55" s="241">
        <f>'Option_3 Workings'!G30/-1000000</f>
        <v>0</v>
      </c>
      <c r="H55" s="241">
        <f>'Option_3 Workings'!H30/-1000000</f>
        <v>0</v>
      </c>
      <c r="I55" s="241">
        <f>'Option_3 Workings'!I30/-1000000</f>
        <v>0</v>
      </c>
      <c r="J55" s="241">
        <f>'Option_3 Workings'!J30/-1000000</f>
        <v>0</v>
      </c>
      <c r="K55" s="241">
        <f>'Option_3 Workings'!K30/-1000000</f>
        <v>0</v>
      </c>
      <c r="L55" s="241">
        <f>'Option_3 Workings'!L30/-1000000</f>
        <v>0</v>
      </c>
      <c r="M55" s="241">
        <f>'Option_3 Workings'!M30/-1000000</f>
        <v>0</v>
      </c>
      <c r="N55" s="241">
        <f>'Option_3 Workings'!N30/-1000000</f>
        <v>0</v>
      </c>
      <c r="O55" s="241">
        <f>'Option_3 Workings'!O30/-1000000</f>
        <v>0</v>
      </c>
      <c r="P55" s="241">
        <f>'Option_3 Workings'!P30/-1000000</f>
        <v>0</v>
      </c>
      <c r="Q55" s="241">
        <f>'Option_3 Workings'!Q30/-1000000</f>
        <v>0</v>
      </c>
      <c r="R55" s="241">
        <f>'Option_3 Workings'!R30/-1000000</f>
        <v>0</v>
      </c>
      <c r="S55" s="241">
        <f>'Option_3 Workings'!S30/-1000000</f>
        <v>0</v>
      </c>
      <c r="T55" s="241">
        <f>'Option_3 Workings'!T30/-1000000</f>
        <v>-0.21533893413186073</v>
      </c>
      <c r="U55" s="241">
        <f>'Option_3 Workings'!U30/-1000000</f>
        <v>0</v>
      </c>
      <c r="V55" s="241">
        <f>'Option_3 Workings'!V30/-1000000</f>
        <v>0</v>
      </c>
      <c r="W55" s="241">
        <f>'Option_3 Workings'!W30/-1000000</f>
        <v>0</v>
      </c>
      <c r="X55" s="241">
        <f>'Option_3 Workings'!X30/-1000000</f>
        <v>0</v>
      </c>
      <c r="Y55" s="241">
        <f>'Option_3 Workings'!Y30/-1000000</f>
        <v>0</v>
      </c>
      <c r="Z55" s="241">
        <f>'Option_3 Workings'!Z30/-1000000</f>
        <v>0</v>
      </c>
      <c r="AA55" s="241">
        <f>'Option_3 Workings'!AA30/-1000000</f>
        <v>0</v>
      </c>
      <c r="AB55" s="241">
        <f>'Option_3 Workings'!AB30/-1000000</f>
        <v>0</v>
      </c>
      <c r="AC55" s="241">
        <f>'Option_3 Workings'!AC30/-1000000</f>
        <v>0</v>
      </c>
      <c r="AD55" s="241">
        <f>'Option_3 Workings'!AD30/-1000000</f>
        <v>0</v>
      </c>
      <c r="AE55" s="241">
        <f>'Option_3 Workings'!AE30/-1000000</f>
        <v>0</v>
      </c>
      <c r="AF55" s="241">
        <f>'Option_3 Workings'!AF30/-1000000</f>
        <v>0</v>
      </c>
      <c r="AG55" s="241">
        <f>'Option_3 Workings'!AG30/-1000000</f>
        <v>0</v>
      </c>
      <c r="AH55" s="241">
        <f>'Option_3 Workings'!AH30/-1000000</f>
        <v>0</v>
      </c>
      <c r="AI55" s="241">
        <f>'Option_3 Workings'!AI30/-1000000</f>
        <v>-0.28981785345653654</v>
      </c>
      <c r="AJ55" s="241">
        <f>'Option_3 Workings'!AJ30/-1000000</f>
        <v>0</v>
      </c>
      <c r="AK55" s="241">
        <f>'Option_3 Workings'!AK30/-1000000</f>
        <v>0</v>
      </c>
      <c r="AL55" s="241">
        <f>'Option_3 Workings'!AL30/-1000000</f>
        <v>0</v>
      </c>
      <c r="AM55" s="241">
        <f>'Option_3 Workings'!AM30/-1000000</f>
        <v>0</v>
      </c>
      <c r="AN55" s="241">
        <f>'Option_3 Workings'!AN30/-1000000</f>
        <v>0</v>
      </c>
      <c r="AO55" s="241">
        <f>'Option_3 Workings'!AO30/-1000000</f>
        <v>0</v>
      </c>
      <c r="AP55" s="241">
        <f>'Option_3 Workings'!AP30/-1000000</f>
        <v>0</v>
      </c>
      <c r="AQ55" s="241">
        <f>'Option_3 Workings'!AQ30/-1000000</f>
        <v>0</v>
      </c>
      <c r="AR55" s="241">
        <f>'Option_3 Workings'!AR30/-1000000</f>
        <v>0</v>
      </c>
      <c r="AS55" s="241">
        <f>'Option_3 Workings'!AS30/-1000000</f>
        <v>0</v>
      </c>
      <c r="AT55" s="241">
        <f>'Option_3 Workings'!AT30/-1000000</f>
        <v>0</v>
      </c>
      <c r="AU55" s="241">
        <f>'Option_3 Workings'!AU30/-1000000</f>
        <v>0</v>
      </c>
      <c r="AV55" s="241">
        <f>'Option_3 Workings'!AV30/-1000000</f>
        <v>0</v>
      </c>
      <c r="AW55" s="241">
        <f>'Option_3 Workings'!AW30/-1000000</f>
        <v>0</v>
      </c>
      <c r="AX55" s="241">
        <f>'Option_3 Workings'!AX30/-1000000</f>
        <v>0</v>
      </c>
      <c r="AY55" s="241">
        <f>'Option_3 Workings'!AY30/-1000000</f>
        <v>-0.39785780630517925</v>
      </c>
      <c r="AZ55" s="241">
        <f>'Option_3 Workings'!AZ30/-1000000</f>
        <v>0</v>
      </c>
      <c r="BA55" s="241">
        <f>'Option_3 Workings'!BA30/-1000000</f>
        <v>0</v>
      </c>
      <c r="BB55" s="241">
        <f>'Option_3 Workings'!BB30/-1000000</f>
        <v>0</v>
      </c>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-7.75</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-0.21533893413186073</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-0.28981785345653654</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-0.39785780630517925</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t="s">
        <v>270</v>
      </c>
      <c r="C66" s="267" t="s">
        <v>501</v>
      </c>
      <c r="D66" s="268" t="s">
        <v>330</v>
      </c>
      <c r="E66" s="242">
        <f>'Option_3 Workings'!E29/-1000000</f>
        <v>-6.0000000000000001E-3</v>
      </c>
      <c r="F66" s="242">
        <f>'Option_3 Workings'!F29/-1000000</f>
        <v>-2.32E-4</v>
      </c>
      <c r="G66" s="242">
        <f>'Option_3 Workings'!G29/-1000000</f>
        <v>0</v>
      </c>
      <c r="H66" s="242">
        <f>'Option_3 Workings'!H29/-1000000</f>
        <v>0</v>
      </c>
      <c r="I66" s="242">
        <f>'Option_3 Workings'!I29/-1000000</f>
        <v>0</v>
      </c>
      <c r="J66" s="242">
        <f>'Option_3 Workings'!J29/-1000000</f>
        <v>-6.1199999999999996E-3</v>
      </c>
      <c r="K66" s="242">
        <f>'Option_3 Workings'!K29/-1000000</f>
        <v>0</v>
      </c>
      <c r="L66" s="242">
        <f>'Option_3 Workings'!L29/-1000000</f>
        <v>0</v>
      </c>
      <c r="M66" s="242">
        <f>'Option_3 Workings'!M29/-1000000</f>
        <v>0</v>
      </c>
      <c r="N66" s="242">
        <f>'Option_3 Workings'!N29/-1000000</f>
        <v>0</v>
      </c>
      <c r="O66" s="242">
        <f>'Option_3 Workings'!O29/-1000000</f>
        <v>-6.2423999999999995E-3</v>
      </c>
      <c r="P66" s="242">
        <f>'Option_3 Workings'!P29/-1000000</f>
        <v>0</v>
      </c>
      <c r="Q66" s="242">
        <f>'Option_3 Workings'!Q29/-1000000</f>
        <v>-6.3672479999999998E-3</v>
      </c>
      <c r="R66" s="242">
        <f>'Option_3 Workings'!R29/-1000000</f>
        <v>0</v>
      </c>
      <c r="S66" s="242">
        <f>'Option_3 Workings'!S29/-1000000</f>
        <v>-6.4945929600000001E-3</v>
      </c>
      <c r="T66" s="242">
        <f>'Option_3 Workings'!T29/-1000000</f>
        <v>0</v>
      </c>
      <c r="U66" s="242">
        <f>'Option_3 Workings'!U29/-1000000</f>
        <v>-6.6244848192000003E-3</v>
      </c>
      <c r="V66" s="242">
        <f>'Option_3 Workings'!V29/-1000000</f>
        <v>0</v>
      </c>
      <c r="W66" s="242">
        <f>'Option_3 Workings'!W29/-1000000</f>
        <v>0</v>
      </c>
      <c r="X66" s="242">
        <f>'Option_3 Workings'!X29/-1000000</f>
        <v>0</v>
      </c>
      <c r="Y66" s="242">
        <f>'Option_3 Workings'!Y29/-1000000</f>
        <v>0</v>
      </c>
      <c r="Z66" s="242">
        <f>'Option_3 Workings'!Z29/-1000000</f>
        <v>-6.7569745155839998E-3</v>
      </c>
      <c r="AA66" s="242">
        <f>'Option_3 Workings'!AA29/-1000000</f>
        <v>0</v>
      </c>
      <c r="AB66" s="242">
        <f>'Option_3 Workings'!AB29/-1000000</f>
        <v>0</v>
      </c>
      <c r="AC66" s="242">
        <f>'Option_3 Workings'!AC29/-1000000</f>
        <v>0</v>
      </c>
      <c r="AD66" s="242">
        <f>'Option_3 Workings'!AD29/-1000000</f>
        <v>0</v>
      </c>
      <c r="AE66" s="242">
        <f>'Option_3 Workings'!AE29/-1000000</f>
        <v>-6.8921140058956802E-3</v>
      </c>
      <c r="AF66" s="242">
        <f>'Option_3 Workings'!AF29/-1000000</f>
        <v>0</v>
      </c>
      <c r="AG66" s="242">
        <f>'Option_3 Workings'!AG29/-1000000</f>
        <v>-7.0299562860135943E-3</v>
      </c>
      <c r="AH66" s="242">
        <f>'Option_3 Workings'!AH29/-1000000</f>
        <v>0</v>
      </c>
      <c r="AI66" s="242">
        <f>'Option_3 Workings'!AI29/-1000000</f>
        <v>-7.1705554117338661E-3</v>
      </c>
      <c r="AJ66" s="242">
        <f>'Option_3 Workings'!AJ29/-1000000</f>
        <v>0</v>
      </c>
      <c r="AK66" s="242">
        <f>'Option_3 Workings'!AK29/-1000000</f>
        <v>0</v>
      </c>
      <c r="AL66" s="242">
        <f>'Option_3 Workings'!AL29/-1000000</f>
        <v>0</v>
      </c>
      <c r="AM66" s="242">
        <f>'Option_3 Workings'!AM29/-1000000</f>
        <v>0</v>
      </c>
      <c r="AN66" s="242">
        <f>'Option_3 Workings'!AN29/-1000000</f>
        <v>-7.3139665199685429E-3</v>
      </c>
      <c r="AO66" s="242">
        <f>'Option_3 Workings'!AO29/-1000000</f>
        <v>0</v>
      </c>
      <c r="AP66" s="242">
        <f>'Option_3 Workings'!AP29/-1000000</f>
        <v>0</v>
      </c>
      <c r="AQ66" s="242">
        <f>'Option_3 Workings'!AQ29/-1000000</f>
        <v>0</v>
      </c>
      <c r="AR66" s="242">
        <f>'Option_3 Workings'!AR29/-1000000</f>
        <v>0</v>
      </c>
      <c r="AS66" s="242">
        <f>'Option_3 Workings'!AS29/-1000000</f>
        <v>-7.4602458503679149E-3</v>
      </c>
      <c r="AT66" s="242">
        <f>'Option_3 Workings'!AT29/-1000000</f>
        <v>0</v>
      </c>
      <c r="AU66" s="242">
        <f>'Option_3 Workings'!AU29/-1000000</f>
        <v>-7.6094507673752721E-3</v>
      </c>
      <c r="AV66" s="242">
        <f>'Option_3 Workings'!AV29/-1000000</f>
        <v>0</v>
      </c>
      <c r="AW66" s="242">
        <f>'Option_3 Workings'!AW29/-1000000</f>
        <v>-7.7616397827227771E-3</v>
      </c>
      <c r="AX66" s="242">
        <f>'Option_3 Workings'!AX29/-1000000</f>
        <v>0</v>
      </c>
      <c r="AY66" s="242">
        <f>'Option_3 Workings'!AY29/-1000000</f>
        <v>-7.9168725783772334E-3</v>
      </c>
      <c r="AZ66" s="242">
        <f>'Option_3 Workings'!AZ29/-1000000</f>
        <v>0</v>
      </c>
      <c r="BA66" s="242">
        <f>'Option_3 Workings'!BA29/-1000000</f>
        <v>0</v>
      </c>
      <c r="BB66" s="242">
        <f>'Option_3 Workings'!BB29/-1000000</f>
        <v>0</v>
      </c>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-6.0000000000000001E-3</v>
      </c>
      <c r="F71" s="21">
        <f t="shared" ref="F71:BB71" si="4">SUM(F66:F70)</f>
        <v>-2.32E-4</v>
      </c>
      <c r="G71" s="21">
        <f t="shared" si="4"/>
        <v>0</v>
      </c>
      <c r="H71" s="21">
        <f t="shared" si="4"/>
        <v>0</v>
      </c>
      <c r="I71" s="21">
        <f t="shared" si="4"/>
        <v>0</v>
      </c>
      <c r="J71" s="21">
        <f t="shared" si="4"/>
        <v>-6.1199999999999996E-3</v>
      </c>
      <c r="K71" s="21">
        <f t="shared" si="4"/>
        <v>0</v>
      </c>
      <c r="L71" s="21">
        <f t="shared" si="4"/>
        <v>0</v>
      </c>
      <c r="M71" s="21">
        <f t="shared" si="4"/>
        <v>0</v>
      </c>
      <c r="N71" s="21">
        <f t="shared" si="4"/>
        <v>0</v>
      </c>
      <c r="O71" s="21">
        <f t="shared" si="4"/>
        <v>-6.2423999999999995E-3</v>
      </c>
      <c r="P71" s="21">
        <f t="shared" si="4"/>
        <v>0</v>
      </c>
      <c r="Q71" s="21">
        <f t="shared" si="4"/>
        <v>-6.3672479999999998E-3</v>
      </c>
      <c r="R71" s="21">
        <f t="shared" si="4"/>
        <v>0</v>
      </c>
      <c r="S71" s="21">
        <f t="shared" si="4"/>
        <v>-6.4945929600000001E-3</v>
      </c>
      <c r="T71" s="21">
        <f t="shared" si="4"/>
        <v>0</v>
      </c>
      <c r="U71" s="21">
        <f t="shared" si="4"/>
        <v>-6.6244848192000003E-3</v>
      </c>
      <c r="V71" s="21">
        <f t="shared" si="4"/>
        <v>0</v>
      </c>
      <c r="W71" s="21">
        <f t="shared" si="4"/>
        <v>0</v>
      </c>
      <c r="X71" s="21">
        <f t="shared" si="4"/>
        <v>0</v>
      </c>
      <c r="Y71" s="21">
        <f t="shared" si="4"/>
        <v>0</v>
      </c>
      <c r="Z71" s="21">
        <f t="shared" si="4"/>
        <v>-6.7569745155839998E-3</v>
      </c>
      <c r="AA71" s="21">
        <f t="shared" si="4"/>
        <v>0</v>
      </c>
      <c r="AB71" s="21">
        <f t="shared" si="4"/>
        <v>0</v>
      </c>
      <c r="AC71" s="21">
        <f t="shared" si="4"/>
        <v>0</v>
      </c>
      <c r="AD71" s="21">
        <f t="shared" si="4"/>
        <v>0</v>
      </c>
      <c r="AE71" s="21">
        <f t="shared" si="4"/>
        <v>-6.8921140058956802E-3</v>
      </c>
      <c r="AF71" s="21">
        <f t="shared" si="4"/>
        <v>0</v>
      </c>
      <c r="AG71" s="21">
        <f t="shared" si="4"/>
        <v>-7.0299562860135943E-3</v>
      </c>
      <c r="AH71" s="21">
        <f t="shared" si="4"/>
        <v>0</v>
      </c>
      <c r="AI71" s="21">
        <f t="shared" si="4"/>
        <v>-7.1705554117338661E-3</v>
      </c>
      <c r="AJ71" s="21">
        <f t="shared" si="4"/>
        <v>0</v>
      </c>
      <c r="AK71" s="21">
        <f t="shared" si="4"/>
        <v>0</v>
      </c>
      <c r="AL71" s="21">
        <f t="shared" si="4"/>
        <v>0</v>
      </c>
      <c r="AM71" s="21">
        <f t="shared" si="4"/>
        <v>0</v>
      </c>
      <c r="AN71" s="21">
        <f t="shared" si="4"/>
        <v>-7.3139665199685429E-3</v>
      </c>
      <c r="AO71" s="21">
        <f t="shared" si="4"/>
        <v>0</v>
      </c>
      <c r="AP71" s="21">
        <f t="shared" si="4"/>
        <v>0</v>
      </c>
      <c r="AQ71" s="21">
        <f t="shared" si="4"/>
        <v>0</v>
      </c>
      <c r="AR71" s="21">
        <f t="shared" si="4"/>
        <v>0</v>
      </c>
      <c r="AS71" s="21">
        <f t="shared" si="4"/>
        <v>-7.4602458503679149E-3</v>
      </c>
      <c r="AT71" s="21">
        <f t="shared" si="4"/>
        <v>0</v>
      </c>
      <c r="AU71" s="21">
        <f t="shared" si="4"/>
        <v>-7.6094507673752721E-3</v>
      </c>
      <c r="AV71" s="21">
        <f t="shared" si="4"/>
        <v>0</v>
      </c>
      <c r="AW71" s="21">
        <f t="shared" si="4"/>
        <v>-7.7616397827227771E-3</v>
      </c>
      <c r="AX71" s="21">
        <f t="shared" si="4"/>
        <v>0</v>
      </c>
      <c r="AY71" s="21">
        <f t="shared" si="4"/>
        <v>-7.9168725783772334E-3</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-2.6117500000000002</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-7.2569220802437065E-2</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-5.1382499999999993</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-0.14276971332942368</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-0.28981785345653654</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-0.39785780630517925</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-0.21764583333333334</v>
      </c>
      <c r="G84" s="21">
        <f>IF($E$82&lt;0,(IF(2050-F$80&lt;=0,0,(2/(2050-F$80+1))*(1-(SUM($E84:F84)/$E$82))*$E$82*'Fixed Data'!D$52)),0)</f>
        <v>-0.20818297101449276</v>
      </c>
      <c r="H84" s="21">
        <f>IF($E$82&lt;0,(IF(2050-G$80&lt;=0,0,(2/(2050-G$80+1))*(1-(SUM($E84:G84)/$E$82))*$E$82*'Fixed Data'!E$52)),0)</f>
        <v>-0.19872010869565218</v>
      </c>
      <c r="I84" s="21">
        <f>IF($E$82&lt;0,(IF(2050-H$80&lt;=0,0,(2/(2050-H$80+1))*(1-(SUM($E84:H84)/$E$82))*$E$82*'Fixed Data'!F$52)),0)</f>
        <v>-0.18925724637681163</v>
      </c>
      <c r="J84" s="21">
        <f>IF($E$82&lt;0,(IF(2050-I$80&lt;=0,0,(2/(2050-I$80+1))*(1-(SUM($E84:I84)/$E$82))*$E$82*'Fixed Data'!G$52)),0)</f>
        <v>-0.17979438405797102</v>
      </c>
      <c r="K84" s="21">
        <f>IF($E$82&lt;0,(IF(2050-J$80&lt;=0,0,(2/(2050-J$80+1))*(1-(SUM($E84:J84)/$E$82))*$E$82*'Fixed Data'!H$52)),0)</f>
        <v>-0.17033152173913049</v>
      </c>
      <c r="L84" s="21">
        <f>IF($E$82&lt;0,(IF(2050-K$80&lt;=0,0,(2/(2050-K$80+1))*(1-(SUM($E84:K84)/$E$82))*$E$82*'Fixed Data'!I$52)),0)</f>
        <v>-0.16086865942028986</v>
      </c>
      <c r="M84" s="21">
        <f>IF($E$82&lt;0,(IF(2050-L$80&lt;=0,0,(2/(2050-L$80+1))*(1-(SUM($E84:L84)/$E$82))*$E$82*'Fixed Data'!J$52)),0)</f>
        <v>-0.15140579710144927</v>
      </c>
      <c r="N84" s="21">
        <f>IF($E$82&lt;0,(IF(2050-M$80&lt;=0,0,(2/(2050-M$80+1))*(1-(SUM($E84:M84)/$E$82))*$E$82*'Fixed Data'!K$52)),0)</f>
        <v>-0.14194293478260869</v>
      </c>
      <c r="O84" s="21">
        <f>IF($E$82&lt;0,(IF(2050-N$80&lt;=0,0,(2/(2050-N$80+1))*(1-(SUM($E84:N84)/$E$82))*$E$82*'Fixed Data'!L$52)),0)</f>
        <v>-0.13248007246376811</v>
      </c>
      <c r="P84" s="21">
        <f>IF($E$82&lt;0,(IF(2050-O$80&lt;=0,0,(2/(2050-O$80+1))*(1-(SUM($E84:O84)/$E$82))*$E$82*'Fixed Data'!M$52)),0)</f>
        <v>-0.12301721014492754</v>
      </c>
      <c r="Q84" s="21">
        <f>IF($E$82&lt;0,(IF(2050-P$80&lt;=0,0,(2/(2050-P$80+1))*(1-(SUM($E84:P84)/$E$82))*$E$82*'Fixed Data'!N$52)),0)</f>
        <v>-0.11355434782608698</v>
      </c>
      <c r="R84" s="21">
        <f>IF($E$82&lt;0,(IF(2050-Q$80&lt;=0,0,(2/(2050-Q$80+1))*(1-(SUM($E84:Q84)/$E$82))*$E$82*'Fixed Data'!O$52)),0)</f>
        <v>-0.10409148550724635</v>
      </c>
      <c r="S84" s="21">
        <f>IF($E$82&lt;0,(IF(2050-R$80&lt;=0,0,(2/(2050-R$80+1))*(1-(SUM($E84:R84)/$E$82))*$E$82*'Fixed Data'!P$52)),0)</f>
        <v>-9.4628623188405758E-2</v>
      </c>
      <c r="T84" s="21">
        <f>IF($E$82&lt;0,(IF(2050-S$80&lt;=0,0,(2/(2050-S$80+1))*(1-(SUM($E84:S84)/$E$82))*$E$82*'Fixed Data'!Q$52)),0)</f>
        <v>-8.5165760869565149E-2</v>
      </c>
      <c r="U84" s="21">
        <f>IF($E$82&lt;0,(IF(2050-T$80&lt;=0,0,(2/(2050-T$80+1))*(1-(SUM($E84:T84)/$E$82))*$E$82*'Fixed Data'!R$52)),0)</f>
        <v>-7.5702898550724596E-2</v>
      </c>
      <c r="V84" s="21">
        <f>IF($E$82&lt;0,(IF(2050-U$80&lt;=0,0,(2/(2050-U$80+1))*(1-(SUM($E84:U84)/$E$82))*$E$82*'Fixed Data'!S$52)),0)</f>
        <v>-6.6240036231884E-2</v>
      </c>
      <c r="W84" s="21">
        <f>IF($E$82&lt;0,(IF(2050-V$80&lt;=0,0,(2/(2050-V$80+1))*(1-(SUM($E84:V84)/$E$82))*$E$82*'Fixed Data'!T$52)),0)</f>
        <v>-5.6777173913043481E-2</v>
      </c>
      <c r="X84" s="21">
        <f>IF($E$82&lt;0,(IF(2050-W$80&lt;=0,0,(2/(2050-W$80+1))*(1-(SUM($E84:W84)/$E$82))*$E$82*'Fixed Data'!U$52)),0)</f>
        <v>-4.7314311594202914E-2</v>
      </c>
      <c r="Y84" s="21">
        <f>IF($E$82&lt;0,(IF(2050-X$80&lt;=0,0,(2/(2050-X$80+1))*(1-(SUM($E84:X84)/$E$82))*$E$82*'Fixed Data'!V$52)),0)</f>
        <v>-3.7851449275362374E-2</v>
      </c>
      <c r="Z84" s="21">
        <f>IF($E$82&lt;0,(IF(2050-Y$80&lt;=0,0,(2/(2050-Y$80+1))*(1-(SUM($E84:Y84)/$E$82))*$E$82*'Fixed Data'!W$52)),0)</f>
        <v>-2.8388586956521723E-2</v>
      </c>
      <c r="AA84" s="21">
        <f>IF($E$82&lt;0,(IF(2050-Z$80&lt;=0,0,(2/(2050-Z$80+1))*(1-(SUM($E84:Z84)/$E$82))*$E$82*'Fixed Data'!X$52)),0)</f>
        <v>-1.8925724637681052E-2</v>
      </c>
      <c r="AB84" s="21">
        <f>IF($E$82&lt;0,(IF(2050-AA$80&lt;=0,0,(2/(2050-AA$80+1))*(1-(SUM($E84:AA84)/$E$82))*$E$82*'Fixed Data'!Y$52)),0)</f>
        <v>-9.4628623188409127E-3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-1.6126493511652681E-2</v>
      </c>
      <c r="V99" s="21">
        <f>IF($T$82&lt;0,(IF(2050-U$80&lt;=0,0,(2/(2050-U$80+1))*(1-(SUM($E99:U99)/$T$82))*$T$82*'Fixed Data'!S$52)),0)</f>
        <v>-1.4110681822696097E-2</v>
      </c>
      <c r="W99" s="21">
        <f>IF($T$82&lt;0,(IF(2050-V$80&lt;=0,0,(2/(2050-V$80+1))*(1-(SUM($E99:V99)/$T$82))*$T$82*'Fixed Data'!T$52)),0)</f>
        <v>-1.209487013373951E-2</v>
      </c>
      <c r="X99" s="21">
        <f>IF($T$82&lt;0,(IF(2050-W$80&lt;=0,0,(2/(2050-W$80+1))*(1-(SUM($E99:W99)/$T$82))*$T$82*'Fixed Data'!U$52)),0)</f>
        <v>-1.0079058444782924E-2</v>
      </c>
      <c r="Y99" s="21">
        <f>IF($T$82&lt;0,(IF(2050-X$80&lt;=0,0,(2/(2050-X$80+1))*(1-(SUM($E99:X99)/$T$82))*$T$82*'Fixed Data'!V$52)),0)</f>
        <v>-8.0632467558263404E-3</v>
      </c>
      <c r="Z99" s="21">
        <f>IF($T$82&lt;0,(IF(2050-Y$80&lt;=0,0,(2/(2050-Y$80+1))*(1-(SUM($E99:Y99)/$T$82))*$T$82*'Fixed Data'!W$52)),0)</f>
        <v>-6.0474350668697583E-3</v>
      </c>
      <c r="AA99" s="21">
        <f>IF($T$82&lt;0,(IF(2050-Z$80&lt;=0,0,(2/(2050-Z$80+1))*(1-(SUM($E99:Z99)/$T$82))*$T$82*'Fixed Data'!X$52)),0)</f>
        <v>-4.0316233779131667E-3</v>
      </c>
      <c r="AB99" s="21">
        <f>IF($T$82&lt;0,(IF(2050-AA$80&lt;=0,0,(2/(2050-AA$80+1))*(1-(SUM($E99:AA99)/$T$82))*$T$82*'Fixed Data'!Y$52)),0)</f>
        <v>-2.0158116889565782E-3</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-0.21764583333333334</v>
      </c>
      <c r="G128" s="21">
        <f t="shared" si="10"/>
        <v>-0.20818297101449276</v>
      </c>
      <c r="H128" s="21">
        <f t="shared" si="10"/>
        <v>-0.19872010869565218</v>
      </c>
      <c r="I128" s="21">
        <f t="shared" si="10"/>
        <v>-0.18925724637681163</v>
      </c>
      <c r="J128" s="21">
        <f t="shared" si="10"/>
        <v>-0.17979438405797102</v>
      </c>
      <c r="K128" s="21">
        <f t="shared" si="10"/>
        <v>-0.17033152173913049</v>
      </c>
      <c r="L128" s="21">
        <f t="shared" si="10"/>
        <v>-0.16086865942028986</v>
      </c>
      <c r="M128" s="21">
        <f t="shared" si="10"/>
        <v>-0.15140579710144927</v>
      </c>
      <c r="N128" s="21">
        <f t="shared" si="10"/>
        <v>-0.14194293478260869</v>
      </c>
      <c r="O128" s="21">
        <f t="shared" si="10"/>
        <v>-0.13248007246376811</v>
      </c>
      <c r="P128" s="21">
        <f t="shared" si="10"/>
        <v>-0.12301721014492754</v>
      </c>
      <c r="Q128" s="21">
        <f t="shared" si="10"/>
        <v>-0.11355434782608698</v>
      </c>
      <c r="R128" s="21">
        <f t="shared" si="10"/>
        <v>-0.10409148550724635</v>
      </c>
      <c r="S128" s="21">
        <f t="shared" si="10"/>
        <v>-9.4628623188405758E-2</v>
      </c>
      <c r="T128" s="21">
        <f t="shared" si="10"/>
        <v>-8.5165760869565149E-2</v>
      </c>
      <c r="U128" s="21">
        <f t="shared" si="10"/>
        <v>-9.182939206237728E-2</v>
      </c>
      <c r="V128" s="21">
        <f t="shared" si="10"/>
        <v>-8.0350718054580092E-2</v>
      </c>
      <c r="W128" s="21">
        <f t="shared" si="10"/>
        <v>-6.8872044046782988E-2</v>
      </c>
      <c r="X128" s="21">
        <f t="shared" si="10"/>
        <v>-5.7393370038985841E-2</v>
      </c>
      <c r="Y128" s="21">
        <f t="shared" si="10"/>
        <v>-4.5914696031188716E-2</v>
      </c>
      <c r="Z128" s="21">
        <f t="shared" si="10"/>
        <v>-3.443602202339148E-2</v>
      </c>
      <c r="AA128" s="21">
        <f t="shared" si="10"/>
        <v>-2.2957348015594219E-2</v>
      </c>
      <c r="AB128" s="21">
        <f t="shared" si="10"/>
        <v>-1.1478674007797491E-2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-2.6117500000000002</v>
      </c>
      <c r="G129" s="21">
        <f t="shared" ref="G129:AW129" si="11">F131</f>
        <v>-2.3941041666666667</v>
      </c>
      <c r="H129" s="21">
        <f t="shared" si="11"/>
        <v>-2.185921195652174</v>
      </c>
      <c r="I129" s="21">
        <f t="shared" si="11"/>
        <v>-1.9872010869565218</v>
      </c>
      <c r="J129" s="21">
        <f t="shared" si="11"/>
        <v>-1.7979438405797101</v>
      </c>
      <c r="K129" s="21">
        <f t="shared" si="11"/>
        <v>-1.6181494565217391</v>
      </c>
      <c r="L129" s="21">
        <f t="shared" si="11"/>
        <v>-1.4478179347826086</v>
      </c>
      <c r="M129" s="21">
        <f t="shared" si="11"/>
        <v>-1.2869492753623186</v>
      </c>
      <c r="N129" s="21">
        <f t="shared" si="11"/>
        <v>-1.1355434782608693</v>
      </c>
      <c r="O129" s="21">
        <f t="shared" si="11"/>
        <v>-0.99360054347826066</v>
      </c>
      <c r="P129" s="21">
        <f t="shared" si="11"/>
        <v>-0.86112047101449252</v>
      </c>
      <c r="Q129" s="21">
        <f t="shared" si="11"/>
        <v>-0.73810326086956501</v>
      </c>
      <c r="R129" s="21">
        <f t="shared" si="11"/>
        <v>-0.62454891304347804</v>
      </c>
      <c r="S129" s="21">
        <f t="shared" si="11"/>
        <v>-0.5204574275362317</v>
      </c>
      <c r="T129" s="21">
        <f t="shared" si="11"/>
        <v>-0.42582880434782594</v>
      </c>
      <c r="U129" s="21">
        <f t="shared" si="11"/>
        <v>-0.41323226428069787</v>
      </c>
      <c r="V129" s="21">
        <f t="shared" si="11"/>
        <v>-0.32140287221832059</v>
      </c>
      <c r="W129" s="21">
        <f t="shared" si="11"/>
        <v>-0.24105215416374048</v>
      </c>
      <c r="X129" s="21">
        <f t="shared" si="11"/>
        <v>-0.1721801101169575</v>
      </c>
      <c r="Y129" s="21">
        <f t="shared" si="11"/>
        <v>-0.11478674007797166</v>
      </c>
      <c r="Z129" s="21">
        <f t="shared" si="11"/>
        <v>-6.8872044046782932E-2</v>
      </c>
      <c r="AA129" s="21">
        <f t="shared" si="11"/>
        <v>-3.4436022023391452E-2</v>
      </c>
      <c r="AB129" s="21">
        <f t="shared" si="11"/>
        <v>-1.1478674007797233E-2</v>
      </c>
      <c r="AC129" s="21">
        <f t="shared" si="11"/>
        <v>2.5847379792054426E-16</v>
      </c>
      <c r="AD129" s="21">
        <f t="shared" si="11"/>
        <v>2.5847379792054426E-16</v>
      </c>
      <c r="AE129" s="21">
        <f t="shared" si="11"/>
        <v>2.5847379792054426E-16</v>
      </c>
      <c r="AF129" s="21">
        <f t="shared" si="11"/>
        <v>2.5847379792054426E-16</v>
      </c>
      <c r="AG129" s="21">
        <f t="shared" si="11"/>
        <v>2.5847379792054426E-16</v>
      </c>
      <c r="AH129" s="21">
        <f t="shared" si="11"/>
        <v>2.5847379792054426E-16</v>
      </c>
      <c r="AI129" s="21">
        <f t="shared" si="11"/>
        <v>2.5847379792054426E-16</v>
      </c>
      <c r="AJ129" s="21">
        <f t="shared" si="11"/>
        <v>2.5847379792054426E-16</v>
      </c>
      <c r="AK129" s="21">
        <f t="shared" si="11"/>
        <v>2.5847379792054426E-16</v>
      </c>
      <c r="AL129" s="21">
        <f t="shared" si="11"/>
        <v>2.5847379792054426E-16</v>
      </c>
      <c r="AM129" s="21">
        <f t="shared" si="11"/>
        <v>2.5847379792054426E-16</v>
      </c>
      <c r="AN129" s="21">
        <f t="shared" si="11"/>
        <v>2.5847379792054426E-16</v>
      </c>
      <c r="AO129" s="21">
        <f t="shared" si="11"/>
        <v>2.5847379792054426E-16</v>
      </c>
      <c r="AP129" s="21">
        <f t="shared" si="11"/>
        <v>2.5847379792054426E-16</v>
      </c>
      <c r="AQ129" s="21">
        <f t="shared" si="11"/>
        <v>2.5847379792054426E-16</v>
      </c>
      <c r="AR129" s="21">
        <f t="shared" si="11"/>
        <v>2.5847379792054426E-16</v>
      </c>
      <c r="AS129" s="21">
        <f t="shared" si="11"/>
        <v>2.5847379792054426E-16</v>
      </c>
      <c r="AT129" s="21">
        <f t="shared" si="11"/>
        <v>2.5847379792054426E-16</v>
      </c>
      <c r="AU129" s="21">
        <f t="shared" si="11"/>
        <v>2.5847379792054426E-16</v>
      </c>
      <c r="AV129" s="21">
        <f t="shared" si="11"/>
        <v>2.5847379792054426E-16</v>
      </c>
      <c r="AW129" s="21">
        <f t="shared" si="11"/>
        <v>2.5847379792054426E-16</v>
      </c>
      <c r="AX129" s="21">
        <f>AW131</f>
        <v>2.5847379792054426E-16</v>
      </c>
      <c r="AY129" s="21">
        <f>AX131</f>
        <v>2.5847379792054426E-16</v>
      </c>
      <c r="AZ129" s="21">
        <f>AY131</f>
        <v>2.5847379792054426E-16</v>
      </c>
      <c r="BA129" s="21">
        <f>AZ131</f>
        <v>2.5847379792054426E-16</v>
      </c>
      <c r="BB129" s="21">
        <f>BA131</f>
        <v>2.5847379792054426E-16</v>
      </c>
    </row>
    <row r="130" spans="1:54" ht="15" customHeight="1" outlineLevel="2">
      <c r="A130" s="8"/>
      <c r="B130" t="s">
        <v>398</v>
      </c>
      <c r="C130" t="s">
        <v>399</v>
      </c>
      <c r="D130" t="s">
        <v>330</v>
      </c>
      <c r="E130" s="21">
        <f>E131*(1/(1+'Fixed Data'!$B$10))</f>
        <v>-2.5132313317936879</v>
      </c>
      <c r="F130" s="21">
        <f>F131*(1/(1+'Fixed Data'!$B$10))</f>
        <v>-2.303795387477547</v>
      </c>
      <c r="G130" s="21">
        <f>G131*(1/(1+'Fixed Data'!$B$10))</f>
        <v>-2.1034653537838475</v>
      </c>
      <c r="H130" s="21">
        <f>H131*(1/(1+'Fixed Data'!$B$10))</f>
        <v>-1.9122412307125884</v>
      </c>
      <c r="I130" s="21">
        <f>I131*(1/(1+'Fixed Data'!$B$10))</f>
        <v>-1.7301230182637706</v>
      </c>
      <c r="J130" s="21">
        <f>J131*(1/(1+'Fixed Data'!$B$10))</f>
        <v>-1.5571107164373936</v>
      </c>
      <c r="K130" s="21">
        <f>K131*(1/(1+'Fixed Data'!$B$10))</f>
        <v>-1.3932043252334572</v>
      </c>
      <c r="L130" s="21">
        <f>L131*(1/(1+'Fixed Data'!$B$10))</f>
        <v>-1.2384038446519618</v>
      </c>
      <c r="M130" s="21">
        <f>M131*(1/(1+'Fixed Data'!$B$10))</f>
        <v>-1.0927092746929075</v>
      </c>
      <c r="N130" s="21">
        <f>N131*(1/(1+'Fixed Data'!$B$10))</f>
        <v>-0.95612061535629411</v>
      </c>
      <c r="O130" s="21">
        <f>O131*(1/(1+'Fixed Data'!$B$10))</f>
        <v>-0.82863786664212147</v>
      </c>
      <c r="P130" s="21">
        <f>P131*(1/(1+'Fixed Data'!$B$10))</f>
        <v>-0.71026102855038986</v>
      </c>
      <c r="Q130" s="21">
        <f>Q131*(1/(1+'Fixed Data'!$B$10))</f>
        <v>-0.60099010108109907</v>
      </c>
      <c r="R130" s="21">
        <f>R131*(1/(1+'Fixed Data'!$B$10))</f>
        <v>-0.50082508423424921</v>
      </c>
      <c r="S130" s="21">
        <f>S131*(1/(1+'Fixed Data'!$B$10))</f>
        <v>-0.40976597800984027</v>
      </c>
      <c r="T130" s="21">
        <f>T131*(1/(1+'Fixed Data'!$B$10))</f>
        <v>-0.39764459611306574</v>
      </c>
      <c r="U130" s="21">
        <f>U131*(1/(1+'Fixed Data'!$B$10))</f>
        <v>-0.3092791303101623</v>
      </c>
      <c r="V130" s="21">
        <f>V131*(1/(1+'Fixed Data'!$B$10))</f>
        <v>-0.23195934773262175</v>
      </c>
      <c r="W130" s="21">
        <f>W131*(1/(1+'Fixed Data'!$B$10))</f>
        <v>-0.1656852483804441</v>
      </c>
      <c r="X130" s="21">
        <f>X131*(1/(1+'Fixed Data'!$B$10))</f>
        <v>-0.1104568322536294</v>
      </c>
      <c r="Y130" s="21">
        <f>Y131*(1/(1+'Fixed Data'!$B$10))</f>
        <v>-6.6274099352177582E-2</v>
      </c>
      <c r="Z130" s="21">
        <f>Z131*(1/(1+'Fixed Data'!$B$10))</f>
        <v>-3.3137049676088777E-2</v>
      </c>
      <c r="AA130" s="21">
        <f>AA131*(1/(1+'Fixed Data'!$B$10))</f>
        <v>-1.1045683225363005E-2</v>
      </c>
      <c r="AB130" s="21">
        <f>AB131*(1/(1+'Fixed Data'!$B$10))</f>
        <v>2.4872382401899953E-16</v>
      </c>
      <c r="AC130" s="21">
        <f>AC131*(1/(1+'Fixed Data'!$B$10))</f>
        <v>2.4872382401899953E-16</v>
      </c>
      <c r="AD130" s="21">
        <f>AD131*(1/(1+'Fixed Data'!$B$10))</f>
        <v>2.4872382401899953E-16</v>
      </c>
      <c r="AE130" s="21">
        <f>AE131*(1/(1+'Fixed Data'!$B$10))</f>
        <v>2.4872382401899953E-16</v>
      </c>
      <c r="AF130" s="21">
        <f>AF131*(1/(1+'Fixed Data'!$B$10))</f>
        <v>2.4872382401899953E-16</v>
      </c>
      <c r="AG130" s="21">
        <f>AG131*(1/(1+'Fixed Data'!$B$10))</f>
        <v>2.4872382401899953E-16</v>
      </c>
      <c r="AH130" s="21">
        <f>AH131*(1/(1+'Fixed Data'!$B$10))</f>
        <v>2.4872382401899953E-16</v>
      </c>
      <c r="AI130" s="21">
        <f>AI131*(1/(1+'Fixed Data'!$B$10))</f>
        <v>2.4872382401899953E-16</v>
      </c>
      <c r="AJ130" s="21">
        <f>AJ131*(1/(1+'Fixed Data'!$B$10))</f>
        <v>2.4872382401899953E-16</v>
      </c>
      <c r="AK130" s="21">
        <f>AK131*(1/(1+'Fixed Data'!$B$10))</f>
        <v>2.4872382401899953E-16</v>
      </c>
      <c r="AL130" s="21">
        <f>AL131*(1/(1+'Fixed Data'!$B$10))</f>
        <v>2.4872382401899953E-16</v>
      </c>
      <c r="AM130" s="21">
        <f>AM131*(1/(1+'Fixed Data'!$B$10))</f>
        <v>2.4872382401899953E-16</v>
      </c>
      <c r="AN130" s="21">
        <f>AN131*(1/(1+'Fixed Data'!$B$10))</f>
        <v>2.4872382401899953E-16</v>
      </c>
      <c r="AO130" s="21">
        <f>AO131*(1/(1+'Fixed Data'!$B$10))</f>
        <v>2.4872382401899953E-16</v>
      </c>
      <c r="AP130" s="21">
        <f>AP131*(1/(1+'Fixed Data'!$B$10))</f>
        <v>2.4872382401899953E-16</v>
      </c>
      <c r="AQ130" s="21">
        <f>AQ131*(1/(1+'Fixed Data'!$B$10))</f>
        <v>2.4872382401899953E-16</v>
      </c>
      <c r="AR130" s="21">
        <f>AR131*(1/(1+'Fixed Data'!$B$10))</f>
        <v>2.4872382401899953E-16</v>
      </c>
      <c r="AS130" s="21">
        <f>AS131*(1/(1+'Fixed Data'!$B$10))</f>
        <v>2.4872382401899953E-16</v>
      </c>
      <c r="AT130" s="21">
        <f>AT131*(1/(1+'Fixed Data'!$B$10))</f>
        <v>2.4872382401899953E-16</v>
      </c>
      <c r="AU130" s="21">
        <f>AU131*(1/(1+'Fixed Data'!$B$10))</f>
        <v>2.4872382401899953E-16</v>
      </c>
      <c r="AV130" s="21">
        <f>AV131*(1/(1+'Fixed Data'!$B$10))</f>
        <v>2.4872382401899953E-16</v>
      </c>
      <c r="AW130" s="21">
        <f>AW131*(1/(1+'Fixed Data'!$B$10))</f>
        <v>2.4872382401899953E-16</v>
      </c>
      <c r="AX130" s="21">
        <f>AX131*(1/(1+'Fixed Data'!$B$10))</f>
        <v>2.4872382401899953E-16</v>
      </c>
      <c r="AY130" s="21">
        <f>AY131*(1/(1+'Fixed Data'!$B$10))</f>
        <v>2.4872382401899953E-16</v>
      </c>
      <c r="AZ130" s="21">
        <f>AZ131*(1/(1+'Fixed Data'!$B$10))</f>
        <v>2.4872382401899953E-16</v>
      </c>
      <c r="BA130" s="21">
        <f>BA131*(1/(1+'Fixed Data'!$B$10))</f>
        <v>2.4872382401899953E-16</v>
      </c>
      <c r="BB130" s="21">
        <f>BB131*(1/(1+'Fixed Data'!$B$10))</f>
        <v>2.4872382401899953E-16</v>
      </c>
    </row>
    <row r="131" spans="1:54" ht="13.9" customHeight="1" outlineLevel="2">
      <c r="A131" s="8"/>
      <c r="B131" t="s">
        <v>400</v>
      </c>
      <c r="C131" t="s">
        <v>401</v>
      </c>
      <c r="D131" t="s">
        <v>330</v>
      </c>
      <c r="E131" s="21">
        <f t="shared" ref="E131:BB131" si="12">E82-E128+E129</f>
        <v>-2.6117500000000002</v>
      </c>
      <c r="F131" s="21">
        <f t="shared" si="12"/>
        <v>-2.3941041666666667</v>
      </c>
      <c r="G131" s="21">
        <f t="shared" si="12"/>
        <v>-2.185921195652174</v>
      </c>
      <c r="H131" s="21">
        <f t="shared" si="12"/>
        <v>-1.9872010869565218</v>
      </c>
      <c r="I131" s="21">
        <f t="shared" si="12"/>
        <v>-1.7979438405797101</v>
      </c>
      <c r="J131" s="21">
        <f t="shared" si="12"/>
        <v>-1.6181494565217391</v>
      </c>
      <c r="K131" s="21">
        <f t="shared" si="12"/>
        <v>-1.4478179347826086</v>
      </c>
      <c r="L131" s="21">
        <f t="shared" si="12"/>
        <v>-1.2869492753623186</v>
      </c>
      <c r="M131" s="21">
        <f t="shared" si="12"/>
        <v>-1.1355434782608693</v>
      </c>
      <c r="N131" s="21">
        <f t="shared" si="12"/>
        <v>-0.99360054347826066</v>
      </c>
      <c r="O131" s="21">
        <f t="shared" si="12"/>
        <v>-0.86112047101449252</v>
      </c>
      <c r="P131" s="21">
        <f t="shared" si="12"/>
        <v>-0.73810326086956501</v>
      </c>
      <c r="Q131" s="21">
        <f t="shared" si="12"/>
        <v>-0.62454891304347804</v>
      </c>
      <c r="R131" s="21">
        <f t="shared" si="12"/>
        <v>-0.5204574275362317</v>
      </c>
      <c r="S131" s="21">
        <f t="shared" si="12"/>
        <v>-0.42582880434782594</v>
      </c>
      <c r="T131" s="21">
        <f t="shared" si="12"/>
        <v>-0.41323226428069787</v>
      </c>
      <c r="U131" s="21">
        <f t="shared" si="12"/>
        <v>-0.32140287221832059</v>
      </c>
      <c r="V131" s="21">
        <f t="shared" si="12"/>
        <v>-0.24105215416374048</v>
      </c>
      <c r="W131" s="21">
        <f t="shared" si="12"/>
        <v>-0.1721801101169575</v>
      </c>
      <c r="X131" s="21">
        <f t="shared" si="12"/>
        <v>-0.11478674007797166</v>
      </c>
      <c r="Y131" s="21">
        <f t="shared" si="12"/>
        <v>-6.8872044046782932E-2</v>
      </c>
      <c r="Z131" s="21">
        <f t="shared" si="12"/>
        <v>-3.4436022023391452E-2</v>
      </c>
      <c r="AA131" s="21">
        <f t="shared" si="12"/>
        <v>-1.1478674007797233E-2</v>
      </c>
      <c r="AB131" s="21">
        <f t="shared" si="12"/>
        <v>2.5847379792054426E-16</v>
      </c>
      <c r="AC131" s="21">
        <f t="shared" si="12"/>
        <v>2.5847379792054426E-16</v>
      </c>
      <c r="AD131" s="21">
        <f t="shared" si="12"/>
        <v>2.5847379792054426E-16</v>
      </c>
      <c r="AE131" s="21">
        <f t="shared" si="12"/>
        <v>2.5847379792054426E-16</v>
      </c>
      <c r="AF131" s="21">
        <f t="shared" si="12"/>
        <v>2.5847379792054426E-16</v>
      </c>
      <c r="AG131" s="21">
        <f t="shared" si="12"/>
        <v>2.5847379792054426E-16</v>
      </c>
      <c r="AH131" s="21">
        <f t="shared" si="12"/>
        <v>2.5847379792054426E-16</v>
      </c>
      <c r="AI131" s="21">
        <f t="shared" si="12"/>
        <v>2.5847379792054426E-16</v>
      </c>
      <c r="AJ131" s="21">
        <f t="shared" si="12"/>
        <v>2.5847379792054426E-16</v>
      </c>
      <c r="AK131" s="21">
        <f t="shared" si="12"/>
        <v>2.5847379792054426E-16</v>
      </c>
      <c r="AL131" s="21">
        <f t="shared" si="12"/>
        <v>2.5847379792054426E-16</v>
      </c>
      <c r="AM131" s="21">
        <f t="shared" si="12"/>
        <v>2.5847379792054426E-16</v>
      </c>
      <c r="AN131" s="21">
        <f t="shared" si="12"/>
        <v>2.5847379792054426E-16</v>
      </c>
      <c r="AO131" s="21">
        <f t="shared" si="12"/>
        <v>2.5847379792054426E-16</v>
      </c>
      <c r="AP131" s="21">
        <f t="shared" si="12"/>
        <v>2.5847379792054426E-16</v>
      </c>
      <c r="AQ131" s="21">
        <f t="shared" si="12"/>
        <v>2.5847379792054426E-16</v>
      </c>
      <c r="AR131" s="21">
        <f t="shared" si="12"/>
        <v>2.5847379792054426E-16</v>
      </c>
      <c r="AS131" s="21">
        <f t="shared" si="12"/>
        <v>2.5847379792054426E-16</v>
      </c>
      <c r="AT131" s="21">
        <f t="shared" si="12"/>
        <v>2.5847379792054426E-16</v>
      </c>
      <c r="AU131" s="21">
        <f t="shared" si="12"/>
        <v>2.5847379792054426E-16</v>
      </c>
      <c r="AV131" s="21">
        <f t="shared" si="12"/>
        <v>2.5847379792054426E-16</v>
      </c>
      <c r="AW131" s="21">
        <f t="shared" si="12"/>
        <v>2.5847379792054426E-16</v>
      </c>
      <c r="AX131" s="21">
        <f t="shared" si="12"/>
        <v>2.5847379792054426E-16</v>
      </c>
      <c r="AY131" s="21">
        <f t="shared" si="12"/>
        <v>2.5847379792054426E-16</v>
      </c>
      <c r="AZ131" s="21">
        <f t="shared" si="12"/>
        <v>2.5847379792054426E-16</v>
      </c>
      <c r="BA131" s="21">
        <f t="shared" si="12"/>
        <v>2.5847379792054426E-16</v>
      </c>
      <c r="BB131" s="21">
        <f t="shared" si="12"/>
        <v>2.5847379792054426E-16</v>
      </c>
    </row>
    <row r="132" spans="1:54" ht="14.5" outlineLevel="2">
      <c r="A132" s="8"/>
      <c r="B132" t="s">
        <v>402</v>
      </c>
      <c r="C132" t="s">
        <v>403</v>
      </c>
      <c r="D132" t="s">
        <v>330</v>
      </c>
      <c r="E132" s="21">
        <f>AVERAGE(E129:E130)*'Fixed Data'!$B$10</f>
        <v>-4.9259334103156277E-2</v>
      </c>
      <c r="F132" s="21">
        <f>AVERAGE(F129:F130)*'Fixed Data'!$B$10</f>
        <v>-9.6344689594559912E-2</v>
      </c>
      <c r="G132" s="21">
        <f>AVERAGE(G129:G130)*'Fixed Data'!$B$10</f>
        <v>-8.8152362600830078E-2</v>
      </c>
      <c r="H132" s="21">
        <f>AVERAGE(H129:H130)*'Fixed Data'!$B$10</f>
        <v>-8.0323983556749343E-2</v>
      </c>
      <c r="I132" s="21">
        <f>AVERAGE(I129:I130)*'Fixed Data'!$B$10</f>
        <v>-7.2859552462317734E-2</v>
      </c>
      <c r="J132" s="21">
        <f>AVERAGE(J129:J130)*'Fixed Data'!$B$10</f>
        <v>-6.5759069317535224E-2</v>
      </c>
      <c r="K132" s="21">
        <f>AVERAGE(K129:K130)*'Fixed Data'!$B$10</f>
        <v>-5.9022534122401847E-2</v>
      </c>
      <c r="L132" s="21">
        <f>AVERAGE(L129:L130)*'Fixed Data'!$B$10</f>
        <v>-5.2649946876917576E-2</v>
      </c>
      <c r="M132" s="21">
        <f>AVERAGE(M129:M130)*'Fixed Data'!$B$10</f>
        <v>-4.6641307581082432E-2</v>
      </c>
      <c r="N132" s="21">
        <f>AVERAGE(N129:N130)*'Fixed Data'!$B$10</f>
        <v>-4.0996616234896407E-2</v>
      </c>
      <c r="O132" s="21">
        <f>AVERAGE(O129:O130)*'Fixed Data'!$B$10</f>
        <v>-3.5715872838359489E-2</v>
      </c>
      <c r="P132" s="21">
        <f>AVERAGE(P129:P130)*'Fixed Data'!$B$10</f>
        <v>-3.0799077391471696E-2</v>
      </c>
      <c r="Q132" s="21">
        <f>AVERAGE(Q129:Q130)*'Fixed Data'!$B$10</f>
        <v>-2.6246229894233017E-2</v>
      </c>
      <c r="R132" s="21">
        <f>AVERAGE(R129:R130)*'Fixed Data'!$B$10</f>
        <v>-2.2057330346643454E-2</v>
      </c>
      <c r="S132" s="21">
        <f>AVERAGE(S129:S130)*'Fixed Data'!$B$10</f>
        <v>-1.823237874870301E-2</v>
      </c>
      <c r="T132" s="21">
        <f>AVERAGE(T129:T130)*'Fixed Data'!$B$10</f>
        <v>-1.6140078649033475E-2</v>
      </c>
      <c r="U132" s="21">
        <f>AVERAGE(U129:U130)*'Fixed Data'!$B$10</f>
        <v>-1.4161223333980857E-2</v>
      </c>
      <c r="V132" s="21">
        <f>AVERAGE(V129:V130)*'Fixed Data'!$B$10</f>
        <v>-1.0845899511038469E-2</v>
      </c>
      <c r="W132" s="21">
        <f>AVERAGE(W129:W130)*'Fixed Data'!$B$10</f>
        <v>-7.9720530898660172E-3</v>
      </c>
      <c r="X132" s="21">
        <f>AVERAGE(X129:X130)*'Fixed Data'!$B$10</f>
        <v>-5.5396840704635027E-3</v>
      </c>
      <c r="Y132" s="21">
        <f>AVERAGE(Y129:Y130)*'Fixed Data'!$B$10</f>
        <v>-3.5487924528309245E-3</v>
      </c>
      <c r="Z132" s="21">
        <f>AVERAGE(Z129:Z130)*'Fixed Data'!$B$10</f>
        <v>-1.9993782369682853E-3</v>
      </c>
      <c r="AA132" s="21">
        <f>AVERAGE(AA129:AA130)*'Fixed Data'!$B$10</f>
        <v>-8.9144142287558739E-4</v>
      </c>
      <c r="AB132" s="21">
        <f>AVERAGE(AB129:AB130)*'Fixed Data'!$B$10</f>
        <v>-2.2498201055282089E-4</v>
      </c>
      <c r="AC132" s="21">
        <f>AVERAGE(AC129:AC130)*'Fixed Data'!$B$10</f>
        <v>9.9410733900150574E-18</v>
      </c>
      <c r="AD132" s="21">
        <f>AVERAGE(AD129:AD130)*'Fixed Data'!$B$10</f>
        <v>9.9410733900150574E-18</v>
      </c>
      <c r="AE132" s="21">
        <f>AVERAGE(AE129:AE130)*'Fixed Data'!$B$10</f>
        <v>9.9410733900150574E-18</v>
      </c>
      <c r="AF132" s="21">
        <f>AVERAGE(AF129:AF130)*'Fixed Data'!$B$10</f>
        <v>9.9410733900150574E-18</v>
      </c>
      <c r="AG132" s="21">
        <f>AVERAGE(AG129:AG130)*'Fixed Data'!$B$10</f>
        <v>9.9410733900150574E-18</v>
      </c>
      <c r="AH132" s="21">
        <f>AVERAGE(AH129:AH130)*'Fixed Data'!$B$10</f>
        <v>9.9410733900150574E-18</v>
      </c>
      <c r="AI132" s="21">
        <f>AVERAGE(AI129:AI130)*'Fixed Data'!$B$10</f>
        <v>9.9410733900150574E-18</v>
      </c>
      <c r="AJ132" s="21">
        <f>AVERAGE(AJ129:AJ130)*'Fixed Data'!$B$10</f>
        <v>9.9410733900150574E-18</v>
      </c>
      <c r="AK132" s="21">
        <f>AVERAGE(AK129:AK130)*'Fixed Data'!$B$10</f>
        <v>9.9410733900150574E-18</v>
      </c>
      <c r="AL132" s="21">
        <f>AVERAGE(AL129:AL130)*'Fixed Data'!$B$10</f>
        <v>9.9410733900150574E-18</v>
      </c>
      <c r="AM132" s="21">
        <f>AVERAGE(AM129:AM130)*'Fixed Data'!$B$10</f>
        <v>9.9410733900150574E-18</v>
      </c>
      <c r="AN132" s="21">
        <f>AVERAGE(AN129:AN130)*'Fixed Data'!$B$10</f>
        <v>9.9410733900150574E-18</v>
      </c>
      <c r="AO132" s="21">
        <f>AVERAGE(AO129:AO130)*'Fixed Data'!$B$10</f>
        <v>9.9410733900150574E-18</v>
      </c>
      <c r="AP132" s="21">
        <f>AVERAGE(AP129:AP130)*'Fixed Data'!$B$10</f>
        <v>9.9410733900150574E-18</v>
      </c>
      <c r="AQ132" s="21">
        <f>AVERAGE(AQ129:AQ130)*'Fixed Data'!$B$10</f>
        <v>9.9410733900150574E-18</v>
      </c>
      <c r="AR132" s="21">
        <f>AVERAGE(AR129:AR130)*'Fixed Data'!$B$10</f>
        <v>9.9410733900150574E-18</v>
      </c>
      <c r="AS132" s="21">
        <f>AVERAGE(AS129:AS130)*'Fixed Data'!$B$10</f>
        <v>9.9410733900150574E-18</v>
      </c>
      <c r="AT132" s="21">
        <f>AVERAGE(AT129:AT130)*'Fixed Data'!$B$10</f>
        <v>9.9410733900150574E-18</v>
      </c>
      <c r="AU132" s="21">
        <f>AVERAGE(AU129:AU130)*'Fixed Data'!$B$10</f>
        <v>9.9410733900150574E-18</v>
      </c>
      <c r="AV132" s="21">
        <f>AVERAGE(AV129:AV130)*'Fixed Data'!$B$10</f>
        <v>9.9410733900150574E-18</v>
      </c>
      <c r="AW132" s="21">
        <f>AVERAGE(AW129:AW130)*'Fixed Data'!$B$10</f>
        <v>9.9410733900150574E-18</v>
      </c>
      <c r="AX132" s="21">
        <f>AVERAGE(AX129:AX130)*'Fixed Data'!$B$10</f>
        <v>9.9410733900150574E-18</v>
      </c>
      <c r="AY132" s="21">
        <f>AVERAGE(AY129:AY130)*'Fixed Data'!$B$10</f>
        <v>9.9410733900150574E-18</v>
      </c>
      <c r="AZ132" s="21">
        <f>AVERAGE(AZ129:AZ130)*'Fixed Data'!$B$10</f>
        <v>9.9410733900150574E-18</v>
      </c>
      <c r="BA132" s="21">
        <f>AVERAGE(BA129:BA130)*'Fixed Data'!$B$10</f>
        <v>9.9410733900150574E-18</v>
      </c>
      <c r="BB132" s="21">
        <f>AVERAGE(BB129:BB130)*'Fixed Data'!$B$10</f>
        <v>9.9410733900150574E-18</v>
      </c>
    </row>
    <row r="133" spans="1:54" ht="14" outlineLevel="2" thickBot="1">
      <c r="A133" s="9"/>
      <c r="B133" s="3" t="s">
        <v>404</v>
      </c>
      <c r="C133" s="7" t="s">
        <v>405</v>
      </c>
      <c r="D133" s="7" t="s">
        <v>330</v>
      </c>
      <c r="E133" s="21">
        <f>E128+E132</f>
        <v>-4.9259334103156277E-2</v>
      </c>
      <c r="F133" s="21">
        <f t="shared" ref="F133:BB133" si="13">F128+F132</f>
        <v>-0.31399052292789326</v>
      </c>
      <c r="G133" s="21">
        <f t="shared" si="13"/>
        <v>-0.29633533361532283</v>
      </c>
      <c r="H133" s="21">
        <f t="shared" si="13"/>
        <v>-0.27904409225240151</v>
      </c>
      <c r="I133" s="21">
        <f t="shared" si="13"/>
        <v>-0.26211679883912936</v>
      </c>
      <c r="J133" s="21">
        <f t="shared" si="13"/>
        <v>-0.24555345337550624</v>
      </c>
      <c r="K133" s="21">
        <f t="shared" si="13"/>
        <v>-0.22935405586153235</v>
      </c>
      <c r="L133" s="21">
        <f t="shared" si="13"/>
        <v>-0.21351860629720743</v>
      </c>
      <c r="M133" s="21">
        <f t="shared" si="13"/>
        <v>-0.1980471046825317</v>
      </c>
      <c r="N133" s="21">
        <f t="shared" si="13"/>
        <v>-0.18293955101750509</v>
      </c>
      <c r="O133" s="21">
        <f t="shared" si="13"/>
        <v>-0.16819594530212761</v>
      </c>
      <c r="P133" s="21">
        <f t="shared" si="13"/>
        <v>-0.15381628753639925</v>
      </c>
      <c r="Q133" s="21">
        <f t="shared" si="13"/>
        <v>-0.13980057772032001</v>
      </c>
      <c r="R133" s="21">
        <f t="shared" si="13"/>
        <v>-0.12614881585388982</v>
      </c>
      <c r="S133" s="21">
        <f t="shared" si="13"/>
        <v>-0.11286100193710877</v>
      </c>
      <c r="T133" s="21">
        <f t="shared" si="13"/>
        <v>-0.10130583951859862</v>
      </c>
      <c r="U133" s="21">
        <f t="shared" si="13"/>
        <v>-0.10599061539635814</v>
      </c>
      <c r="V133" s="21">
        <f t="shared" si="13"/>
        <v>-9.119661756561856E-2</v>
      </c>
      <c r="W133" s="21">
        <f t="shared" si="13"/>
        <v>-7.6844097136648998E-2</v>
      </c>
      <c r="X133" s="21">
        <f t="shared" si="13"/>
        <v>-6.2933054109449341E-2</v>
      </c>
      <c r="Y133" s="21">
        <f t="shared" si="13"/>
        <v>-4.9463488484019644E-2</v>
      </c>
      <c r="Z133" s="21">
        <f t="shared" si="13"/>
        <v>-3.6435400260359768E-2</v>
      </c>
      <c r="AA133" s="21">
        <f t="shared" si="13"/>
        <v>-2.3848789438469808E-2</v>
      </c>
      <c r="AB133" s="21">
        <f t="shared" si="13"/>
        <v>-1.1703656018350312E-2</v>
      </c>
      <c r="AC133" s="21">
        <f t="shared" si="13"/>
        <v>9.9410733900150574E-18</v>
      </c>
      <c r="AD133" s="21">
        <f t="shared" si="13"/>
        <v>9.9410733900150574E-18</v>
      </c>
      <c r="AE133" s="21">
        <f t="shared" si="13"/>
        <v>9.9410733900150574E-18</v>
      </c>
      <c r="AF133" s="21">
        <f t="shared" si="13"/>
        <v>9.9410733900150574E-18</v>
      </c>
      <c r="AG133" s="21">
        <f t="shared" si="13"/>
        <v>9.9410733900150574E-18</v>
      </c>
      <c r="AH133" s="21">
        <f t="shared" si="13"/>
        <v>9.9410733900150574E-18</v>
      </c>
      <c r="AI133" s="21">
        <f t="shared" si="13"/>
        <v>9.9410733900150574E-18</v>
      </c>
      <c r="AJ133" s="21">
        <f t="shared" si="13"/>
        <v>9.9410733900150574E-18</v>
      </c>
      <c r="AK133" s="21">
        <f t="shared" si="13"/>
        <v>9.9410733900150574E-18</v>
      </c>
      <c r="AL133" s="21">
        <f t="shared" si="13"/>
        <v>9.9410733900150574E-18</v>
      </c>
      <c r="AM133" s="21">
        <f t="shared" si="13"/>
        <v>9.9410733900150574E-18</v>
      </c>
      <c r="AN133" s="21">
        <f t="shared" si="13"/>
        <v>9.9410733900150574E-18</v>
      </c>
      <c r="AO133" s="21">
        <f t="shared" si="13"/>
        <v>9.9410733900150574E-18</v>
      </c>
      <c r="AP133" s="21">
        <f t="shared" si="13"/>
        <v>9.9410733900150574E-18</v>
      </c>
      <c r="AQ133" s="21">
        <f t="shared" si="13"/>
        <v>9.9410733900150574E-18</v>
      </c>
      <c r="AR133" s="21">
        <f t="shared" si="13"/>
        <v>9.9410733900150574E-18</v>
      </c>
      <c r="AS133" s="21">
        <f t="shared" si="13"/>
        <v>9.9410733900150574E-18</v>
      </c>
      <c r="AT133" s="21">
        <f t="shared" si="13"/>
        <v>9.9410733900150574E-18</v>
      </c>
      <c r="AU133" s="21">
        <f t="shared" si="13"/>
        <v>9.9410733900150574E-18</v>
      </c>
      <c r="AV133" s="21">
        <f t="shared" si="13"/>
        <v>9.9410733900150574E-18</v>
      </c>
      <c r="AW133" s="21">
        <f t="shared" si="13"/>
        <v>9.9410733900150574E-18</v>
      </c>
      <c r="AX133" s="21">
        <f t="shared" si="13"/>
        <v>9.9410733900150574E-18</v>
      </c>
      <c r="AY133" s="21">
        <f t="shared" si="13"/>
        <v>9.9410733900150574E-18</v>
      </c>
      <c r="AZ133" s="21">
        <f t="shared" si="13"/>
        <v>9.9410733900150574E-18</v>
      </c>
      <c r="BA133" s="21">
        <f t="shared" si="13"/>
        <v>9.9410733900150574E-18</v>
      </c>
      <c r="BB133" s="21">
        <f t="shared" si="13"/>
        <v>9.9410733900150574E-18</v>
      </c>
    </row>
    <row r="134" spans="1:54" ht="14" outlineLevel="2" thickBot="1">
      <c r="A134" s="139"/>
      <c r="B134" s="142" t="s">
        <v>406</v>
      </c>
      <c r="C134" s="143"/>
      <c r="D134" s="243"/>
      <c r="E134" s="245">
        <f t="shared" ref="E134:AJ134" si="14">E83+E77+E71</f>
        <v>-5.1442499999999995</v>
      </c>
      <c r="F134" s="245">
        <f t="shared" si="14"/>
        <v>-2.32E-4</v>
      </c>
      <c r="G134" s="245">
        <f t="shared" si="14"/>
        <v>0</v>
      </c>
      <c r="H134" s="245">
        <f t="shared" si="14"/>
        <v>0</v>
      </c>
      <c r="I134" s="245">
        <f t="shared" si="14"/>
        <v>0</v>
      </c>
      <c r="J134" s="245">
        <f t="shared" si="14"/>
        <v>-6.1199999999999996E-3</v>
      </c>
      <c r="K134" s="245">
        <f t="shared" si="14"/>
        <v>0</v>
      </c>
      <c r="L134" s="245">
        <f t="shared" si="14"/>
        <v>0</v>
      </c>
      <c r="M134" s="245">
        <f t="shared" si="14"/>
        <v>0</v>
      </c>
      <c r="N134" s="245">
        <f t="shared" si="14"/>
        <v>0</v>
      </c>
      <c r="O134" s="245">
        <f t="shared" si="14"/>
        <v>-6.2423999999999995E-3</v>
      </c>
      <c r="P134" s="245">
        <f t="shared" si="14"/>
        <v>0</v>
      </c>
      <c r="Q134" s="245">
        <f t="shared" si="14"/>
        <v>-6.3672479999999998E-3</v>
      </c>
      <c r="R134" s="245">
        <f t="shared" si="14"/>
        <v>0</v>
      </c>
      <c r="S134" s="245">
        <f t="shared" si="14"/>
        <v>-6.4945929600000001E-3</v>
      </c>
      <c r="T134" s="245">
        <f t="shared" si="14"/>
        <v>-0.14276971332942368</v>
      </c>
      <c r="U134" s="245">
        <f t="shared" si="14"/>
        <v>-6.6244848192000003E-3</v>
      </c>
      <c r="V134" s="245">
        <f t="shared" si="14"/>
        <v>0</v>
      </c>
      <c r="W134" s="245">
        <f t="shared" si="14"/>
        <v>0</v>
      </c>
      <c r="X134" s="245">
        <f t="shared" si="14"/>
        <v>0</v>
      </c>
      <c r="Y134" s="245">
        <f t="shared" si="14"/>
        <v>0</v>
      </c>
      <c r="Z134" s="245">
        <f t="shared" si="14"/>
        <v>-6.7569745155839998E-3</v>
      </c>
      <c r="AA134" s="245">
        <f t="shared" si="14"/>
        <v>0</v>
      </c>
      <c r="AB134" s="245">
        <f t="shared" si="14"/>
        <v>0</v>
      </c>
      <c r="AC134" s="245">
        <f t="shared" si="14"/>
        <v>0</v>
      </c>
      <c r="AD134" s="245">
        <f t="shared" si="14"/>
        <v>0</v>
      </c>
      <c r="AE134" s="245">
        <f t="shared" si="14"/>
        <v>-6.8921140058956802E-3</v>
      </c>
      <c r="AF134" s="245">
        <f t="shared" si="14"/>
        <v>0</v>
      </c>
      <c r="AG134" s="245">
        <f t="shared" si="14"/>
        <v>-7.0299562860135943E-3</v>
      </c>
      <c r="AH134" s="245">
        <f t="shared" si="14"/>
        <v>0</v>
      </c>
      <c r="AI134" s="245">
        <f t="shared" si="14"/>
        <v>-0.29698840886827044</v>
      </c>
      <c r="AJ134" s="245">
        <f t="shared" si="14"/>
        <v>0</v>
      </c>
      <c r="AK134" s="245">
        <f t="shared" ref="AK134:BB134" si="15">AK83+AK77+AK71</f>
        <v>0</v>
      </c>
      <c r="AL134" s="245">
        <f t="shared" si="15"/>
        <v>0</v>
      </c>
      <c r="AM134" s="245">
        <f t="shared" si="15"/>
        <v>0</v>
      </c>
      <c r="AN134" s="245">
        <f t="shared" si="15"/>
        <v>-7.3139665199685429E-3</v>
      </c>
      <c r="AO134" s="245">
        <f t="shared" si="15"/>
        <v>0</v>
      </c>
      <c r="AP134" s="245">
        <f t="shared" si="15"/>
        <v>0</v>
      </c>
      <c r="AQ134" s="245">
        <f t="shared" si="15"/>
        <v>0</v>
      </c>
      <c r="AR134" s="245">
        <f t="shared" si="15"/>
        <v>0</v>
      </c>
      <c r="AS134" s="245">
        <f t="shared" si="15"/>
        <v>-7.4602458503679149E-3</v>
      </c>
      <c r="AT134" s="245">
        <f t="shared" si="15"/>
        <v>0</v>
      </c>
      <c r="AU134" s="245">
        <f t="shared" si="15"/>
        <v>-7.6094507673752721E-3</v>
      </c>
      <c r="AV134" s="245">
        <f t="shared" si="15"/>
        <v>0</v>
      </c>
      <c r="AW134" s="245">
        <f t="shared" si="15"/>
        <v>-7.7616397827227771E-3</v>
      </c>
      <c r="AX134" s="245">
        <f t="shared" si="15"/>
        <v>0</v>
      </c>
      <c r="AY134" s="245">
        <f t="shared" si="15"/>
        <v>-0.40577467888355651</v>
      </c>
      <c r="AZ134" s="245">
        <f t="shared" si="15"/>
        <v>0</v>
      </c>
      <c r="BA134" s="245">
        <f t="shared" si="15"/>
        <v>0</v>
      </c>
      <c r="BB134" s="245">
        <f t="shared" si="15"/>
        <v>0</v>
      </c>
    </row>
    <row r="135" spans="1:54" ht="14" outlineLevel="2" thickBot="1">
      <c r="A135" s="138"/>
      <c r="B135" s="140" t="s">
        <v>407</v>
      </c>
      <c r="C135" s="141"/>
      <c r="D135" s="244"/>
      <c r="E135" s="245">
        <f>E133+E134</f>
        <v>-5.1935093341031555</v>
      </c>
      <c r="F135" s="245">
        <f t="shared" ref="F135:AW135" si="16">F133+F134</f>
        <v>-0.31422252292789327</v>
      </c>
      <c r="G135" s="245">
        <f t="shared" si="16"/>
        <v>-0.29633533361532283</v>
      </c>
      <c r="H135" s="245">
        <f t="shared" si="16"/>
        <v>-0.27904409225240151</v>
      </c>
      <c r="I135" s="245">
        <f t="shared" si="16"/>
        <v>-0.26211679883912936</v>
      </c>
      <c r="J135" s="245">
        <f t="shared" si="16"/>
        <v>-0.25167345337550623</v>
      </c>
      <c r="K135" s="245">
        <f t="shared" si="16"/>
        <v>-0.22935405586153235</v>
      </c>
      <c r="L135" s="245">
        <f t="shared" si="16"/>
        <v>-0.21351860629720743</v>
      </c>
      <c r="M135" s="245">
        <f t="shared" si="16"/>
        <v>-0.1980471046825317</v>
      </c>
      <c r="N135" s="245">
        <f t="shared" si="16"/>
        <v>-0.18293955101750509</v>
      </c>
      <c r="O135" s="245">
        <f t="shared" si="16"/>
        <v>-0.17443834530212762</v>
      </c>
      <c r="P135" s="245">
        <f t="shared" si="16"/>
        <v>-0.15381628753639925</v>
      </c>
      <c r="Q135" s="245">
        <f t="shared" si="16"/>
        <v>-0.14616782572032</v>
      </c>
      <c r="R135" s="245">
        <f t="shared" si="16"/>
        <v>-0.12614881585388982</v>
      </c>
      <c r="S135" s="245">
        <f t="shared" si="16"/>
        <v>-0.11935559489710877</v>
      </c>
      <c r="T135" s="245">
        <f t="shared" si="16"/>
        <v>-0.24407555284802229</v>
      </c>
      <c r="U135" s="245">
        <f t="shared" si="16"/>
        <v>-0.11261510021555814</v>
      </c>
      <c r="V135" s="245">
        <f t="shared" si="16"/>
        <v>-9.119661756561856E-2</v>
      </c>
      <c r="W135" s="245">
        <f t="shared" si="16"/>
        <v>-7.6844097136648998E-2</v>
      </c>
      <c r="X135" s="245">
        <f t="shared" si="16"/>
        <v>-6.2933054109449341E-2</v>
      </c>
      <c r="Y135" s="245">
        <f t="shared" si="16"/>
        <v>-4.9463488484019644E-2</v>
      </c>
      <c r="Z135" s="245">
        <f t="shared" si="16"/>
        <v>-4.3192374775943766E-2</v>
      </c>
      <c r="AA135" s="245">
        <f t="shared" si="16"/>
        <v>-2.3848789438469808E-2</v>
      </c>
      <c r="AB135" s="245">
        <f t="shared" si="16"/>
        <v>-1.1703656018350312E-2</v>
      </c>
      <c r="AC135" s="245">
        <f t="shared" si="16"/>
        <v>9.9410733900150574E-18</v>
      </c>
      <c r="AD135" s="245">
        <f t="shared" si="16"/>
        <v>9.9410733900150574E-18</v>
      </c>
      <c r="AE135" s="245">
        <f t="shared" si="16"/>
        <v>-6.8921140058956706E-3</v>
      </c>
      <c r="AF135" s="245">
        <f t="shared" si="16"/>
        <v>9.9410733900150574E-18</v>
      </c>
      <c r="AG135" s="245">
        <f t="shared" si="16"/>
        <v>-7.0299562860135847E-3</v>
      </c>
      <c r="AH135" s="245">
        <f t="shared" si="16"/>
        <v>9.9410733900150574E-18</v>
      </c>
      <c r="AI135" s="245">
        <f t="shared" si="16"/>
        <v>-0.29698840886827044</v>
      </c>
      <c r="AJ135" s="245">
        <f t="shared" si="16"/>
        <v>9.9410733900150574E-18</v>
      </c>
      <c r="AK135" s="245">
        <f t="shared" si="16"/>
        <v>9.9410733900150574E-18</v>
      </c>
      <c r="AL135" s="245">
        <f t="shared" si="16"/>
        <v>9.9410733900150574E-18</v>
      </c>
      <c r="AM135" s="245">
        <f t="shared" si="16"/>
        <v>9.9410733900150574E-18</v>
      </c>
      <c r="AN135" s="245">
        <f t="shared" si="16"/>
        <v>-7.3139665199685334E-3</v>
      </c>
      <c r="AO135" s="245">
        <f t="shared" si="16"/>
        <v>9.9410733900150574E-18</v>
      </c>
      <c r="AP135" s="245">
        <f t="shared" si="16"/>
        <v>9.9410733900150574E-18</v>
      </c>
      <c r="AQ135" s="245">
        <f t="shared" si="16"/>
        <v>9.9410733900150574E-18</v>
      </c>
      <c r="AR135" s="245">
        <f t="shared" si="16"/>
        <v>9.9410733900150574E-18</v>
      </c>
      <c r="AS135" s="245">
        <f t="shared" si="16"/>
        <v>-7.4602458503679053E-3</v>
      </c>
      <c r="AT135" s="245">
        <f t="shared" si="16"/>
        <v>9.9410733900150574E-18</v>
      </c>
      <c r="AU135" s="245">
        <f t="shared" si="16"/>
        <v>-7.6094507673752625E-3</v>
      </c>
      <c r="AV135" s="245">
        <f t="shared" si="16"/>
        <v>9.9410733900150574E-18</v>
      </c>
      <c r="AW135" s="245">
        <f t="shared" si="16"/>
        <v>-7.7616397827227675E-3</v>
      </c>
      <c r="AX135" s="245">
        <f>AX133+AX134</f>
        <v>9.9410733900150574E-18</v>
      </c>
      <c r="AY135" s="245">
        <f>AY133+AY134</f>
        <v>-0.40577467888355651</v>
      </c>
      <c r="AZ135" s="245">
        <f>AZ133+AZ134</f>
        <v>9.9410733900150574E-18</v>
      </c>
      <c r="BA135" s="245">
        <f>BA133+BA134</f>
        <v>9.9410733900150574E-18</v>
      </c>
      <c r="BB135" s="245">
        <f>BB133+BB134</f>
        <v>9.9410733900150574E-18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13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13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13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256</v>
      </c>
      <c r="C153" s="135" t="s">
        <v>502</v>
      </c>
      <c r="D153" s="135" t="s">
        <v>330</v>
      </c>
      <c r="E153" s="279">
        <f>('Option_3 Workings'!E28*'Option_3 Workings'!$C$17*'Option_3 Workings'!$C$18*'Option_3 Workings'!$C$19*'Option_3 Workings'!$C$20*'Option_3 Workings'!$C$21)/-1000000</f>
        <v>-7.2333674999999999</v>
      </c>
      <c r="F153" s="279">
        <f>('Option_3 Workings'!F28*'Option_3 Workings'!$C$17*'Option_3 Workings'!$C$18*'Option_3 Workings'!$C$19*'Option_3 Workings'!$C$20*'Option_3 Workings'!$C$21)/-1000000</f>
        <v>-7.2333674999999999</v>
      </c>
      <c r="G153" s="279">
        <f>('Option_3 Workings'!G28*'Option_3 Workings'!$C$17*'Option_3 Workings'!$C$18*'Option_3 Workings'!$C$19*'Option_3 Workings'!$C$20*'Option_3 Workings'!$C$21)/-1000000</f>
        <v>-7.5227021999999995</v>
      </c>
      <c r="H153" s="279">
        <f>('Option_3 Workings'!H28*'Option_3 Workings'!$C$17*'Option_3 Workings'!$C$18*'Option_3 Workings'!$C$19*'Option_3 Workings'!$C$20*'Option_3 Workings'!$C$21)/-1000000</f>
        <v>-7.8236102879999985</v>
      </c>
      <c r="I153" s="279">
        <f>('Option_3 Workings'!I28*'Option_3 Workings'!$C$17*'Option_3 Workings'!$C$18*'Option_3 Workings'!$C$19*'Option_3 Workings'!$C$20*'Option_3 Workings'!$C$21)/-1000000</f>
        <v>-8.1365546995199995</v>
      </c>
      <c r="J153" s="279">
        <f>('Option_3 Workings'!J28*'Option_3 Workings'!$C$17*'Option_3 Workings'!$C$18*'Option_3 Workings'!$C$19*'Option_3 Workings'!$C$20*'Option_3 Workings'!$C$21)/-1000000</f>
        <v>-8.4620168875008002</v>
      </c>
      <c r="K153" s="279">
        <f>('Option_3 Workings'!K28*'Option_3 Workings'!$C$17*'Option_3 Workings'!$C$18*'Option_3 Workings'!$C$19*'Option_3 Workings'!$C$20*'Option_3 Workings'!$C$21)/-1000000</f>
        <v>-8.8004975630008335</v>
      </c>
      <c r="L153" s="279">
        <f>('Option_3 Workings'!L28*'Option_3 Workings'!$C$17*'Option_3 Workings'!$C$18*'Option_3 Workings'!$C$19*'Option_3 Workings'!$C$20*'Option_3 Workings'!$C$21)/-1000000</f>
        <v>-9.1525174655208676</v>
      </c>
      <c r="M153" s="279">
        <f>('Option_3 Workings'!M28*'Option_3 Workings'!$C$17*'Option_3 Workings'!$C$18*'Option_3 Workings'!$C$19*'Option_3 Workings'!$C$20*'Option_3 Workings'!$C$21)/-1000000</f>
        <v>-9.5186181641417029</v>
      </c>
      <c r="N153" s="279">
        <f>('Option_3 Workings'!N28*'Option_3 Workings'!$C$17*'Option_3 Workings'!$C$18*'Option_3 Workings'!$C$19*'Option_3 Workings'!$C$20*'Option_3 Workings'!$C$21)/-1000000</f>
        <v>-9.8993628907073692</v>
      </c>
      <c r="O153" s="279">
        <f>('Option_3 Workings'!O28*'Option_3 Workings'!$C$17*'Option_3 Workings'!$C$18*'Option_3 Workings'!$C$19*'Option_3 Workings'!$C$20*'Option_3 Workings'!$C$21)/-1000000</f>
        <v>-10.295337406335666</v>
      </c>
      <c r="P153" s="279">
        <f>('Option_3 Workings'!P28*'Option_3 Workings'!$C$17*'Option_3 Workings'!$C$18*'Option_3 Workings'!$C$19*'Option_3 Workings'!$C$20*'Option_3 Workings'!$C$21)/-1000000</f>
        <v>-10.707150902589094</v>
      </c>
      <c r="Q153" s="279">
        <f>('Option_3 Workings'!Q28*'Option_3 Workings'!$C$17*'Option_3 Workings'!$C$18*'Option_3 Workings'!$C$19*'Option_3 Workings'!$C$20*'Option_3 Workings'!$C$21)/-1000000</f>
        <v>-11.135436938692658</v>
      </c>
      <c r="R153" s="279">
        <f>('Option_3 Workings'!R28*'Option_3 Workings'!$C$17*'Option_3 Workings'!$C$18*'Option_3 Workings'!$C$19*'Option_3 Workings'!$C$20*'Option_3 Workings'!$C$21)/-1000000</f>
        <v>-11.580854416240362</v>
      </c>
      <c r="S153" s="279">
        <f>('Option_3 Workings'!S28*'Option_3 Workings'!$C$17*'Option_3 Workings'!$C$18*'Option_3 Workings'!$C$19*'Option_3 Workings'!$C$20*'Option_3 Workings'!$C$21)/-1000000</f>
        <v>-12.044088592889979</v>
      </c>
      <c r="T153" s="279">
        <f>('Option_3 Workings'!T28*'Option_3 Workings'!$C$17*'Option_3 Workings'!$C$18*'Option_3 Workings'!$C$19*'Option_3 Workings'!$C$20*'Option_3 Workings'!$C$21)/-1000000</f>
        <v>-7.2333674999999999</v>
      </c>
      <c r="U153" s="279">
        <f>('Option_3 Workings'!U28*'Option_3 Workings'!$C$17*'Option_3 Workings'!$C$18*'Option_3 Workings'!$C$19*'Option_3 Workings'!$C$20*'Option_3 Workings'!$C$21)/-1000000</f>
        <v>-8.6077073249999998</v>
      </c>
      <c r="V153" s="279">
        <f>('Option_3 Workings'!V28*'Option_3 Workings'!$C$17*'Option_3 Workings'!$C$18*'Option_3 Workings'!$C$19*'Option_3 Workings'!$C$20*'Option_3 Workings'!$C$21)/-1000000</f>
        <v>-10.243171716749998</v>
      </c>
      <c r="W153" s="279">
        <f>('Option_3 Workings'!W28*'Option_3 Workings'!$C$17*'Option_3 Workings'!$C$18*'Option_3 Workings'!$C$19*'Option_3 Workings'!$C$20*'Option_3 Workings'!$C$21)/-1000000</f>
        <v>-12.189374342932497</v>
      </c>
      <c r="X153" s="279">
        <f>('Option_3 Workings'!X28*'Option_3 Workings'!$C$17*'Option_3 Workings'!$C$18*'Option_3 Workings'!$C$19*'Option_3 Workings'!$C$20*'Option_3 Workings'!$C$21)/-1000000</f>
        <v>-14.505355468089673</v>
      </c>
      <c r="Y153" s="279">
        <f>('Option_3 Workings'!Y28*'Option_3 Workings'!$C$17*'Option_3 Workings'!$C$18*'Option_3 Workings'!$C$19*'Option_3 Workings'!$C$20*'Option_3 Workings'!$C$21)/-1000000</f>
        <v>-17.261373007026709</v>
      </c>
      <c r="Z153" s="279">
        <f>('Option_3 Workings'!Z28*'Option_3 Workings'!$C$17*'Option_3 Workings'!$C$18*'Option_3 Workings'!$C$19*'Option_3 Workings'!$C$20*'Option_3 Workings'!$C$21)/-1000000</f>
        <v>-20.54103387836178</v>
      </c>
      <c r="AA153" s="279">
        <f>('Option_3 Workings'!AA28*'Option_3 Workings'!$C$17*'Option_3 Workings'!$C$18*'Option_3 Workings'!$C$19*'Option_3 Workings'!$C$20*'Option_3 Workings'!$C$21)/-1000000</f>
        <v>-24.443830315250523</v>
      </c>
      <c r="AB153" s="279">
        <f>('Option_3 Workings'!AB28*'Option_3 Workings'!$C$17*'Option_3 Workings'!$C$18*'Option_3 Workings'!$C$19*'Option_3 Workings'!$C$20*'Option_3 Workings'!$C$21)/-1000000</f>
        <v>-29.088158075148119</v>
      </c>
      <c r="AC153" s="279">
        <f>('Option_3 Workings'!AC28*'Option_3 Workings'!$C$17*'Option_3 Workings'!$C$18*'Option_3 Workings'!$C$19*'Option_3 Workings'!$C$20*'Option_3 Workings'!$C$21)/-1000000</f>
        <v>-34.61490810942626</v>
      </c>
      <c r="AD153" s="279">
        <f>('Option_3 Workings'!AD28*'Option_3 Workings'!$C$17*'Option_3 Workings'!$C$18*'Option_3 Workings'!$C$19*'Option_3 Workings'!$C$20*'Option_3 Workings'!$C$21)/-1000000</f>
        <v>-41.191740650217248</v>
      </c>
      <c r="AE153" s="279">
        <f>('Option_3 Workings'!AE28*'Option_3 Workings'!$C$17*'Option_3 Workings'!$C$18*'Option_3 Workings'!$C$19*'Option_3 Workings'!$C$20*'Option_3 Workings'!$C$21)/-1000000</f>
        <v>-49.01817137375852</v>
      </c>
      <c r="AF153" s="279">
        <f>('Option_3 Workings'!AF28*'Option_3 Workings'!$C$17*'Option_3 Workings'!$C$18*'Option_3 Workings'!$C$19*'Option_3 Workings'!$C$20*'Option_3 Workings'!$C$21)/-1000000</f>
        <v>-58.33162393477263</v>
      </c>
      <c r="AG153" s="279">
        <f>('Option_3 Workings'!AG28*'Option_3 Workings'!$C$17*'Option_3 Workings'!$C$18*'Option_3 Workings'!$C$19*'Option_3 Workings'!$C$20*'Option_3 Workings'!$C$21)/-1000000</f>
        <v>-69.414632482379417</v>
      </c>
      <c r="AH153" s="279">
        <f>('Option_3 Workings'!AH28*'Option_3 Workings'!$C$17*'Option_3 Workings'!$C$18*'Option_3 Workings'!$C$19*'Option_3 Workings'!$C$20*'Option_3 Workings'!$C$21)/-1000000</f>
        <v>-82.603412654031516</v>
      </c>
      <c r="AI153" s="279">
        <f>('Option_3 Workings'!AI28*'Option_3 Workings'!$C$17*'Option_3 Workings'!$C$18*'Option_3 Workings'!$C$19*'Option_3 Workings'!$C$20*'Option_3 Workings'!$C$21)/-1000000</f>
        <v>-7.2333674999999999</v>
      </c>
      <c r="AJ153" s="279">
        <f>('Option_3 Workings'!AJ28*'Option_3 Workings'!$C$17*'Option_3 Workings'!$C$18*'Option_3 Workings'!$C$19*'Option_3 Workings'!$C$20*'Option_3 Workings'!$C$21)/-1000000</f>
        <v>-8.6077073249999998</v>
      </c>
      <c r="AK153" s="279">
        <f>('Option_3 Workings'!AK28*'Option_3 Workings'!$C$17*'Option_3 Workings'!$C$18*'Option_3 Workings'!$C$19*'Option_3 Workings'!$C$20*'Option_3 Workings'!$C$21)/-1000000</f>
        <v>-10.243171716749998</v>
      </c>
      <c r="AL153" s="279">
        <f>('Option_3 Workings'!AL28*'Option_3 Workings'!$C$17*'Option_3 Workings'!$C$18*'Option_3 Workings'!$C$19*'Option_3 Workings'!$C$20*'Option_3 Workings'!$C$21)/-1000000</f>
        <v>-12.189374342932497</v>
      </c>
      <c r="AM153" s="279">
        <f>('Option_3 Workings'!AM28*'Option_3 Workings'!$C$17*'Option_3 Workings'!$C$18*'Option_3 Workings'!$C$19*'Option_3 Workings'!$C$20*'Option_3 Workings'!$C$21)/-1000000</f>
        <v>-14.505355468089673</v>
      </c>
      <c r="AN153" s="279">
        <f>('Option_3 Workings'!AN28*'Option_3 Workings'!$C$17*'Option_3 Workings'!$C$18*'Option_3 Workings'!$C$19*'Option_3 Workings'!$C$20*'Option_3 Workings'!$C$21)/-1000000</f>
        <v>-17.261373007026709</v>
      </c>
      <c r="AO153" s="279">
        <f>('Option_3 Workings'!AO28*'Option_3 Workings'!$C$17*'Option_3 Workings'!$C$18*'Option_3 Workings'!$C$19*'Option_3 Workings'!$C$20*'Option_3 Workings'!$C$21)/-1000000</f>
        <v>-20.54103387836178</v>
      </c>
      <c r="AP153" s="279">
        <f>('Option_3 Workings'!AP28*'Option_3 Workings'!$C$17*'Option_3 Workings'!$C$18*'Option_3 Workings'!$C$19*'Option_3 Workings'!$C$20*'Option_3 Workings'!$C$21)/-1000000</f>
        <v>-24.443830315250523</v>
      </c>
      <c r="AQ153" s="279">
        <f>('Option_3 Workings'!AQ28*'Option_3 Workings'!$C$17*'Option_3 Workings'!$C$18*'Option_3 Workings'!$C$19*'Option_3 Workings'!$C$20*'Option_3 Workings'!$C$21)/-1000000</f>
        <v>-29.088158075148119</v>
      </c>
      <c r="AR153" s="279">
        <f>('Option_3 Workings'!AR28*'Option_3 Workings'!$C$17*'Option_3 Workings'!$C$18*'Option_3 Workings'!$C$19*'Option_3 Workings'!$C$20*'Option_3 Workings'!$C$21)/-1000000</f>
        <v>-34.61490810942626</v>
      </c>
      <c r="AS153" s="279">
        <f>('Option_3 Workings'!AS28*'Option_3 Workings'!$C$17*'Option_3 Workings'!$C$18*'Option_3 Workings'!$C$19*'Option_3 Workings'!$C$20*'Option_3 Workings'!$C$21)/-1000000</f>
        <v>-41.191740650217248</v>
      </c>
      <c r="AT153" s="279">
        <f>('Option_3 Workings'!AT28*'Option_3 Workings'!$C$17*'Option_3 Workings'!$C$18*'Option_3 Workings'!$C$19*'Option_3 Workings'!$C$20*'Option_3 Workings'!$C$21)/-1000000</f>
        <v>-49.01817137375852</v>
      </c>
      <c r="AU153" s="279">
        <f>('Option_3 Workings'!AU28*'Option_3 Workings'!$C$17*'Option_3 Workings'!$C$18*'Option_3 Workings'!$C$19*'Option_3 Workings'!$C$20*'Option_3 Workings'!$C$21)/-1000000</f>
        <v>-58.33162393477263</v>
      </c>
      <c r="AV153" s="279">
        <f>('Option_3 Workings'!AV28*'Option_3 Workings'!$C$17*'Option_3 Workings'!$C$18*'Option_3 Workings'!$C$19*'Option_3 Workings'!$C$20*'Option_3 Workings'!$C$21)/-1000000</f>
        <v>-69.414632482379417</v>
      </c>
      <c r="AW153" s="279">
        <f>('Option_3 Workings'!AW28*'Option_3 Workings'!$C$17*'Option_3 Workings'!$C$18*'Option_3 Workings'!$C$19*'Option_3 Workings'!$C$20*'Option_3 Workings'!$C$21)/-1000000</f>
        <v>-82.603412654031516</v>
      </c>
      <c r="AX153" s="279">
        <f>('Option_3 Workings'!AX28*'Option_3 Workings'!$C$17*'Option_3 Workings'!$C$18*'Option_3 Workings'!$C$19*'Option_3 Workings'!$C$20*'Option_3 Workings'!$C$21)/-1000000</f>
        <v>-98.298061058297506</v>
      </c>
      <c r="AY153" s="279">
        <f>('Option_3 Workings'!AY28*'Option_3 Workings'!$C$17*'Option_3 Workings'!$C$18*'Option_3 Workings'!$C$19*'Option_3 Workings'!$C$20*'Option_3 Workings'!$C$21)/-1000000</f>
        <v>-7.2333674999999999</v>
      </c>
      <c r="AZ153" s="279">
        <f>('Option_3 Workings'!AZ28*'Option_3 Workings'!$C$17*'Option_3 Workings'!$C$18*'Option_3 Workings'!$C$19*'Option_3 Workings'!$C$20*'Option_3 Workings'!$C$21)/-1000000</f>
        <v>-8.6077073249999998</v>
      </c>
      <c r="BA153" s="279">
        <f>('Option_3 Workings'!BA28*'Option_3 Workings'!$C$17*'Option_3 Workings'!$C$18*'Option_3 Workings'!$C$19*'Option_3 Workings'!$C$20*'Option_3 Workings'!$C$21)/-1000000</f>
        <v>-10.243171716749998</v>
      </c>
      <c r="BB153" s="279">
        <f>('Option_3 Workings'!BB28*'Option_3 Workings'!$C$17*'Option_3 Workings'!$C$18*'Option_3 Workings'!$C$19*'Option_3 Workings'!$C$20*'Option_3 Workings'!$C$21)/-1000000</f>
        <v>-12.189374342932497</v>
      </c>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13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13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13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-5.1875093341031553</v>
      </c>
      <c r="F190" s="21">
        <f t="shared" ref="F190:BB190" si="17">(F133+F83)*F186</f>
        <v>-0.30337248592066984</v>
      </c>
      <c r="G190" s="21">
        <f t="shared" si="17"/>
        <v>-0.27663220482655171</v>
      </c>
      <c r="H190" s="21">
        <f t="shared" si="17"/>
        <v>-0.25168178356680826</v>
      </c>
      <c r="I190" s="21">
        <f t="shared" si="17"/>
        <v>-0.22841964709758947</v>
      </c>
      <c r="J190" s="21">
        <f t="shared" si="17"/>
        <v>-0.20674941877162195</v>
      </c>
      <c r="K190" s="21">
        <f t="shared" si="17"/>
        <v>-0.18657967221795291</v>
      </c>
      <c r="L190" s="21">
        <f t="shared" si="17"/>
        <v>-0.16782369448741222</v>
      </c>
      <c r="M190" s="21">
        <f t="shared" si="17"/>
        <v>-0.15039925997108408</v>
      </c>
      <c r="N190" s="21">
        <f t="shared" si="17"/>
        <v>-0.13422841462000551</v>
      </c>
      <c r="O190" s="21">
        <f t="shared" si="17"/>
        <v>-0.11923727001437803</v>
      </c>
      <c r="P190" s="21">
        <f t="shared" si="17"/>
        <v>-0.10535580684980229</v>
      </c>
      <c r="Q190" s="21">
        <f t="shared" si="17"/>
        <v>-9.2517687426479089E-2</v>
      </c>
      <c r="R190" s="21">
        <f t="shared" si="17"/>
        <v>-8.0660076744980852E-2</v>
      </c>
      <c r="S190" s="21">
        <f t="shared" si="17"/>
        <v>-6.972347182912611E-2</v>
      </c>
      <c r="T190" s="21">
        <f t="shared" si="17"/>
        <v>-0.14568640773064731</v>
      </c>
      <c r="U190" s="21">
        <f t="shared" si="17"/>
        <v>-6.112541448536811E-2</v>
      </c>
      <c r="V190" s="21">
        <f t="shared" si="17"/>
        <v>-5.0815099979212422E-2</v>
      </c>
      <c r="W190" s="21">
        <f t="shared" si="17"/>
        <v>-4.1369875702201554E-2</v>
      </c>
      <c r="X190" s="21">
        <f t="shared" si="17"/>
        <v>-3.2734986208449147E-2</v>
      </c>
      <c r="Y190" s="21">
        <f t="shared" si="17"/>
        <v>-2.4858661837047085E-2</v>
      </c>
      <c r="Z190" s="21">
        <f t="shared" si="17"/>
        <v>-1.769197019948757E-2</v>
      </c>
      <c r="AA190" s="21">
        <f t="shared" si="17"/>
        <v>-1.1188674607826802E-2</v>
      </c>
      <c r="AB190" s="21">
        <f t="shared" si="17"/>
        <v>-5.3050991334890052E-3</v>
      </c>
      <c r="AC190" s="21">
        <f t="shared" si="17"/>
        <v>4.3537640097252634E-18</v>
      </c>
      <c r="AD190" s="21">
        <f t="shared" si="17"/>
        <v>4.2065352750968733E-18</v>
      </c>
      <c r="AE190" s="21">
        <f t="shared" si="17"/>
        <v>4.0642852899486696E-18</v>
      </c>
      <c r="AF190" s="21">
        <f t="shared" si="17"/>
        <v>3.9268456907716617E-18</v>
      </c>
      <c r="AG190" s="21">
        <f t="shared" si="17"/>
        <v>3.7940538075088516E-18</v>
      </c>
      <c r="AH190" s="21">
        <f t="shared" si="17"/>
        <v>3.6657524710230461E-18</v>
      </c>
      <c r="AI190" s="21">
        <f t="shared" si="17"/>
        <v>-0.10325584419366582</v>
      </c>
      <c r="AJ190" s="21">
        <f t="shared" si="17"/>
        <v>3.4386309000732102E-18</v>
      </c>
      <c r="AK190" s="21">
        <f t="shared" si="17"/>
        <v>3.3384766020128255E-18</v>
      </c>
      <c r="AL190" s="21">
        <f t="shared" si="17"/>
        <v>3.2412394194299273E-18</v>
      </c>
      <c r="AM190" s="21">
        <f t="shared" si="17"/>
        <v>3.1468343877960458E-18</v>
      </c>
      <c r="AN190" s="21">
        <f t="shared" si="17"/>
        <v>3.0551790172777143E-18</v>
      </c>
      <c r="AO190" s="21">
        <f t="shared" si="17"/>
        <v>2.9661932206579753E-18</v>
      </c>
      <c r="AP190" s="21">
        <f t="shared" si="17"/>
        <v>2.8797992433572576E-18</v>
      </c>
      <c r="AQ190" s="21">
        <f t="shared" si="17"/>
        <v>2.7959215954924833E-18</v>
      </c>
      <c r="AR190" s="21">
        <f t="shared" si="17"/>
        <v>2.7144869859150321E-18</v>
      </c>
      <c r="AS190" s="21">
        <f t="shared" si="17"/>
        <v>2.6354242581699342E-18</v>
      </c>
      <c r="AT190" s="21">
        <f t="shared" si="17"/>
        <v>2.5586643283203246E-18</v>
      </c>
      <c r="AU190" s="21">
        <f t="shared" si="17"/>
        <v>2.4841401245828393E-18</v>
      </c>
      <c r="AV190" s="21">
        <f t="shared" si="17"/>
        <v>2.4117865287212032E-18</v>
      </c>
      <c r="AW190" s="21">
        <f t="shared" si="17"/>
        <v>2.3415403191467994E-18</v>
      </c>
      <c r="AX190" s="21">
        <f t="shared" si="17"/>
        <v>2.2733401156765041E-18</v>
      </c>
      <c r="AY190" s="21">
        <f t="shared" si="17"/>
        <v>-8.8332758828919819E-2</v>
      </c>
      <c r="AZ190" s="21">
        <f t="shared" si="17"/>
        <v>2.1428410931063286E-18</v>
      </c>
      <c r="BA190" s="21">
        <f t="shared" si="17"/>
        <v>2.0804282457342996E-18</v>
      </c>
      <c r="BB190" s="21">
        <f t="shared" si="17"/>
        <v>2.0198332482857276E-18</v>
      </c>
    </row>
    <row r="191" spans="1:54" outlineLevel="2">
      <c r="A191" s="469"/>
      <c r="B191" s="150" t="s">
        <v>434</v>
      </c>
      <c r="C191" s="19"/>
      <c r="D191" s="135" t="s">
        <v>330</v>
      </c>
      <c r="E191" s="21">
        <f>E71*E186</f>
        <v>-6.0000000000000001E-3</v>
      </c>
      <c r="F191" s="21">
        <f t="shared" ref="F191:BB191" si="18">F71*F186</f>
        <v>-2.241545893719807E-4</v>
      </c>
      <c r="G191" s="21">
        <f t="shared" si="18"/>
        <v>0</v>
      </c>
      <c r="H191" s="21">
        <f t="shared" si="18"/>
        <v>0</v>
      </c>
      <c r="I191" s="21">
        <f t="shared" si="18"/>
        <v>0</v>
      </c>
      <c r="J191" s="21">
        <f t="shared" si="18"/>
        <v>-5.1528757811741674E-3</v>
      </c>
      <c r="K191" s="21">
        <f t="shared" si="18"/>
        <v>0</v>
      </c>
      <c r="L191" s="21">
        <f t="shared" si="18"/>
        <v>0</v>
      </c>
      <c r="M191" s="21">
        <f t="shared" si="18"/>
        <v>0</v>
      </c>
      <c r="N191" s="21">
        <f t="shared" si="18"/>
        <v>0</v>
      </c>
      <c r="O191" s="21">
        <f t="shared" si="18"/>
        <v>-4.4253548027018818E-3</v>
      </c>
      <c r="P191" s="21">
        <f t="shared" si="18"/>
        <v>0</v>
      </c>
      <c r="Q191" s="21">
        <f t="shared" si="18"/>
        <v>-4.21373838246486E-3</v>
      </c>
      <c r="R191" s="21">
        <f t="shared" si="18"/>
        <v>0</v>
      </c>
      <c r="S191" s="21">
        <f t="shared" si="18"/>
        <v>-4.0122412659470775E-3</v>
      </c>
      <c r="T191" s="21">
        <f t="shared" si="18"/>
        <v>0</v>
      </c>
      <c r="U191" s="21">
        <f t="shared" si="18"/>
        <v>-3.8203795572975051E-3</v>
      </c>
      <c r="V191" s="21">
        <f t="shared" si="18"/>
        <v>0</v>
      </c>
      <c r="W191" s="21">
        <f t="shared" si="18"/>
        <v>0</v>
      </c>
      <c r="X191" s="21">
        <f t="shared" si="18"/>
        <v>0</v>
      </c>
      <c r="Y191" s="21">
        <f t="shared" si="18"/>
        <v>0</v>
      </c>
      <c r="Z191" s="21">
        <f t="shared" si="18"/>
        <v>-3.2809902159485343E-3</v>
      </c>
      <c r="AA191" s="21">
        <f t="shared" si="18"/>
        <v>0</v>
      </c>
      <c r="AB191" s="21">
        <f t="shared" si="18"/>
        <v>0</v>
      </c>
      <c r="AC191" s="21">
        <f t="shared" si="18"/>
        <v>0</v>
      </c>
      <c r="AD191" s="21">
        <f t="shared" si="18"/>
        <v>0</v>
      </c>
      <c r="AE191" s="21">
        <f t="shared" si="18"/>
        <v>-2.8177558370051006E-3</v>
      </c>
      <c r="AF191" s="21">
        <f t="shared" si="18"/>
        <v>0</v>
      </c>
      <c r="AG191" s="21">
        <f t="shared" si="18"/>
        <v>-2.6830133293614345E-3</v>
      </c>
      <c r="AH191" s="21">
        <f t="shared" si="18"/>
        <v>0</v>
      </c>
      <c r="AI191" s="21">
        <f t="shared" si="18"/>
        <v>-2.5547140852282798E-3</v>
      </c>
      <c r="AJ191" s="21">
        <f t="shared" si="18"/>
        <v>0</v>
      </c>
      <c r="AK191" s="21">
        <f t="shared" si="18"/>
        <v>0</v>
      </c>
      <c r="AL191" s="21">
        <f t="shared" si="18"/>
        <v>0</v>
      </c>
      <c r="AM191" s="21">
        <f t="shared" si="18"/>
        <v>0</v>
      </c>
      <c r="AN191" s="21">
        <f t="shared" si="18"/>
        <v>-2.2477931877380249E-3</v>
      </c>
      <c r="AO191" s="21">
        <f t="shared" si="18"/>
        <v>0</v>
      </c>
      <c r="AP191" s="21">
        <f t="shared" si="18"/>
        <v>0</v>
      </c>
      <c r="AQ191" s="21">
        <f t="shared" si="18"/>
        <v>0</v>
      </c>
      <c r="AR191" s="21">
        <f t="shared" si="18"/>
        <v>0</v>
      </c>
      <c r="AS191" s="21">
        <f t="shared" si="18"/>
        <v>-1.977745472206137E-3</v>
      </c>
      <c r="AT191" s="21">
        <f t="shared" si="18"/>
        <v>0</v>
      </c>
      <c r="AU191" s="21">
        <f t="shared" si="18"/>
        <v>-1.9014990872374959E-3</v>
      </c>
      <c r="AV191" s="21">
        <f t="shared" si="18"/>
        <v>0</v>
      </c>
      <c r="AW191" s="21">
        <f t="shared" si="18"/>
        <v>-1.828192166068664E-3</v>
      </c>
      <c r="AX191" s="21">
        <f t="shared" si="18"/>
        <v>0</v>
      </c>
      <c r="AY191" s="21">
        <f t="shared" si="18"/>
        <v>-1.7577113859836341E-3</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-7.2333674999999999</v>
      </c>
      <c r="F197" s="21">
        <f t="shared" ref="F197:BB197" si="24">SUMIF($B$143:$B$154,"Financial",F$143:F$154)*F186</f>
        <v>-6.9887608695652181</v>
      </c>
      <c r="G197" s="21">
        <f t="shared" si="24"/>
        <v>-7.0225229993698806</v>
      </c>
      <c r="H197" s="21">
        <f t="shared" si="24"/>
        <v>-7.0564482312508945</v>
      </c>
      <c r="I197" s="21">
        <f t="shared" si="24"/>
        <v>-7.0905373531409968</v>
      </c>
      <c r="J197" s="21">
        <f t="shared" si="24"/>
        <v>-7.1247911567793611</v>
      </c>
      <c r="K197" s="21">
        <f t="shared" si="24"/>
        <v>-7.1592104377299863</v>
      </c>
      <c r="L197" s="21">
        <f t="shared" si="24"/>
        <v>-7.1937959954001798</v>
      </c>
      <c r="M197" s="21">
        <f t="shared" si="24"/>
        <v>-7.2285486330591207</v>
      </c>
      <c r="N197" s="21">
        <f t="shared" si="24"/>
        <v>-7.2634691578565072</v>
      </c>
      <c r="O197" s="21">
        <f t="shared" si="24"/>
        <v>-7.2985583808413228</v>
      </c>
      <c r="P197" s="21">
        <f t="shared" si="24"/>
        <v>-7.3338171169806543</v>
      </c>
      <c r="Q197" s="21">
        <f t="shared" si="24"/>
        <v>-7.3692461851786284</v>
      </c>
      <c r="R197" s="21">
        <f t="shared" si="24"/>
        <v>-7.4048464082954339</v>
      </c>
      <c r="S197" s="21">
        <f t="shared" si="24"/>
        <v>-7.4406186131664267</v>
      </c>
      <c r="T197" s="21">
        <f t="shared" si="24"/>
        <v>-4.3175292018155593</v>
      </c>
      <c r="U197" s="21">
        <f t="shared" si="24"/>
        <v>-4.9641157006381791</v>
      </c>
      <c r="V197" s="21">
        <f t="shared" si="24"/>
        <v>-5.7075339939704666</v>
      </c>
      <c r="W197" s="21">
        <f t="shared" si="24"/>
        <v>-6.5622854616665274</v>
      </c>
      <c r="X197" s="21">
        <f t="shared" si="24"/>
        <v>-7.5450431878098252</v>
      </c>
      <c r="Y197" s="21">
        <f t="shared" si="24"/>
        <v>-8.674977191781343</v>
      </c>
      <c r="Z197" s="21">
        <f t="shared" si="24"/>
        <v>-9.9741283654297579</v>
      </c>
      <c r="AA197" s="21">
        <f t="shared" si="24"/>
        <v>-11.467838410494119</v>
      </c>
      <c r="AB197" s="21">
        <f t="shared" si="24"/>
        <v>-13.18524416279034</v>
      </c>
      <c r="AC197" s="21">
        <f t="shared" si="24"/>
        <v>-15.159845945623678</v>
      </c>
      <c r="AD197" s="21">
        <f t="shared" si="24"/>
        <v>-17.43016103892964</v>
      </c>
      <c r="AE197" s="21">
        <f t="shared" si="24"/>
        <v>-20.040475010943258</v>
      </c>
      <c r="AF197" s="21">
        <f t="shared" si="24"/>
        <v>-23.041705568137651</v>
      </c>
      <c r="AG197" s="21">
        <f t="shared" si="24"/>
        <v>-26.492395773994012</v>
      </c>
      <c r="AH197" s="21">
        <f t="shared" si="24"/>
        <v>-30.459856010679118</v>
      </c>
      <c r="AI197" s="21">
        <f t="shared" si="24"/>
        <v>-2.5770926762023492</v>
      </c>
      <c r="AJ197" s="21">
        <f t="shared" si="24"/>
        <v>-2.9774177521172773</v>
      </c>
      <c r="AK197" s="21">
        <f t="shared" si="24"/>
        <v>-3.4399292475918055</v>
      </c>
      <c r="AL197" s="21">
        <f t="shared" si="24"/>
        <v>-3.9742871889652891</v>
      </c>
      <c r="AM197" s="21">
        <f t="shared" si="24"/>
        <v>-4.5916521891929074</v>
      </c>
      <c r="AN197" s="21">
        <f t="shared" si="24"/>
        <v>-5.3049185486791837</v>
      </c>
      <c r="AO197" s="21">
        <f t="shared" si="24"/>
        <v>-6.1289835659497349</v>
      </c>
      <c r="AP197" s="21">
        <f t="shared" si="24"/>
        <v>-7.0810586829904718</v>
      </c>
      <c r="AQ197" s="21">
        <f t="shared" si="24"/>
        <v>-8.1810289638433602</v>
      </c>
      <c r="AR197" s="21">
        <f t="shared" si="24"/>
        <v>-9.4518684145374738</v>
      </c>
      <c r="AS197" s="21">
        <f t="shared" si="24"/>
        <v>-10.920119818737469</v>
      </c>
      <c r="AT197" s="21">
        <f t="shared" si="24"/>
        <v>-12.616449110968531</v>
      </c>
      <c r="AU197" s="21">
        <f t="shared" si="24"/>
        <v>-14.576285866070437</v>
      </c>
      <c r="AV197" s="21">
        <f t="shared" si="24"/>
        <v>-16.840563282159046</v>
      </c>
      <c r="AW197" s="21">
        <f t="shared" si="24"/>
        <v>-19.456573112397347</v>
      </c>
      <c r="AX197" s="21">
        <f t="shared" si="24"/>
        <v>-22.478953401701787</v>
      </c>
      <c r="AY197" s="21">
        <f t="shared" si="24"/>
        <v>-1.6059589551155906</v>
      </c>
      <c r="AZ197" s="21">
        <f t="shared" si="24"/>
        <v>-1.8554283073665561</v>
      </c>
      <c r="BA197" s="21">
        <f t="shared" si="24"/>
        <v>-2.1436501803555355</v>
      </c>
      <c r="BB197" s="21">
        <f t="shared" si="24"/>
        <v>-2.4766443831292104</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-12.426876834103155</v>
      </c>
      <c r="F200" s="21">
        <f t="shared" ref="F200:BB200" si="26">SUM(F190:F193,F196:F198)</f>
        <v>-7.2923575100752602</v>
      </c>
      <c r="G200" s="21">
        <f t="shared" si="26"/>
        <v>-7.299155204196432</v>
      </c>
      <c r="H200" s="21">
        <f t="shared" si="26"/>
        <v>-7.3081300148177029</v>
      </c>
      <c r="I200" s="21">
        <f t="shared" si="26"/>
        <v>-7.3189570002385862</v>
      </c>
      <c r="J200" s="21">
        <f t="shared" si="26"/>
        <v>-7.3366934513321569</v>
      </c>
      <c r="K200" s="21">
        <f t="shared" si="26"/>
        <v>-7.3457901099479397</v>
      </c>
      <c r="L200" s="21">
        <f t="shared" si="26"/>
        <v>-7.3616196898875916</v>
      </c>
      <c r="M200" s="21">
        <f t="shared" si="26"/>
        <v>-7.3789478930302046</v>
      </c>
      <c r="N200" s="21">
        <f t="shared" si="26"/>
        <v>-7.3976975724765124</v>
      </c>
      <c r="O200" s="21">
        <f t="shared" si="26"/>
        <v>-7.422221005658403</v>
      </c>
      <c r="P200" s="21">
        <f t="shared" si="26"/>
        <v>-7.4391729238304567</v>
      </c>
      <c r="Q200" s="21">
        <f t="shared" si="26"/>
        <v>-7.4659776109875722</v>
      </c>
      <c r="R200" s="21">
        <f t="shared" si="26"/>
        <v>-7.4855064850404149</v>
      </c>
      <c r="S200" s="21">
        <f t="shared" si="26"/>
        <v>-7.5143543262614996</v>
      </c>
      <c r="T200" s="21">
        <f t="shared" si="26"/>
        <v>-4.4632156095462063</v>
      </c>
      <c r="U200" s="21">
        <f t="shared" si="26"/>
        <v>-5.0290614946808443</v>
      </c>
      <c r="V200" s="21">
        <f t="shared" si="26"/>
        <v>-5.7583490939496791</v>
      </c>
      <c r="W200" s="21">
        <f t="shared" si="26"/>
        <v>-6.6036553373687292</v>
      </c>
      <c r="X200" s="21">
        <f t="shared" si="26"/>
        <v>-7.5777781740182739</v>
      </c>
      <c r="Y200" s="21">
        <f t="shared" si="26"/>
        <v>-8.6998358536183904</v>
      </c>
      <c r="Z200" s="21">
        <f t="shared" si="26"/>
        <v>-9.9951013258451944</v>
      </c>
      <c r="AA200" s="21">
        <f t="shared" si="26"/>
        <v>-11.479027085101945</v>
      </c>
      <c r="AB200" s="21">
        <f t="shared" si="26"/>
        <v>-13.190549261923829</v>
      </c>
      <c r="AC200" s="21">
        <f t="shared" si="26"/>
        <v>-15.159845945623678</v>
      </c>
      <c r="AD200" s="21">
        <f t="shared" si="26"/>
        <v>-17.43016103892964</v>
      </c>
      <c r="AE200" s="21">
        <f t="shared" si="26"/>
        <v>-20.043292766780262</v>
      </c>
      <c r="AF200" s="21">
        <f t="shared" si="26"/>
        <v>-23.041705568137651</v>
      </c>
      <c r="AG200" s="21">
        <f t="shared" si="26"/>
        <v>-26.495078787323372</v>
      </c>
      <c r="AH200" s="21">
        <f t="shared" si="26"/>
        <v>-30.459856010679118</v>
      </c>
      <c r="AI200" s="21">
        <f t="shared" si="26"/>
        <v>-2.6829032344812433</v>
      </c>
      <c r="AJ200" s="21">
        <f t="shared" si="26"/>
        <v>-2.9774177521172773</v>
      </c>
      <c r="AK200" s="21">
        <f t="shared" si="26"/>
        <v>-3.4399292475918055</v>
      </c>
      <c r="AL200" s="21">
        <f t="shared" si="26"/>
        <v>-3.9742871889652891</v>
      </c>
      <c r="AM200" s="21">
        <f t="shared" si="26"/>
        <v>-4.5916521891929074</v>
      </c>
      <c r="AN200" s="21">
        <f t="shared" si="26"/>
        <v>-5.3071663418669219</v>
      </c>
      <c r="AO200" s="21">
        <f t="shared" si="26"/>
        <v>-6.1289835659497349</v>
      </c>
      <c r="AP200" s="21">
        <f t="shared" si="26"/>
        <v>-7.0810586829904718</v>
      </c>
      <c r="AQ200" s="21">
        <f t="shared" si="26"/>
        <v>-8.1810289638433602</v>
      </c>
      <c r="AR200" s="21">
        <f t="shared" si="26"/>
        <v>-9.4518684145374738</v>
      </c>
      <c r="AS200" s="21">
        <f t="shared" si="26"/>
        <v>-10.922097564209675</v>
      </c>
      <c r="AT200" s="21">
        <f t="shared" si="26"/>
        <v>-12.616449110968531</v>
      </c>
      <c r="AU200" s="21">
        <f t="shared" si="26"/>
        <v>-14.578187365157675</v>
      </c>
      <c r="AV200" s="21">
        <f t="shared" si="26"/>
        <v>-16.840563282159046</v>
      </c>
      <c r="AW200" s="21">
        <f t="shared" si="26"/>
        <v>-19.458401304563417</v>
      </c>
      <c r="AX200" s="21">
        <f t="shared" si="26"/>
        <v>-22.478953401701787</v>
      </c>
      <c r="AY200" s="21">
        <f t="shared" si="26"/>
        <v>-1.6960494253304941</v>
      </c>
      <c r="AZ200" s="21">
        <f t="shared" si="26"/>
        <v>-1.8554283073665561</v>
      </c>
      <c r="BA200" s="21">
        <f t="shared" si="26"/>
        <v>-2.1436501803555355</v>
      </c>
      <c r="BB200" s="21">
        <f t="shared" si="26"/>
        <v>-2.4766443831292104</v>
      </c>
    </row>
    <row r="201" spans="1:54" outlineLevel="2">
      <c r="A201" s="469"/>
      <c r="B201" s="150" t="s">
        <v>440</v>
      </c>
      <c r="C201" s="19"/>
      <c r="D201" s="135" t="s">
        <v>330</v>
      </c>
      <c r="E201" s="21">
        <f>SUM(E190:E192,E194,E196:E198)</f>
        <v>-12.426876834103155</v>
      </c>
      <c r="F201" s="21">
        <f t="shared" ref="F201:BB201" si="27">SUM(F190:F192,F194,F196:F198)</f>
        <v>-7.2923575100752602</v>
      </c>
      <c r="G201" s="21">
        <f t="shared" si="27"/>
        <v>-7.299155204196432</v>
      </c>
      <c r="H201" s="21">
        <f t="shared" si="27"/>
        <v>-7.3081300148177029</v>
      </c>
      <c r="I201" s="21">
        <f t="shared" si="27"/>
        <v>-7.3189570002385862</v>
      </c>
      <c r="J201" s="21">
        <f t="shared" si="27"/>
        <v>-7.3366934513321569</v>
      </c>
      <c r="K201" s="21">
        <f t="shared" si="27"/>
        <v>-7.3457901099479397</v>
      </c>
      <c r="L201" s="21">
        <f t="shared" si="27"/>
        <v>-7.3616196898875916</v>
      </c>
      <c r="M201" s="21">
        <f t="shared" si="27"/>
        <v>-7.3789478930302046</v>
      </c>
      <c r="N201" s="21">
        <f t="shared" si="27"/>
        <v>-7.3976975724765124</v>
      </c>
      <c r="O201" s="21">
        <f t="shared" si="27"/>
        <v>-7.422221005658403</v>
      </c>
      <c r="P201" s="21">
        <f t="shared" si="27"/>
        <v>-7.4391729238304567</v>
      </c>
      <c r="Q201" s="21">
        <f t="shared" si="27"/>
        <v>-7.4659776109875722</v>
      </c>
      <c r="R201" s="21">
        <f t="shared" si="27"/>
        <v>-7.4855064850404149</v>
      </c>
      <c r="S201" s="21">
        <f t="shared" si="27"/>
        <v>-7.5143543262614996</v>
      </c>
      <c r="T201" s="21">
        <f t="shared" si="27"/>
        <v>-4.4632156095462063</v>
      </c>
      <c r="U201" s="21">
        <f t="shared" si="27"/>
        <v>-5.0290614946808443</v>
      </c>
      <c r="V201" s="21">
        <f t="shared" si="27"/>
        <v>-5.7583490939496791</v>
      </c>
      <c r="W201" s="21">
        <f t="shared" si="27"/>
        <v>-6.6036553373687292</v>
      </c>
      <c r="X201" s="21">
        <f t="shared" si="27"/>
        <v>-7.5777781740182739</v>
      </c>
      <c r="Y201" s="21">
        <f t="shared" si="27"/>
        <v>-8.6998358536183904</v>
      </c>
      <c r="Z201" s="21">
        <f t="shared" si="27"/>
        <v>-9.9951013258451944</v>
      </c>
      <c r="AA201" s="21">
        <f t="shared" si="27"/>
        <v>-11.479027085101945</v>
      </c>
      <c r="AB201" s="21">
        <f t="shared" si="27"/>
        <v>-13.190549261923829</v>
      </c>
      <c r="AC201" s="21">
        <f t="shared" si="27"/>
        <v>-15.159845945623678</v>
      </c>
      <c r="AD201" s="21">
        <f t="shared" si="27"/>
        <v>-17.43016103892964</v>
      </c>
      <c r="AE201" s="21">
        <f t="shared" si="27"/>
        <v>-20.043292766780262</v>
      </c>
      <c r="AF201" s="21">
        <f t="shared" si="27"/>
        <v>-23.041705568137651</v>
      </c>
      <c r="AG201" s="21">
        <f t="shared" si="27"/>
        <v>-26.495078787323372</v>
      </c>
      <c r="AH201" s="21">
        <f t="shared" si="27"/>
        <v>-30.459856010679118</v>
      </c>
      <c r="AI201" s="21">
        <f t="shared" si="27"/>
        <v>-2.6829032344812433</v>
      </c>
      <c r="AJ201" s="21">
        <f t="shared" si="27"/>
        <v>-2.9774177521172773</v>
      </c>
      <c r="AK201" s="21">
        <f t="shared" si="27"/>
        <v>-3.4399292475918055</v>
      </c>
      <c r="AL201" s="21">
        <f t="shared" si="27"/>
        <v>-3.9742871889652891</v>
      </c>
      <c r="AM201" s="21">
        <f t="shared" si="27"/>
        <v>-4.5916521891929074</v>
      </c>
      <c r="AN201" s="21">
        <f t="shared" si="27"/>
        <v>-5.3071663418669219</v>
      </c>
      <c r="AO201" s="21">
        <f t="shared" si="27"/>
        <v>-6.1289835659497349</v>
      </c>
      <c r="AP201" s="21">
        <f t="shared" si="27"/>
        <v>-7.0810586829904718</v>
      </c>
      <c r="AQ201" s="21">
        <f t="shared" si="27"/>
        <v>-8.1810289638433602</v>
      </c>
      <c r="AR201" s="21">
        <f t="shared" si="27"/>
        <v>-9.4518684145374738</v>
      </c>
      <c r="AS201" s="21">
        <f t="shared" si="27"/>
        <v>-10.922097564209675</v>
      </c>
      <c r="AT201" s="21">
        <f t="shared" si="27"/>
        <v>-12.616449110968531</v>
      </c>
      <c r="AU201" s="21">
        <f t="shared" si="27"/>
        <v>-14.578187365157675</v>
      </c>
      <c r="AV201" s="21">
        <f t="shared" si="27"/>
        <v>-16.840563282159046</v>
      </c>
      <c r="AW201" s="21">
        <f t="shared" si="27"/>
        <v>-19.458401304563417</v>
      </c>
      <c r="AX201" s="21">
        <f t="shared" si="27"/>
        <v>-22.478953401701787</v>
      </c>
      <c r="AY201" s="21">
        <f t="shared" si="27"/>
        <v>-1.6960494253304941</v>
      </c>
      <c r="AZ201" s="21">
        <f t="shared" si="27"/>
        <v>-1.8554283073665561</v>
      </c>
      <c r="BA201" s="21">
        <f t="shared" si="27"/>
        <v>-2.1436501803555355</v>
      </c>
      <c r="BB201" s="21">
        <f t="shared" si="27"/>
        <v>-2.4766443831292104</v>
      </c>
    </row>
    <row r="202" spans="1:54" outlineLevel="2">
      <c r="A202" s="470"/>
      <c r="B202" s="150" t="s">
        <v>441</v>
      </c>
      <c r="C202" s="19"/>
      <c r="D202" s="135" t="s">
        <v>330</v>
      </c>
      <c r="E202" s="21">
        <f>SUM(E190:E192,E195:E198)</f>
        <v>-12.426876834103155</v>
      </c>
      <c r="F202" s="21">
        <f t="shared" ref="F202:BB202" si="28">SUM(F190:F192,F195:F198)</f>
        <v>-7.2923575100752602</v>
      </c>
      <c r="G202" s="21">
        <f t="shared" si="28"/>
        <v>-7.299155204196432</v>
      </c>
      <c r="H202" s="21">
        <f t="shared" si="28"/>
        <v>-7.3081300148177029</v>
      </c>
      <c r="I202" s="21">
        <f t="shared" si="28"/>
        <v>-7.3189570002385862</v>
      </c>
      <c r="J202" s="21">
        <f t="shared" si="28"/>
        <v>-7.3366934513321569</v>
      </c>
      <c r="K202" s="21">
        <f t="shared" si="28"/>
        <v>-7.3457901099479397</v>
      </c>
      <c r="L202" s="21">
        <f t="shared" si="28"/>
        <v>-7.3616196898875916</v>
      </c>
      <c r="M202" s="21">
        <f t="shared" si="28"/>
        <v>-7.3789478930302046</v>
      </c>
      <c r="N202" s="21">
        <f t="shared" si="28"/>
        <v>-7.3976975724765124</v>
      </c>
      <c r="O202" s="21">
        <f t="shared" si="28"/>
        <v>-7.422221005658403</v>
      </c>
      <c r="P202" s="21">
        <f t="shared" si="28"/>
        <v>-7.4391729238304567</v>
      </c>
      <c r="Q202" s="21">
        <f t="shared" si="28"/>
        <v>-7.4659776109875722</v>
      </c>
      <c r="R202" s="21">
        <f t="shared" si="28"/>
        <v>-7.4855064850404149</v>
      </c>
      <c r="S202" s="21">
        <f t="shared" si="28"/>
        <v>-7.5143543262614996</v>
      </c>
      <c r="T202" s="21">
        <f t="shared" si="28"/>
        <v>-4.4632156095462063</v>
      </c>
      <c r="U202" s="21">
        <f t="shared" si="28"/>
        <v>-5.0290614946808443</v>
      </c>
      <c r="V202" s="21">
        <f t="shared" si="28"/>
        <v>-5.7583490939496791</v>
      </c>
      <c r="W202" s="21">
        <f t="shared" si="28"/>
        <v>-6.6036553373687292</v>
      </c>
      <c r="X202" s="21">
        <f t="shared" si="28"/>
        <v>-7.5777781740182739</v>
      </c>
      <c r="Y202" s="21">
        <f t="shared" si="28"/>
        <v>-8.6998358536183904</v>
      </c>
      <c r="Z202" s="21">
        <f t="shared" si="28"/>
        <v>-9.9951013258451944</v>
      </c>
      <c r="AA202" s="21">
        <f t="shared" si="28"/>
        <v>-11.479027085101945</v>
      </c>
      <c r="AB202" s="21">
        <f t="shared" si="28"/>
        <v>-13.190549261923829</v>
      </c>
      <c r="AC202" s="21">
        <f t="shared" si="28"/>
        <v>-15.159845945623678</v>
      </c>
      <c r="AD202" s="21">
        <f t="shared" si="28"/>
        <v>-17.43016103892964</v>
      </c>
      <c r="AE202" s="21">
        <f t="shared" si="28"/>
        <v>-20.043292766780262</v>
      </c>
      <c r="AF202" s="21">
        <f t="shared" si="28"/>
        <v>-23.041705568137651</v>
      </c>
      <c r="AG202" s="21">
        <f t="shared" si="28"/>
        <v>-26.495078787323372</v>
      </c>
      <c r="AH202" s="21">
        <f t="shared" si="28"/>
        <v>-30.459856010679118</v>
      </c>
      <c r="AI202" s="21">
        <f t="shared" si="28"/>
        <v>-2.6829032344812433</v>
      </c>
      <c r="AJ202" s="21">
        <f t="shared" si="28"/>
        <v>-2.9774177521172773</v>
      </c>
      <c r="AK202" s="21">
        <f t="shared" si="28"/>
        <v>-3.4399292475918055</v>
      </c>
      <c r="AL202" s="21">
        <f t="shared" si="28"/>
        <v>-3.9742871889652891</v>
      </c>
      <c r="AM202" s="21">
        <f t="shared" si="28"/>
        <v>-4.5916521891929074</v>
      </c>
      <c r="AN202" s="21">
        <f t="shared" si="28"/>
        <v>-5.3071663418669219</v>
      </c>
      <c r="AO202" s="21">
        <f t="shared" si="28"/>
        <v>-6.1289835659497349</v>
      </c>
      <c r="AP202" s="21">
        <f t="shared" si="28"/>
        <v>-7.0810586829904718</v>
      </c>
      <c r="AQ202" s="21">
        <f t="shared" si="28"/>
        <v>-8.1810289638433602</v>
      </c>
      <c r="AR202" s="21">
        <f t="shared" si="28"/>
        <v>-9.4518684145374738</v>
      </c>
      <c r="AS202" s="21">
        <f t="shared" si="28"/>
        <v>-10.922097564209675</v>
      </c>
      <c r="AT202" s="21">
        <f t="shared" si="28"/>
        <v>-12.616449110968531</v>
      </c>
      <c r="AU202" s="21">
        <f t="shared" si="28"/>
        <v>-14.578187365157675</v>
      </c>
      <c r="AV202" s="21">
        <f t="shared" si="28"/>
        <v>-16.840563282159046</v>
      </c>
      <c r="AW202" s="21">
        <f t="shared" si="28"/>
        <v>-19.458401304563417</v>
      </c>
      <c r="AX202" s="21">
        <f t="shared" si="28"/>
        <v>-22.478953401701787</v>
      </c>
      <c r="AY202" s="21">
        <f t="shared" si="28"/>
        <v>-1.6960494253304941</v>
      </c>
      <c r="AZ202" s="21">
        <f t="shared" si="28"/>
        <v>-1.8554283073665561</v>
      </c>
      <c r="BA202" s="21">
        <f t="shared" si="28"/>
        <v>-2.1436501803555355</v>
      </c>
      <c r="BB202" s="21">
        <f t="shared" si="28"/>
        <v>-2.4766443831292104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-12.426876834103155</v>
      </c>
      <c r="F204" s="21">
        <f>F200+E204</f>
        <v>-19.719234344178414</v>
      </c>
      <c r="G204" s="21">
        <f t="shared" ref="G204:BB206" si="29">G200+F204</f>
        <v>-27.018389548374845</v>
      </c>
      <c r="H204" s="21">
        <f t="shared" si="29"/>
        <v>-34.326519563192548</v>
      </c>
      <c r="I204" s="21">
        <f t="shared" si="29"/>
        <v>-41.645476563431131</v>
      </c>
      <c r="J204" s="21">
        <f t="shared" si="29"/>
        <v>-48.982170014763291</v>
      </c>
      <c r="K204" s="21">
        <f t="shared" si="29"/>
        <v>-56.327960124711232</v>
      </c>
      <c r="L204" s="21">
        <f t="shared" si="29"/>
        <v>-63.689579814598822</v>
      </c>
      <c r="M204" s="21">
        <f t="shared" si="29"/>
        <v>-71.06852770762903</v>
      </c>
      <c r="N204" s="21">
        <f t="shared" si="29"/>
        <v>-78.466225280105547</v>
      </c>
      <c r="O204" s="21">
        <f t="shared" si="29"/>
        <v>-85.888446285763948</v>
      </c>
      <c r="P204" s="21">
        <f t="shared" si="29"/>
        <v>-93.327619209594403</v>
      </c>
      <c r="Q204" s="21">
        <f t="shared" si="29"/>
        <v>-100.79359682058197</v>
      </c>
      <c r="R204" s="21">
        <f t="shared" si="29"/>
        <v>-108.27910330562239</v>
      </c>
      <c r="S204" s="21">
        <f t="shared" si="29"/>
        <v>-115.79345763188388</v>
      </c>
      <c r="T204" s="21">
        <f t="shared" si="29"/>
        <v>-120.25667324143009</v>
      </c>
      <c r="U204" s="21">
        <f t="shared" si="29"/>
        <v>-125.28573473611094</v>
      </c>
      <c r="V204" s="21">
        <f t="shared" si="29"/>
        <v>-131.04408383006063</v>
      </c>
      <c r="W204" s="21">
        <f t="shared" si="29"/>
        <v>-137.64773916742936</v>
      </c>
      <c r="X204" s="21">
        <f t="shared" si="29"/>
        <v>-145.22551734144764</v>
      </c>
      <c r="Y204" s="21">
        <f t="shared" si="29"/>
        <v>-153.92535319506604</v>
      </c>
      <c r="Z204" s="21">
        <f t="shared" si="29"/>
        <v>-163.92045452091122</v>
      </c>
      <c r="AA204" s="21">
        <f t="shared" si="29"/>
        <v>-175.39948160601315</v>
      </c>
      <c r="AB204" s="21">
        <f t="shared" si="29"/>
        <v>-188.59003086793697</v>
      </c>
      <c r="AC204" s="21">
        <f t="shared" si="29"/>
        <v>-203.74987681356066</v>
      </c>
      <c r="AD204" s="21">
        <f t="shared" si="29"/>
        <v>-221.1800378524903</v>
      </c>
      <c r="AE204" s="21">
        <f t="shared" si="29"/>
        <v>-241.22333061927057</v>
      </c>
      <c r="AF204" s="21">
        <f t="shared" si="29"/>
        <v>-264.26503618740821</v>
      </c>
      <c r="AG204" s="21">
        <f t="shared" si="29"/>
        <v>-290.76011497473161</v>
      </c>
      <c r="AH204" s="21">
        <f t="shared" si="29"/>
        <v>-321.21997098541073</v>
      </c>
      <c r="AI204" s="21">
        <f t="shared" si="29"/>
        <v>-323.90287421989194</v>
      </c>
      <c r="AJ204" s="21">
        <f t="shared" si="29"/>
        <v>-326.88029197200922</v>
      </c>
      <c r="AK204" s="21">
        <f t="shared" si="29"/>
        <v>-330.32022121960102</v>
      </c>
      <c r="AL204" s="21">
        <f t="shared" si="29"/>
        <v>-334.29450840856629</v>
      </c>
      <c r="AM204" s="21">
        <f t="shared" si="29"/>
        <v>-338.88616059775921</v>
      </c>
      <c r="AN204" s="21">
        <f t="shared" si="29"/>
        <v>-344.19332693962616</v>
      </c>
      <c r="AO204" s="21">
        <f t="shared" si="29"/>
        <v>-350.3223105055759</v>
      </c>
      <c r="AP204" s="21">
        <f t="shared" si="29"/>
        <v>-357.40336918856639</v>
      </c>
      <c r="AQ204" s="21">
        <f t="shared" si="29"/>
        <v>-365.58439815240973</v>
      </c>
      <c r="AR204" s="21">
        <f t="shared" si="29"/>
        <v>-375.03626656694723</v>
      </c>
      <c r="AS204" s="21">
        <f t="shared" si="29"/>
        <v>-385.95836413115688</v>
      </c>
      <c r="AT204" s="21">
        <f t="shared" si="29"/>
        <v>-398.5748132421254</v>
      </c>
      <c r="AU204" s="21">
        <f t="shared" si="29"/>
        <v>-413.15300060728305</v>
      </c>
      <c r="AV204" s="21">
        <f t="shared" si="29"/>
        <v>-429.9935638894421</v>
      </c>
      <c r="AW204" s="21">
        <f t="shared" si="29"/>
        <v>-449.45196519400554</v>
      </c>
      <c r="AX204" s="21">
        <f t="shared" si="29"/>
        <v>-471.93091859570734</v>
      </c>
      <c r="AY204" s="21">
        <f t="shared" si="29"/>
        <v>-473.62696802103784</v>
      </c>
      <c r="AZ204" s="21">
        <f t="shared" si="29"/>
        <v>-475.48239632840438</v>
      </c>
      <c r="BA204" s="21">
        <f t="shared" si="29"/>
        <v>-477.62604650875988</v>
      </c>
      <c r="BB204" s="21">
        <f t="shared" si="29"/>
        <v>-480.1026908918891</v>
      </c>
    </row>
    <row r="205" spans="1:54" outlineLevel="2">
      <c r="A205" s="469"/>
      <c r="B205" s="150" t="s">
        <v>444</v>
      </c>
      <c r="C205" s="19"/>
      <c r="D205" s="135" t="s">
        <v>330</v>
      </c>
      <c r="E205" s="21">
        <f>E201</f>
        <v>-12.426876834103155</v>
      </c>
      <c r="F205" s="21">
        <f t="shared" ref="F205:U206" si="30">F201+E205</f>
        <v>-19.719234344178414</v>
      </c>
      <c r="G205" s="21">
        <f t="shared" si="30"/>
        <v>-27.018389548374845</v>
      </c>
      <c r="H205" s="21">
        <f t="shared" si="30"/>
        <v>-34.326519563192548</v>
      </c>
      <c r="I205" s="21">
        <f t="shared" si="30"/>
        <v>-41.645476563431131</v>
      </c>
      <c r="J205" s="21">
        <f t="shared" si="30"/>
        <v>-48.982170014763291</v>
      </c>
      <c r="K205" s="21">
        <f t="shared" si="30"/>
        <v>-56.327960124711232</v>
      </c>
      <c r="L205" s="21">
        <f t="shared" si="30"/>
        <v>-63.689579814598822</v>
      </c>
      <c r="M205" s="21">
        <f t="shared" si="30"/>
        <v>-71.06852770762903</v>
      </c>
      <c r="N205" s="21">
        <f t="shared" si="30"/>
        <v>-78.466225280105547</v>
      </c>
      <c r="O205" s="21">
        <f t="shared" si="30"/>
        <v>-85.888446285763948</v>
      </c>
      <c r="P205" s="21">
        <f t="shared" si="30"/>
        <v>-93.327619209594403</v>
      </c>
      <c r="Q205" s="21">
        <f t="shared" si="30"/>
        <v>-100.79359682058197</v>
      </c>
      <c r="R205" s="21">
        <f t="shared" si="30"/>
        <v>-108.27910330562239</v>
      </c>
      <c r="S205" s="21">
        <f t="shared" si="30"/>
        <v>-115.79345763188388</v>
      </c>
      <c r="T205" s="21">
        <f t="shared" si="30"/>
        <v>-120.25667324143009</v>
      </c>
      <c r="U205" s="21">
        <f t="shared" si="30"/>
        <v>-125.28573473611094</v>
      </c>
      <c r="V205" s="21">
        <f t="shared" si="29"/>
        <v>-131.04408383006063</v>
      </c>
      <c r="W205" s="21">
        <f t="shared" si="29"/>
        <v>-137.64773916742936</v>
      </c>
      <c r="X205" s="21">
        <f t="shared" si="29"/>
        <v>-145.22551734144764</v>
      </c>
      <c r="Y205" s="21">
        <f t="shared" si="29"/>
        <v>-153.92535319506604</v>
      </c>
      <c r="Z205" s="21">
        <f t="shared" si="29"/>
        <v>-163.92045452091122</v>
      </c>
      <c r="AA205" s="21">
        <f t="shared" si="29"/>
        <v>-175.39948160601315</v>
      </c>
      <c r="AB205" s="21">
        <f t="shared" si="29"/>
        <v>-188.59003086793697</v>
      </c>
      <c r="AC205" s="21">
        <f t="shared" si="29"/>
        <v>-203.74987681356066</v>
      </c>
      <c r="AD205" s="21">
        <f t="shared" si="29"/>
        <v>-221.1800378524903</v>
      </c>
      <c r="AE205" s="21">
        <f t="shared" si="29"/>
        <v>-241.22333061927057</v>
      </c>
      <c r="AF205" s="21">
        <f t="shared" si="29"/>
        <v>-264.26503618740821</v>
      </c>
      <c r="AG205" s="21">
        <f t="shared" si="29"/>
        <v>-290.76011497473161</v>
      </c>
      <c r="AH205" s="21">
        <f t="shared" si="29"/>
        <v>-321.21997098541073</v>
      </c>
      <c r="AI205" s="21">
        <f t="shared" si="29"/>
        <v>-323.90287421989194</v>
      </c>
      <c r="AJ205" s="21">
        <f t="shared" si="29"/>
        <v>-326.88029197200922</v>
      </c>
      <c r="AK205" s="21">
        <f t="shared" si="29"/>
        <v>-330.32022121960102</v>
      </c>
      <c r="AL205" s="21">
        <f t="shared" si="29"/>
        <v>-334.29450840856629</v>
      </c>
      <c r="AM205" s="21">
        <f t="shared" si="29"/>
        <v>-338.88616059775921</v>
      </c>
      <c r="AN205" s="21">
        <f t="shared" si="29"/>
        <v>-344.19332693962616</v>
      </c>
      <c r="AO205" s="21">
        <f t="shared" si="29"/>
        <v>-350.3223105055759</v>
      </c>
      <c r="AP205" s="21">
        <f t="shared" si="29"/>
        <v>-357.40336918856639</v>
      </c>
      <c r="AQ205" s="21">
        <f t="shared" si="29"/>
        <v>-365.58439815240973</v>
      </c>
      <c r="AR205" s="21">
        <f t="shared" si="29"/>
        <v>-375.03626656694723</v>
      </c>
      <c r="AS205" s="21">
        <f t="shared" si="29"/>
        <v>-385.95836413115688</v>
      </c>
      <c r="AT205" s="21">
        <f t="shared" si="29"/>
        <v>-398.5748132421254</v>
      </c>
      <c r="AU205" s="21">
        <f t="shared" si="29"/>
        <v>-413.15300060728305</v>
      </c>
      <c r="AV205" s="21">
        <f t="shared" si="29"/>
        <v>-429.9935638894421</v>
      </c>
      <c r="AW205" s="21">
        <f t="shared" si="29"/>
        <v>-449.45196519400554</v>
      </c>
      <c r="AX205" s="21">
        <f t="shared" si="29"/>
        <v>-471.93091859570734</v>
      </c>
      <c r="AY205" s="21">
        <f t="shared" si="29"/>
        <v>-473.62696802103784</v>
      </c>
      <c r="AZ205" s="21">
        <f t="shared" si="29"/>
        <v>-475.48239632840438</v>
      </c>
      <c r="BA205" s="21">
        <f t="shared" si="29"/>
        <v>-477.62604650875988</v>
      </c>
      <c r="BB205" s="21">
        <f t="shared" si="29"/>
        <v>-480.1026908918891</v>
      </c>
    </row>
    <row r="206" spans="1:54" outlineLevel="2">
      <c r="A206" s="470"/>
      <c r="B206" s="150" t="s">
        <v>445</v>
      </c>
      <c r="C206" s="19"/>
      <c r="D206" s="135" t="s">
        <v>330</v>
      </c>
      <c r="E206" s="21">
        <f>E202</f>
        <v>-12.426876834103155</v>
      </c>
      <c r="F206" s="21">
        <f t="shared" si="30"/>
        <v>-19.719234344178414</v>
      </c>
      <c r="G206" s="21">
        <f t="shared" si="29"/>
        <v>-27.018389548374845</v>
      </c>
      <c r="H206" s="21">
        <f t="shared" si="29"/>
        <v>-34.326519563192548</v>
      </c>
      <c r="I206" s="21">
        <f t="shared" si="29"/>
        <v>-41.645476563431131</v>
      </c>
      <c r="J206" s="21">
        <f t="shared" si="29"/>
        <v>-48.982170014763291</v>
      </c>
      <c r="K206" s="21">
        <f t="shared" si="29"/>
        <v>-56.327960124711232</v>
      </c>
      <c r="L206" s="21">
        <f t="shared" si="29"/>
        <v>-63.689579814598822</v>
      </c>
      <c r="M206" s="21">
        <f t="shared" si="29"/>
        <v>-71.06852770762903</v>
      </c>
      <c r="N206" s="21">
        <f t="shared" si="29"/>
        <v>-78.466225280105547</v>
      </c>
      <c r="O206" s="21">
        <f t="shared" si="29"/>
        <v>-85.888446285763948</v>
      </c>
      <c r="P206" s="21">
        <f t="shared" si="29"/>
        <v>-93.327619209594403</v>
      </c>
      <c r="Q206" s="21">
        <f t="shared" si="29"/>
        <v>-100.79359682058197</v>
      </c>
      <c r="R206" s="21">
        <f t="shared" si="29"/>
        <v>-108.27910330562239</v>
      </c>
      <c r="S206" s="21">
        <f t="shared" si="29"/>
        <v>-115.79345763188388</v>
      </c>
      <c r="T206" s="21">
        <f t="shared" si="29"/>
        <v>-120.25667324143009</v>
      </c>
      <c r="U206" s="21">
        <f t="shared" si="29"/>
        <v>-125.28573473611094</v>
      </c>
      <c r="V206" s="21">
        <f t="shared" si="29"/>
        <v>-131.04408383006063</v>
      </c>
      <c r="W206" s="21">
        <f t="shared" si="29"/>
        <v>-137.64773916742936</v>
      </c>
      <c r="X206" s="21">
        <f t="shared" si="29"/>
        <v>-145.22551734144764</v>
      </c>
      <c r="Y206" s="21">
        <f t="shared" si="29"/>
        <v>-153.92535319506604</v>
      </c>
      <c r="Z206" s="21">
        <f t="shared" si="29"/>
        <v>-163.92045452091122</v>
      </c>
      <c r="AA206" s="21">
        <f t="shared" si="29"/>
        <v>-175.39948160601315</v>
      </c>
      <c r="AB206" s="21">
        <f t="shared" si="29"/>
        <v>-188.59003086793697</v>
      </c>
      <c r="AC206" s="21">
        <f t="shared" si="29"/>
        <v>-203.74987681356066</v>
      </c>
      <c r="AD206" s="21">
        <f t="shared" si="29"/>
        <v>-221.1800378524903</v>
      </c>
      <c r="AE206" s="21">
        <f t="shared" si="29"/>
        <v>-241.22333061927057</v>
      </c>
      <c r="AF206" s="21">
        <f t="shared" si="29"/>
        <v>-264.26503618740821</v>
      </c>
      <c r="AG206" s="21">
        <f t="shared" si="29"/>
        <v>-290.76011497473161</v>
      </c>
      <c r="AH206" s="21">
        <f t="shared" si="29"/>
        <v>-321.21997098541073</v>
      </c>
      <c r="AI206" s="21">
        <f t="shared" si="29"/>
        <v>-323.90287421989194</v>
      </c>
      <c r="AJ206" s="21">
        <f t="shared" si="29"/>
        <v>-326.88029197200922</v>
      </c>
      <c r="AK206" s="21">
        <f t="shared" si="29"/>
        <v>-330.32022121960102</v>
      </c>
      <c r="AL206" s="21">
        <f t="shared" si="29"/>
        <v>-334.29450840856629</v>
      </c>
      <c r="AM206" s="21">
        <f t="shared" si="29"/>
        <v>-338.88616059775921</v>
      </c>
      <c r="AN206" s="21">
        <f t="shared" si="29"/>
        <v>-344.19332693962616</v>
      </c>
      <c r="AO206" s="21">
        <f t="shared" si="29"/>
        <v>-350.3223105055759</v>
      </c>
      <c r="AP206" s="21">
        <f t="shared" si="29"/>
        <v>-357.40336918856639</v>
      </c>
      <c r="AQ206" s="21">
        <f t="shared" si="29"/>
        <v>-365.58439815240973</v>
      </c>
      <c r="AR206" s="21">
        <f t="shared" si="29"/>
        <v>-375.03626656694723</v>
      </c>
      <c r="AS206" s="21">
        <f t="shared" si="29"/>
        <v>-385.95836413115688</v>
      </c>
      <c r="AT206" s="21">
        <f t="shared" si="29"/>
        <v>-398.5748132421254</v>
      </c>
      <c r="AU206" s="21">
        <f t="shared" si="29"/>
        <v>-413.15300060728305</v>
      </c>
      <c r="AV206" s="21">
        <f t="shared" si="29"/>
        <v>-429.9935638894421</v>
      </c>
      <c r="AW206" s="21">
        <f t="shared" si="29"/>
        <v>-449.45196519400554</v>
      </c>
      <c r="AX206" s="21">
        <f t="shared" si="29"/>
        <v>-471.93091859570734</v>
      </c>
      <c r="AY206" s="21">
        <f t="shared" si="29"/>
        <v>-473.62696802103784</v>
      </c>
      <c r="AZ206" s="21">
        <f t="shared" si="29"/>
        <v>-475.48239632840438</v>
      </c>
      <c r="BA206" s="21">
        <f t="shared" si="29"/>
        <v>-477.62604650875988</v>
      </c>
      <c r="BB206" s="21">
        <f t="shared" si="29"/>
        <v>-480.1026908918891</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-5.1875093341031553</v>
      </c>
      <c r="F210" s="21">
        <f>F190-Baseline!F190</f>
        <v>-0.30337248592066984</v>
      </c>
      <c r="G210" s="21">
        <f>G190-Baseline!G190</f>
        <v>-0.27663220482655171</v>
      </c>
      <c r="H210" s="21">
        <f>H190-Baseline!H190</f>
        <v>-0.25168178356680826</v>
      </c>
      <c r="I210" s="21">
        <f>I190-Baseline!I190</f>
        <v>-0.22841964709758947</v>
      </c>
      <c r="J210" s="21">
        <f>J190-Baseline!J190</f>
        <v>-0.20674941877162195</v>
      </c>
      <c r="K210" s="21">
        <f>K190-Baseline!K190</f>
        <v>-0.18657967221795291</v>
      </c>
      <c r="L210" s="21">
        <f>L190-Baseline!L190</f>
        <v>-0.16782369448741222</v>
      </c>
      <c r="M210" s="21">
        <f>M190-Baseline!M190</f>
        <v>-0.15039925997108408</v>
      </c>
      <c r="N210" s="21">
        <f>N190-Baseline!N190</f>
        <v>-0.13422841462000551</v>
      </c>
      <c r="O210" s="21">
        <f>O190-Baseline!O190</f>
        <v>-0.11923727001437803</v>
      </c>
      <c r="P210" s="21">
        <f>P190-Baseline!P190</f>
        <v>-0.10535580684980229</v>
      </c>
      <c r="Q210" s="21">
        <f>Q190-Baseline!Q190</f>
        <v>-9.2517687426479089E-2</v>
      </c>
      <c r="R210" s="21">
        <f>R190-Baseline!R190</f>
        <v>-8.0660076744980852E-2</v>
      </c>
      <c r="S210" s="21">
        <f>S190-Baseline!S190</f>
        <v>-6.972347182912611E-2</v>
      </c>
      <c r="T210" s="21">
        <f>T190-Baseline!T190</f>
        <v>-0.14568640773064731</v>
      </c>
      <c r="U210" s="21">
        <f>U190-Baseline!U190</f>
        <v>-6.112541448536811E-2</v>
      </c>
      <c r="V210" s="21">
        <f>V190-Baseline!V190</f>
        <v>-5.0815099979212422E-2</v>
      </c>
      <c r="W210" s="21">
        <f>W190-Baseline!W190</f>
        <v>-4.1369875702201554E-2</v>
      </c>
      <c r="X210" s="21">
        <f>X190-Baseline!X190</f>
        <v>-3.2734986208449147E-2</v>
      </c>
      <c r="Y210" s="21">
        <f>Y190-Baseline!Y190</f>
        <v>-2.4858661837047085E-2</v>
      </c>
      <c r="Z210" s="21">
        <f>Z190-Baseline!Z190</f>
        <v>-1.769197019948757E-2</v>
      </c>
      <c r="AA210" s="21">
        <f>AA190-Baseline!AA190</f>
        <v>-1.1188674607826802E-2</v>
      </c>
      <c r="AB210" s="21">
        <f>AB190-Baseline!AB190</f>
        <v>-5.3050991334890052E-3</v>
      </c>
      <c r="AC210" s="21">
        <f>AC190-Baseline!AC190</f>
        <v>4.3537640097252634E-18</v>
      </c>
      <c r="AD210" s="21">
        <f>AD190-Baseline!AD190</f>
        <v>4.2065352750968733E-18</v>
      </c>
      <c r="AE210" s="21">
        <f>AE190-Baseline!AE190</f>
        <v>4.0642852899486696E-18</v>
      </c>
      <c r="AF210" s="21">
        <f>AF190-Baseline!AF190</f>
        <v>3.9268456907716617E-18</v>
      </c>
      <c r="AG210" s="21">
        <f>AG190-Baseline!AG190</f>
        <v>3.7940538075088516E-18</v>
      </c>
      <c r="AH210" s="21">
        <f>AH190-Baseline!AH190</f>
        <v>3.6657524710230461E-18</v>
      </c>
      <c r="AI210" s="21">
        <f>AI190-Baseline!AI190</f>
        <v>-0.10325584419366582</v>
      </c>
      <c r="AJ210" s="21">
        <f>AJ190-Baseline!AJ190</f>
        <v>3.4386309000732102E-18</v>
      </c>
      <c r="AK210" s="21">
        <f>AK190-Baseline!AK190</f>
        <v>3.3384766020128255E-18</v>
      </c>
      <c r="AL210" s="21">
        <f>AL190-Baseline!AL190</f>
        <v>3.2412394194299273E-18</v>
      </c>
      <c r="AM210" s="21">
        <f>AM190-Baseline!AM190</f>
        <v>3.1468343877960458E-18</v>
      </c>
      <c r="AN210" s="21">
        <f>AN190-Baseline!AN190</f>
        <v>3.0551790172777143E-18</v>
      </c>
      <c r="AO210" s="21">
        <f>AO190-Baseline!AO190</f>
        <v>2.9661932206579753E-18</v>
      </c>
      <c r="AP210" s="21">
        <f>AP190-Baseline!AP190</f>
        <v>2.8797992433572576E-18</v>
      </c>
      <c r="AQ210" s="21">
        <f>AQ190-Baseline!AQ190</f>
        <v>2.7959215954924833E-18</v>
      </c>
      <c r="AR210" s="21">
        <f>AR190-Baseline!AR190</f>
        <v>2.7144869859150321E-18</v>
      </c>
      <c r="AS210" s="21">
        <f>AS190-Baseline!AS190</f>
        <v>2.6354242581699342E-18</v>
      </c>
      <c r="AT210" s="21">
        <f>AT190-Baseline!AT190</f>
        <v>2.5586643283203246E-18</v>
      </c>
      <c r="AU210" s="21">
        <f>AU190-Baseline!AU190</f>
        <v>2.4841401245828393E-18</v>
      </c>
      <c r="AV210" s="21">
        <f>AV190-Baseline!AV190</f>
        <v>2.4117865287212032E-18</v>
      </c>
      <c r="AW210" s="21">
        <f>AW190-Baseline!AW190</f>
        <v>2.3415403191467994E-18</v>
      </c>
      <c r="AX210" s="21">
        <f>AX190-Baseline!AX190</f>
        <v>2.2733401156765041E-18</v>
      </c>
      <c r="AY210" s="21">
        <f>AY190-Baseline!AY190</f>
        <v>-8.8332758828919819E-2</v>
      </c>
      <c r="AZ210" s="21">
        <f>AZ190-Baseline!AZ190</f>
        <v>2.1428410931063286E-18</v>
      </c>
      <c r="BA210" s="21">
        <f>BA190-Baseline!BA190</f>
        <v>2.0804282457342996E-18</v>
      </c>
      <c r="BB210" s="21">
        <f>BB190-Baseline!BB190</f>
        <v>2.0198332482857276E-18</v>
      </c>
    </row>
    <row r="211" spans="1:54" outlineLevel="2">
      <c r="A211" s="494"/>
      <c r="B211" s="150" t="s">
        <v>434</v>
      </c>
      <c r="C211" s="19"/>
      <c r="D211" s="135" t="s">
        <v>330</v>
      </c>
      <c r="E211" s="21">
        <f>E191-Baseline!E191</f>
        <v>0</v>
      </c>
      <c r="F211" s="21">
        <f>F191-Baseline!F191</f>
        <v>5.6888888888888892E-3</v>
      </c>
      <c r="G211" s="21">
        <f>G191-Baseline!G191</f>
        <v>5.8273471959672338E-3</v>
      </c>
      <c r="H211" s="21">
        <f>H191-Baseline!H191</f>
        <v>5.7428928887793039E-3</v>
      </c>
      <c r="I211" s="21">
        <f>I191-Baseline!I191</f>
        <v>5.6596625570578653E-3</v>
      </c>
      <c r="J211" s="21">
        <f>J191-Baseline!J191</f>
        <v>4.2476268085387455E-4</v>
      </c>
      <c r="K211" s="21">
        <f>K191-Baseline!K191</f>
        <v>5.4968031219986497E-3</v>
      </c>
      <c r="L211" s="21">
        <f>L191-Baseline!L191</f>
        <v>5.4171393086363505E-3</v>
      </c>
      <c r="M211" s="21">
        <f>M191-Baseline!M191</f>
        <v>5.338630043293797E-3</v>
      </c>
      <c r="N211" s="21">
        <f>N191-Baseline!N191</f>
        <v>5.2612585933909887E-3</v>
      </c>
      <c r="O211" s="21">
        <f>O191-Baseline!O191</f>
        <v>7.5965366614720847E-4</v>
      </c>
      <c r="P211" s="21">
        <f>P191-Baseline!P191</f>
        <v>5.1098634185759162E-3</v>
      </c>
      <c r="Q211" s="21">
        <f>Q191-Baseline!Q191</f>
        <v>8.2206904453749081E-4</v>
      </c>
      <c r="R211" s="21">
        <f>R191-Baseline!R191</f>
        <v>4.9628247106689848E-3</v>
      </c>
      <c r="S211" s="21">
        <f>S191-Baseline!S191</f>
        <v>8.7865844891510999E-4</v>
      </c>
      <c r="T211" s="21">
        <f>T191-Baseline!T191</f>
        <v>4.820017110298969E-3</v>
      </c>
      <c r="U211" s="21">
        <f>U191-Baseline!U191</f>
        <v>9.2978223256234794E-4</v>
      </c>
      <c r="V211" s="21">
        <f>V191-Baseline!V191</f>
        <v>4.6813188653691308E-3</v>
      </c>
      <c r="W211" s="21">
        <f>W191-Baseline!W191</f>
        <v>4.6134736644217519E-3</v>
      </c>
      <c r="X211" s="21">
        <f>X191-Baseline!X191</f>
        <v>4.5466117272562204E-3</v>
      </c>
      <c r="Y211" s="21">
        <f>Y191-Baseline!Y191</f>
        <v>4.4807188036727966E-3</v>
      </c>
      <c r="Z211" s="21">
        <f>Z191-Baseline!Z191</f>
        <v>1.1347906340478456E-3</v>
      </c>
      <c r="AA211" s="21">
        <f>AA191-Baseline!AA191</f>
        <v>4.351784026083389E-3</v>
      </c>
      <c r="AB211" s="21">
        <f>AB191-Baseline!AB191</f>
        <v>4.2887146923720355E-3</v>
      </c>
      <c r="AC211" s="21">
        <f>AC191-Baseline!AC191</f>
        <v>4.226559406975341E-3</v>
      </c>
      <c r="AD211" s="21">
        <f>AD191-Baseline!AD191</f>
        <v>4.1653049228162781E-3</v>
      </c>
      <c r="AE211" s="21">
        <f>AE191-Baseline!AE191</f>
        <v>1.2871823477993479E-3</v>
      </c>
      <c r="AF211" s="21">
        <f>AF191-Baseline!AF191</f>
        <v>4.0454463270536587E-3</v>
      </c>
      <c r="AG211" s="21">
        <f>AG191-Baseline!AG191</f>
        <v>1.3038033407784038E-3</v>
      </c>
      <c r="AH211" s="21">
        <f>AH191-Baseline!AH191</f>
        <v>3.929036718398682E-3</v>
      </c>
      <c r="AI211" s="21">
        <f>AI191-Baseline!AI191</f>
        <v>1.3173800720341893E-3</v>
      </c>
      <c r="AJ211" s="21">
        <f>AJ191-Baseline!AJ191</f>
        <v>3.8345010101045809E-3</v>
      </c>
      <c r="AK211" s="21">
        <f>AK191-Baseline!AK191</f>
        <v>3.7972728449579348E-3</v>
      </c>
      <c r="AL211" s="21">
        <f>AL191-Baseline!AL191</f>
        <v>3.7604061183078574E-3</v>
      </c>
      <c r="AM211" s="21">
        <f>AM191-Baseline!AM191</f>
        <v>3.7238973210427331E-3</v>
      </c>
      <c r="AN211" s="21">
        <f>AN191-Baseline!AN191</f>
        <v>1.4399497903819633E-3</v>
      </c>
      <c r="AO211" s="21">
        <f>AO191-Baseline!AO191</f>
        <v>3.6519396482353281E-3</v>
      </c>
      <c r="AP211" s="21">
        <f>AP191-Baseline!AP191</f>
        <v>3.6164839234951794E-3</v>
      </c>
      <c r="AQ211" s="21">
        <f>AQ191-Baseline!AQ191</f>
        <v>3.5813724290923135E-3</v>
      </c>
      <c r="AR211" s="21">
        <f>AR191-Baseline!AR191</f>
        <v>3.5466018229846218E-3</v>
      </c>
      <c r="AS211" s="21">
        <f>AS191-Baseline!AS191</f>
        <v>1.5344233233708666E-3</v>
      </c>
      <c r="AT211" s="21">
        <f>AT191-Baseline!AT191</f>
        <v>3.4780700694063533E-3</v>
      </c>
      <c r="AU211" s="21">
        <f>AU191-Baseline!AU191</f>
        <v>1.5428033115920965E-3</v>
      </c>
      <c r="AV211" s="21">
        <f>AV191-Baseline!AV191</f>
        <v>3.4108625697147417E-3</v>
      </c>
      <c r="AW211" s="21">
        <f>AW191-Baseline!AW191</f>
        <v>1.5495552330663227E-3</v>
      </c>
      <c r="AX211" s="21">
        <f>AX191-Baseline!AX191</f>
        <v>3.3449537350657148E-3</v>
      </c>
      <c r="AY211" s="21">
        <f>AY191-Baseline!AY191</f>
        <v>1.5547670701008601E-3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0</v>
      </c>
      <c r="F217" s="21">
        <f>F197-Baseline!F197</f>
        <v>0.13977521739130427</v>
      </c>
      <c r="G217" s="21">
        <f>G197-Baseline!G197</f>
        <v>2.7009703843736688E-3</v>
      </c>
      <c r="H217" s="21">
        <f>H197-Baseline!H197</f>
        <v>-0.1330391016380057</v>
      </c>
      <c r="I217" s="21">
        <f>I197-Baseline!I197</f>
        <v>-0.26746748627611971</v>
      </c>
      <c r="J217" s="21">
        <f>J197-Baseline!J197</f>
        <v>-0.40060636044875775</v>
      </c>
      <c r="K217" s="21">
        <f>K197-Baseline!K197</f>
        <v>-0.5324775949693894</v>
      </c>
      <c r="L217" s="21">
        <f>L197-Baseline!L197</f>
        <v>-0.6631027590564047</v>
      </c>
      <c r="M217" s="21">
        <f>M197-Baseline!M197</f>
        <v>-0.7925031247782961</v>
      </c>
      <c r="N217" s="21">
        <f>N197-Baseline!N197</f>
        <v>-0.92069967143482501</v>
      </c>
      <c r="O217" s="21">
        <f>O197-Baseline!O197</f>
        <v>-1.0477130898750273</v>
      </c>
      <c r="P217" s="21">
        <f>P197-Baseline!P197</f>
        <v>-1.1735637867530002</v>
      </c>
      <c r="Q217" s="21">
        <f>Q197-Baseline!Q197</f>
        <v>-1.2982718887223905</v>
      </c>
      <c r="R217" s="21">
        <f>R197-Baseline!R197</f>
        <v>-1.4218572465704433</v>
      </c>
      <c r="S217" s="21">
        <f>S197-Baseline!S197</f>
        <v>-1.5443394392925223</v>
      </c>
      <c r="T217" s="21">
        <f>T197-Baseline!T197</f>
        <v>1.4932966506978547</v>
      </c>
      <c r="U217" s="21">
        <f>U197-Baseline!U197</f>
        <v>0.76249528444750503</v>
      </c>
      <c r="V217" s="21">
        <f>V197-Baseline!V197</f>
        <v>-6.3917370987473632E-2</v>
      </c>
      <c r="W217" s="21">
        <f>W197-Baseline!W197</f>
        <v>-1.0004603839441568</v>
      </c>
      <c r="X217" s="21">
        <f>X197-Baseline!X197</f>
        <v>-2.0638242706341554</v>
      </c>
      <c r="Y217" s="21">
        <f>Y197-Baseline!Y197</f>
        <v>-3.2731962299270601</v>
      </c>
      <c r="Z217" s="21">
        <f>Z197-Baseline!Z197</f>
        <v>-4.650634084182057</v>
      </c>
      <c r="AA217" s="21">
        <f>AA197-Baseline!AA197</f>
        <v>-6.2214962202789943</v>
      </c>
      <c r="AB217" s="21">
        <f>AB197-Baseline!AB197</f>
        <v>-8.0149359173609405</v>
      </c>
      <c r="AC217" s="21">
        <f>AC197-Baseline!AC197</f>
        <v>-10.064469703751225</v>
      </c>
      <c r="AD217" s="21">
        <f>AD197-Baseline!AD197</f>
        <v>-12.408630829548091</v>
      </c>
      <c r="AE217" s="21">
        <f>AE197-Baseline!AE197</f>
        <v>-15.091720601697673</v>
      </c>
      <c r="AF217" s="21">
        <f>AF197-Baseline!AF197</f>
        <v>-18.164672237286933</v>
      </c>
      <c r="AG217" s="21">
        <f>AG197-Baseline!AG197</f>
        <v>-21.68604408561939</v>
      </c>
      <c r="AH217" s="21">
        <f>AH197-Baseline!AH197</f>
        <v>-25.723161593150504</v>
      </c>
      <c r="AI217" s="21">
        <f>AI197-Baseline!AI197</f>
        <v>2.0909539961446924</v>
      </c>
      <c r="AJ217" s="21">
        <f>AJ197-Baseline!AJ197</f>
        <v>1.6453080787506651</v>
      </c>
      <c r="AK217" s="21">
        <f>AK197-Baseline!AK197</f>
        <v>1.1379157499667403</v>
      </c>
      <c r="AL217" s="21">
        <f>AL197-Baseline!AL197</f>
        <v>0.55911271152958086</v>
      </c>
      <c r="AM217" s="21">
        <f>AM197-Baseline!AM197</f>
        <v>-0.10226587996497738</v>
      </c>
      <c r="AN217" s="21">
        <f>AN197-Baseline!AN197</f>
        <v>-0.85911851429812636</v>
      </c>
      <c r="AO217" s="21">
        <f>AO197-Baseline!AO197</f>
        <v>-1.7263466386985904</v>
      </c>
      <c r="AP217" s="21">
        <f>AP197-Baseline!AP197</f>
        <v>-2.7211658035767172</v>
      </c>
      <c r="AQ217" s="21">
        <f>AQ197-Baseline!AQ197</f>
        <v>-3.8634651415112922</v>
      </c>
      <c r="AR217" s="21">
        <f>AR197-Baseline!AR197</f>
        <v>-5.1762226875678534</v>
      </c>
      <c r="AS217" s="21">
        <f>AS197-Baseline!AS197</f>
        <v>-6.6859852153306587</v>
      </c>
      <c r="AT217" s="21">
        <f>AT197-Baseline!AT197</f>
        <v>-8.4234226105074193</v>
      </c>
      <c r="AU217" s="21">
        <f>AU197-Baseline!AU197</f>
        <v>-10.423968360759432</v>
      </c>
      <c r="AV217" s="21">
        <f>AV197-Baseline!AV197</f>
        <v>-12.728559539035526</v>
      </c>
      <c r="AW217" s="21">
        <f>AW197-Baseline!AW197</f>
        <v>-15.384491735711922</v>
      </c>
      <c r="AX217" s="21">
        <f>AX197-Baseline!AX197</f>
        <v>-18.446406795663794</v>
      </c>
      <c r="AY217" s="21">
        <f>AY197-Baseline!AY197</f>
        <v>2.3874367129997038</v>
      </c>
      <c r="AZ217" s="21">
        <f>AZ197-Baseline!AZ197</f>
        <v>2.0991965290194647</v>
      </c>
      <c r="BA217" s="21">
        <f>BA197-Baseline!BA197</f>
        <v>1.7725802401432418</v>
      </c>
      <c r="BB217" s="21">
        <f>BB197-Baseline!BB197</f>
        <v>1.401564382801618</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-5.1875093341031544</v>
      </c>
      <c r="F220" s="21">
        <f>F200-Baseline!F200</f>
        <v>-0.15790837964047721</v>
      </c>
      <c r="G220" s="21">
        <f>G200-Baseline!G200</f>
        <v>-0.2681038872462107</v>
      </c>
      <c r="H220" s="21">
        <f>H200-Baseline!H200</f>
        <v>-0.37897799231603457</v>
      </c>
      <c r="I220" s="21">
        <f>I200-Baseline!I200</f>
        <v>-0.49022747081665141</v>
      </c>
      <c r="J220" s="21">
        <f>J200-Baseline!J200</f>
        <v>-0.60693101653952564</v>
      </c>
      <c r="K220" s="21">
        <f>K200-Baseline!K200</f>
        <v>-0.71356046406534368</v>
      </c>
      <c r="L220" s="21">
        <f>L200-Baseline!L200</f>
        <v>-0.82550931423518037</v>
      </c>
      <c r="M220" s="21">
        <f>M200-Baseline!M200</f>
        <v>-0.93756375470608599</v>
      </c>
      <c r="N220" s="21">
        <f>N200-Baseline!N200</f>
        <v>-1.0496668274614391</v>
      </c>
      <c r="O220" s="21">
        <f>O200-Baseline!O200</f>
        <v>-1.1661907062232588</v>
      </c>
      <c r="P220" s="21">
        <f>P200-Baseline!P200</f>
        <v>-1.2738097301842268</v>
      </c>
      <c r="Q220" s="21">
        <f>Q200-Baseline!Q200</f>
        <v>-1.3899675071043323</v>
      </c>
      <c r="R220" s="21">
        <f>R200-Baseline!R200</f>
        <v>-1.4975544986047558</v>
      </c>
      <c r="S220" s="21">
        <f>S200-Baseline!S200</f>
        <v>-1.6131842526727329</v>
      </c>
      <c r="T220" s="21">
        <f>T200-Baseline!T200</f>
        <v>1.3524302600775062</v>
      </c>
      <c r="U220" s="21">
        <f>U200-Baseline!U200</f>
        <v>0.70229965219470003</v>
      </c>
      <c r="V220" s="21">
        <f>V200-Baseline!V200</f>
        <v>-0.11005115210131677</v>
      </c>
      <c r="W220" s="21">
        <f>W200-Baseline!W200</f>
        <v>-1.0372167859819372</v>
      </c>
      <c r="X220" s="21">
        <f>X200-Baseline!X200</f>
        <v>-2.0920126451153482</v>
      </c>
      <c r="Y220" s="21">
        <f>Y200-Baseline!Y200</f>
        <v>-3.2935741729604349</v>
      </c>
      <c r="Z220" s="21">
        <f>Z200-Baseline!Z200</f>
        <v>-4.6671912637474975</v>
      </c>
      <c r="AA220" s="21">
        <f>AA200-Baseline!AA200</f>
        <v>-6.2283331108607367</v>
      </c>
      <c r="AB220" s="21">
        <f>AB200-Baseline!AB200</f>
        <v>-8.0159523018020593</v>
      </c>
      <c r="AC220" s="21">
        <f>AC200-Baseline!AC200</f>
        <v>-10.060243144344252</v>
      </c>
      <c r="AD220" s="21">
        <f>AD200-Baseline!AD200</f>
        <v>-12.404465524625275</v>
      </c>
      <c r="AE220" s="21">
        <f>AE200-Baseline!AE200</f>
        <v>-15.090433419349873</v>
      </c>
      <c r="AF220" s="21">
        <f>AF200-Baseline!AF200</f>
        <v>-18.160626790959878</v>
      </c>
      <c r="AG220" s="21">
        <f>AG200-Baseline!AG200</f>
        <v>-21.684740282278611</v>
      </c>
      <c r="AH220" s="21">
        <f>AH200-Baseline!AH200</f>
        <v>-25.719232556432104</v>
      </c>
      <c r="AI220" s="21">
        <f>AI200-Baseline!AI200</f>
        <v>1.9890155320230609</v>
      </c>
      <c r="AJ220" s="21">
        <f>AJ200-Baseline!AJ200</f>
        <v>1.6491425797607699</v>
      </c>
      <c r="AK220" s="21">
        <f>AK200-Baseline!AK200</f>
        <v>1.1417130228116981</v>
      </c>
      <c r="AL220" s="21">
        <f>AL200-Baseline!AL200</f>
        <v>0.5628731176478885</v>
      </c>
      <c r="AM220" s="21">
        <f>AM200-Baseline!AM200</f>
        <v>-9.8541982643934212E-2</v>
      </c>
      <c r="AN220" s="21">
        <f>AN200-Baseline!AN200</f>
        <v>-0.85767856450774449</v>
      </c>
      <c r="AO220" s="21">
        <f>AO200-Baseline!AO200</f>
        <v>-1.7226946990503551</v>
      </c>
      <c r="AP220" s="21">
        <f>AP200-Baseline!AP200</f>
        <v>-2.7175493196532221</v>
      </c>
      <c r="AQ220" s="21">
        <f>AQ200-Baseline!AQ200</f>
        <v>-3.8598837690821997</v>
      </c>
      <c r="AR220" s="21">
        <f>AR200-Baseline!AR200</f>
        <v>-5.172676085744869</v>
      </c>
      <c r="AS220" s="21">
        <f>AS200-Baseline!AS200</f>
        <v>-6.6844507920072882</v>
      </c>
      <c r="AT220" s="21">
        <f>AT200-Baseline!AT200</f>
        <v>-8.4199445404380135</v>
      </c>
      <c r="AU220" s="21">
        <f>AU200-Baseline!AU200</f>
        <v>-10.422425557447841</v>
      </c>
      <c r="AV220" s="21">
        <f>AV200-Baseline!AV200</f>
        <v>-12.725148676465812</v>
      </c>
      <c r="AW220" s="21">
        <f>AW200-Baseline!AW200</f>
        <v>-15.382942180478857</v>
      </c>
      <c r="AX220" s="21">
        <f>AX200-Baseline!AX200</f>
        <v>-18.443061841928728</v>
      </c>
      <c r="AY220" s="21">
        <f>AY200-Baseline!AY200</f>
        <v>2.3006587212408851</v>
      </c>
      <c r="AZ220" s="21">
        <f>AZ200-Baseline!AZ200</f>
        <v>2.1024768474905389</v>
      </c>
      <c r="BA220" s="21">
        <f>BA200-Baseline!BA200</f>
        <v>1.7758287108621693</v>
      </c>
      <c r="BB220" s="21">
        <f>BB200-Baseline!BB200</f>
        <v>1.4047813149698762</v>
      </c>
    </row>
    <row r="221" spans="1:54" outlineLevel="2">
      <c r="A221" s="494"/>
      <c r="B221" s="150" t="s">
        <v>440</v>
      </c>
      <c r="C221" s="19"/>
      <c r="D221" s="135" t="s">
        <v>330</v>
      </c>
      <c r="E221" s="21">
        <f>E201-Baseline!E201</f>
        <v>-5.1875093341031544</v>
      </c>
      <c r="F221" s="21">
        <f>F201-Baseline!F201</f>
        <v>-0.15790837964047721</v>
      </c>
      <c r="G221" s="21">
        <f>G201-Baseline!G201</f>
        <v>-0.2681038872462107</v>
      </c>
      <c r="H221" s="21">
        <f>H201-Baseline!H201</f>
        <v>-0.37897799231603457</v>
      </c>
      <c r="I221" s="21">
        <f>I201-Baseline!I201</f>
        <v>-0.49022747081665141</v>
      </c>
      <c r="J221" s="21">
        <f>J201-Baseline!J201</f>
        <v>-0.60693101653952564</v>
      </c>
      <c r="K221" s="21">
        <f>K201-Baseline!K201</f>
        <v>-0.71356046406534368</v>
      </c>
      <c r="L221" s="21">
        <f>L201-Baseline!L201</f>
        <v>-0.82550931423518037</v>
      </c>
      <c r="M221" s="21">
        <f>M201-Baseline!M201</f>
        <v>-0.93756375470608599</v>
      </c>
      <c r="N221" s="21">
        <f>N201-Baseline!N201</f>
        <v>-1.0496668274614391</v>
      </c>
      <c r="O221" s="21">
        <f>O201-Baseline!O201</f>
        <v>-1.1661907062232588</v>
      </c>
      <c r="P221" s="21">
        <f>P201-Baseline!P201</f>
        <v>-1.2738097301842268</v>
      </c>
      <c r="Q221" s="21">
        <f>Q201-Baseline!Q201</f>
        <v>-1.3899675071043323</v>
      </c>
      <c r="R221" s="21">
        <f>R201-Baseline!R201</f>
        <v>-1.4975544986047558</v>
      </c>
      <c r="S221" s="21">
        <f>S201-Baseline!S201</f>
        <v>-1.6131842526727329</v>
      </c>
      <c r="T221" s="21">
        <f>T201-Baseline!T201</f>
        <v>1.3524302600775062</v>
      </c>
      <c r="U221" s="21">
        <f>U201-Baseline!U201</f>
        <v>0.70229965219470003</v>
      </c>
      <c r="V221" s="21">
        <f>V201-Baseline!V201</f>
        <v>-0.11005115210131677</v>
      </c>
      <c r="W221" s="21">
        <f>W201-Baseline!W201</f>
        <v>-1.0372167859819372</v>
      </c>
      <c r="X221" s="21">
        <f>X201-Baseline!X201</f>
        <v>-2.0920126451153482</v>
      </c>
      <c r="Y221" s="21">
        <f>Y201-Baseline!Y201</f>
        <v>-3.2935741729604349</v>
      </c>
      <c r="Z221" s="21">
        <f>Z201-Baseline!Z201</f>
        <v>-4.6671912637474975</v>
      </c>
      <c r="AA221" s="21">
        <f>AA201-Baseline!AA201</f>
        <v>-6.2283331108607367</v>
      </c>
      <c r="AB221" s="21">
        <f>AB201-Baseline!AB201</f>
        <v>-8.0159523018020593</v>
      </c>
      <c r="AC221" s="21">
        <f>AC201-Baseline!AC201</f>
        <v>-10.060243144344252</v>
      </c>
      <c r="AD221" s="21">
        <f>AD201-Baseline!AD201</f>
        <v>-12.404465524625275</v>
      </c>
      <c r="AE221" s="21">
        <f>AE201-Baseline!AE201</f>
        <v>-15.090433419349873</v>
      </c>
      <c r="AF221" s="21">
        <f>AF201-Baseline!AF201</f>
        <v>-18.160626790959878</v>
      </c>
      <c r="AG221" s="21">
        <f>AG201-Baseline!AG201</f>
        <v>-21.684740282278611</v>
      </c>
      <c r="AH221" s="21">
        <f>AH201-Baseline!AH201</f>
        <v>-25.719232556432104</v>
      </c>
      <c r="AI221" s="21">
        <f>AI201-Baseline!AI201</f>
        <v>1.9890155320230609</v>
      </c>
      <c r="AJ221" s="21">
        <f>AJ201-Baseline!AJ201</f>
        <v>1.6491425797607699</v>
      </c>
      <c r="AK221" s="21">
        <f>AK201-Baseline!AK201</f>
        <v>1.1417130228116981</v>
      </c>
      <c r="AL221" s="21">
        <f>AL201-Baseline!AL201</f>
        <v>0.5628731176478885</v>
      </c>
      <c r="AM221" s="21">
        <f>AM201-Baseline!AM201</f>
        <v>-9.8541982643934212E-2</v>
      </c>
      <c r="AN221" s="21">
        <f>AN201-Baseline!AN201</f>
        <v>-0.85767856450774449</v>
      </c>
      <c r="AO221" s="21">
        <f>AO201-Baseline!AO201</f>
        <v>-1.7226946990503551</v>
      </c>
      <c r="AP221" s="21">
        <f>AP201-Baseline!AP201</f>
        <v>-2.7175493196532221</v>
      </c>
      <c r="AQ221" s="21">
        <f>AQ201-Baseline!AQ201</f>
        <v>-3.8598837690821997</v>
      </c>
      <c r="AR221" s="21">
        <f>AR201-Baseline!AR201</f>
        <v>-5.172676085744869</v>
      </c>
      <c r="AS221" s="21">
        <f>AS201-Baseline!AS201</f>
        <v>-6.6844507920072882</v>
      </c>
      <c r="AT221" s="21">
        <f>AT201-Baseline!AT201</f>
        <v>-8.4199445404380135</v>
      </c>
      <c r="AU221" s="21">
        <f>AU201-Baseline!AU201</f>
        <v>-10.422425557447841</v>
      </c>
      <c r="AV221" s="21">
        <f>AV201-Baseline!AV201</f>
        <v>-12.725148676465812</v>
      </c>
      <c r="AW221" s="21">
        <f>AW201-Baseline!AW201</f>
        <v>-15.382942180478857</v>
      </c>
      <c r="AX221" s="21">
        <f>AX201-Baseline!AX201</f>
        <v>-18.443061841928728</v>
      </c>
      <c r="AY221" s="21">
        <f>AY201-Baseline!AY201</f>
        <v>2.3006587212408851</v>
      </c>
      <c r="AZ221" s="21">
        <f>AZ201-Baseline!AZ201</f>
        <v>2.1024768474905389</v>
      </c>
      <c r="BA221" s="21">
        <f>BA201-Baseline!BA201</f>
        <v>1.7758287108621693</v>
      </c>
      <c r="BB221" s="21">
        <f>BB201-Baseline!BB201</f>
        <v>1.4047813149698762</v>
      </c>
    </row>
    <row r="222" spans="1:54" outlineLevel="2">
      <c r="A222" s="495"/>
      <c r="B222" s="150" t="s">
        <v>441</v>
      </c>
      <c r="C222" s="19"/>
      <c r="D222" s="135" t="s">
        <v>330</v>
      </c>
      <c r="E222" s="21">
        <f>E202-Baseline!E202</f>
        <v>-5.1875093341031544</v>
      </c>
      <c r="F222" s="21">
        <f>F202-Baseline!F202</f>
        <v>-0.15790837964047721</v>
      </c>
      <c r="G222" s="21">
        <f>G202-Baseline!G202</f>
        <v>-0.2681038872462107</v>
      </c>
      <c r="H222" s="21">
        <f>H202-Baseline!H202</f>
        <v>-0.37897799231603457</v>
      </c>
      <c r="I222" s="21">
        <f>I202-Baseline!I202</f>
        <v>-0.49022747081665141</v>
      </c>
      <c r="J222" s="21">
        <f>J202-Baseline!J202</f>
        <v>-0.60693101653952564</v>
      </c>
      <c r="K222" s="21">
        <f>K202-Baseline!K202</f>
        <v>-0.71356046406534368</v>
      </c>
      <c r="L222" s="21">
        <f>L202-Baseline!L202</f>
        <v>-0.82550931423518037</v>
      </c>
      <c r="M222" s="21">
        <f>M202-Baseline!M202</f>
        <v>-0.93756375470608599</v>
      </c>
      <c r="N222" s="21">
        <f>N202-Baseline!N202</f>
        <v>-1.0496668274614391</v>
      </c>
      <c r="O222" s="21">
        <f>O202-Baseline!O202</f>
        <v>-1.1661907062232588</v>
      </c>
      <c r="P222" s="21">
        <f>P202-Baseline!P202</f>
        <v>-1.2738097301842268</v>
      </c>
      <c r="Q222" s="21">
        <f>Q202-Baseline!Q202</f>
        <v>-1.3899675071043323</v>
      </c>
      <c r="R222" s="21">
        <f>R202-Baseline!R202</f>
        <v>-1.4975544986047558</v>
      </c>
      <c r="S222" s="21">
        <f>S202-Baseline!S202</f>
        <v>-1.6131842526727329</v>
      </c>
      <c r="T222" s="21">
        <f>T202-Baseline!T202</f>
        <v>1.3524302600775062</v>
      </c>
      <c r="U222" s="21">
        <f>U202-Baseline!U202</f>
        <v>0.70229965219470003</v>
      </c>
      <c r="V222" s="21">
        <f>V202-Baseline!V202</f>
        <v>-0.11005115210131677</v>
      </c>
      <c r="W222" s="21">
        <f>W202-Baseline!W202</f>
        <v>-1.0372167859819372</v>
      </c>
      <c r="X222" s="21">
        <f>X202-Baseline!X202</f>
        <v>-2.0920126451153482</v>
      </c>
      <c r="Y222" s="21">
        <f>Y202-Baseline!Y202</f>
        <v>-3.2935741729604349</v>
      </c>
      <c r="Z222" s="21">
        <f>Z202-Baseline!Z202</f>
        <v>-4.6671912637474975</v>
      </c>
      <c r="AA222" s="21">
        <f>AA202-Baseline!AA202</f>
        <v>-6.2283331108607367</v>
      </c>
      <c r="AB222" s="21">
        <f>AB202-Baseline!AB202</f>
        <v>-8.0159523018020593</v>
      </c>
      <c r="AC222" s="21">
        <f>AC202-Baseline!AC202</f>
        <v>-10.060243144344252</v>
      </c>
      <c r="AD222" s="21">
        <f>AD202-Baseline!AD202</f>
        <v>-12.404465524625275</v>
      </c>
      <c r="AE222" s="21">
        <f>AE202-Baseline!AE202</f>
        <v>-15.090433419349873</v>
      </c>
      <c r="AF222" s="21">
        <f>AF202-Baseline!AF202</f>
        <v>-18.160626790959878</v>
      </c>
      <c r="AG222" s="21">
        <f>AG202-Baseline!AG202</f>
        <v>-21.684740282278611</v>
      </c>
      <c r="AH222" s="21">
        <f>AH202-Baseline!AH202</f>
        <v>-25.719232556432104</v>
      </c>
      <c r="AI222" s="21">
        <f>AI202-Baseline!AI202</f>
        <v>1.9890155320230609</v>
      </c>
      <c r="AJ222" s="21">
        <f>AJ202-Baseline!AJ202</f>
        <v>1.6491425797607699</v>
      </c>
      <c r="AK222" s="21">
        <f>AK202-Baseline!AK202</f>
        <v>1.1417130228116981</v>
      </c>
      <c r="AL222" s="21">
        <f>AL202-Baseline!AL202</f>
        <v>0.5628731176478885</v>
      </c>
      <c r="AM222" s="21">
        <f>AM202-Baseline!AM202</f>
        <v>-9.8541982643934212E-2</v>
      </c>
      <c r="AN222" s="21">
        <f>AN202-Baseline!AN202</f>
        <v>-0.85767856450774449</v>
      </c>
      <c r="AO222" s="21">
        <f>AO202-Baseline!AO202</f>
        <v>-1.7226946990503551</v>
      </c>
      <c r="AP222" s="21">
        <f>AP202-Baseline!AP202</f>
        <v>-2.7175493196532221</v>
      </c>
      <c r="AQ222" s="21">
        <f>AQ202-Baseline!AQ202</f>
        <v>-3.8598837690821997</v>
      </c>
      <c r="AR222" s="21">
        <f>AR202-Baseline!AR202</f>
        <v>-5.172676085744869</v>
      </c>
      <c r="AS222" s="21">
        <f>AS202-Baseline!AS202</f>
        <v>-6.6844507920072882</v>
      </c>
      <c r="AT222" s="21">
        <f>AT202-Baseline!AT202</f>
        <v>-8.4199445404380135</v>
      </c>
      <c r="AU222" s="21">
        <f>AU202-Baseline!AU202</f>
        <v>-10.422425557447841</v>
      </c>
      <c r="AV222" s="21">
        <f>AV202-Baseline!AV202</f>
        <v>-12.725148676465812</v>
      </c>
      <c r="AW222" s="21">
        <f>AW202-Baseline!AW202</f>
        <v>-15.382942180478857</v>
      </c>
      <c r="AX222" s="21">
        <f>AX202-Baseline!AX202</f>
        <v>-18.443061841928728</v>
      </c>
      <c r="AY222" s="21">
        <f>AY202-Baseline!AY202</f>
        <v>2.3006587212408851</v>
      </c>
      <c r="AZ222" s="21">
        <f>AZ202-Baseline!AZ202</f>
        <v>2.1024768474905389</v>
      </c>
      <c r="BA222" s="21">
        <f>BA202-Baseline!BA202</f>
        <v>1.7758287108621693</v>
      </c>
      <c r="BB222" s="21">
        <f>BB202-Baseline!BB202</f>
        <v>1.4047813149698762</v>
      </c>
    </row>
    <row r="223" spans="1:54" outlineLevel="2">
      <c r="B223" s="19"/>
      <c r="C223" s="19"/>
      <c r="D223" s="19"/>
      <c r="E223" s="15"/>
    </row>
    <row r="224" spans="1:54" outlineLevel="2">
      <c r="A224" s="493" t="s">
        <v>442</v>
      </c>
      <c r="B224" s="150" t="s">
        <v>439</v>
      </c>
      <c r="C224" s="19"/>
      <c r="D224" s="135" t="s">
        <v>330</v>
      </c>
      <c r="E224" s="21">
        <f>E204-Baseline!E204</f>
        <v>-5.1875093341031544</v>
      </c>
      <c r="F224" s="21">
        <f>F204-Baseline!F204</f>
        <v>-5.3454177137436307</v>
      </c>
      <c r="G224" s="21">
        <f>G204-Baseline!G204</f>
        <v>-5.6135216009898414</v>
      </c>
      <c r="H224" s="21">
        <f>H204-Baseline!H204</f>
        <v>-5.992499593305876</v>
      </c>
      <c r="I224" s="21">
        <f>I204-Baseline!I204</f>
        <v>-6.4827270641225283</v>
      </c>
      <c r="J224" s="21">
        <f>J204-Baseline!J204</f>
        <v>-7.0896580806620548</v>
      </c>
      <c r="K224" s="21">
        <f>K204-Baseline!K204</f>
        <v>-7.8032185447274003</v>
      </c>
      <c r="L224" s="21">
        <f>L204-Baseline!L204</f>
        <v>-8.6287278589625771</v>
      </c>
      <c r="M224" s="21">
        <f>M204-Baseline!M204</f>
        <v>-9.5662916136686675</v>
      </c>
      <c r="N224" s="21">
        <f>N204-Baseline!N204</f>
        <v>-10.615958441130104</v>
      </c>
      <c r="O224" s="21">
        <f>O204-Baseline!O204</f>
        <v>-11.782149147353365</v>
      </c>
      <c r="P224" s="21">
        <f>P204-Baseline!P204</f>
        <v>-13.055958877537591</v>
      </c>
      <c r="Q224" s="21">
        <f>Q204-Baseline!Q204</f>
        <v>-14.445926384641922</v>
      </c>
      <c r="R224" s="21">
        <f>R204-Baseline!R204</f>
        <v>-15.943480883246679</v>
      </c>
      <c r="S224" s="21">
        <f>S204-Baseline!S204</f>
        <v>-17.556665135919403</v>
      </c>
      <c r="T224" s="21">
        <f>T204-Baseline!T204</f>
        <v>-16.204234875841905</v>
      </c>
      <c r="U224" s="21">
        <f>U204-Baseline!U204</f>
        <v>-15.501935223647209</v>
      </c>
      <c r="V224" s="21">
        <f>V204-Baseline!V204</f>
        <v>-15.611986375748529</v>
      </c>
      <c r="W224" s="21">
        <f>W204-Baseline!W204</f>
        <v>-16.649203161730469</v>
      </c>
      <c r="X224" s="21">
        <f>X204-Baseline!X204</f>
        <v>-18.741215806845815</v>
      </c>
      <c r="Y224" s="21">
        <f>Y204-Baseline!Y204</f>
        <v>-22.034789979806249</v>
      </c>
      <c r="Z224" s="21">
        <f>Z204-Baseline!Z204</f>
        <v>-26.701981243553746</v>
      </c>
      <c r="AA224" s="21">
        <f>AA204-Baseline!AA204</f>
        <v>-32.930314354414463</v>
      </c>
      <c r="AB224" s="21">
        <f>AB204-Baseline!AB204</f>
        <v>-40.946266656216523</v>
      </c>
      <c r="AC224" s="21">
        <f>AC204-Baseline!AC204</f>
        <v>-51.006509800560792</v>
      </c>
      <c r="AD224" s="21">
        <f>AD204-Baseline!AD204</f>
        <v>-63.410975325186058</v>
      </c>
      <c r="AE224" s="21">
        <f>AE204-Baseline!AE204</f>
        <v>-78.501408744535951</v>
      </c>
      <c r="AF224" s="21">
        <f>AF204-Baseline!AF204</f>
        <v>-96.662035535495818</v>
      </c>
      <c r="AG224" s="21">
        <f>AG204-Baseline!AG204</f>
        <v>-118.34677581777444</v>
      </c>
      <c r="AH224" s="21">
        <f>AH204-Baseline!AH204</f>
        <v>-144.06600837420655</v>
      </c>
      <c r="AI224" s="21">
        <f>AI204-Baseline!AI204</f>
        <v>-142.07699284218347</v>
      </c>
      <c r="AJ224" s="21">
        <f>AJ204-Baseline!AJ204</f>
        <v>-140.42785026242271</v>
      </c>
      <c r="AK224" s="21">
        <f>AK204-Baseline!AK204</f>
        <v>-139.28613723961101</v>
      </c>
      <c r="AL224" s="21">
        <f>AL204-Baseline!AL204</f>
        <v>-138.7232641219631</v>
      </c>
      <c r="AM224" s="21">
        <f>AM204-Baseline!AM204</f>
        <v>-138.82180610460705</v>
      </c>
      <c r="AN224" s="21">
        <f>AN204-Baseline!AN204</f>
        <v>-139.67948466911483</v>
      </c>
      <c r="AO224" s="21">
        <f>AO204-Baseline!AO204</f>
        <v>-141.40217936816518</v>
      </c>
      <c r="AP224" s="21">
        <f>AP204-Baseline!AP204</f>
        <v>-144.11972868781842</v>
      </c>
      <c r="AQ224" s="21">
        <f>AQ204-Baseline!AQ204</f>
        <v>-147.97961245690061</v>
      </c>
      <c r="AR224" s="21">
        <f>AR204-Baseline!AR204</f>
        <v>-153.15228854264549</v>
      </c>
      <c r="AS224" s="21">
        <f>AS204-Baseline!AS204</f>
        <v>-159.83673933465275</v>
      </c>
      <c r="AT224" s="21">
        <f>AT204-Baseline!AT204</f>
        <v>-168.25668387509074</v>
      </c>
      <c r="AU224" s="21">
        <f>AU204-Baseline!AU204</f>
        <v>-178.67910943253855</v>
      </c>
      <c r="AV224" s="21">
        <f>AV204-Baseline!AV204</f>
        <v>-191.40425810900436</v>
      </c>
      <c r="AW224" s="21">
        <f>AW204-Baseline!AW204</f>
        <v>-206.78720028948322</v>
      </c>
      <c r="AX224" s="21">
        <f>AX204-Baseline!AX204</f>
        <v>-225.23026213141196</v>
      </c>
      <c r="AY224" s="21">
        <f>AY204-Baseline!AY204</f>
        <v>-222.92960341017107</v>
      </c>
      <c r="AZ224" s="21">
        <f>AZ204-Baseline!AZ204</f>
        <v>-220.82712656268052</v>
      </c>
      <c r="BA224" s="21">
        <f>BA204-Baseline!BA204</f>
        <v>-219.05129785181833</v>
      </c>
      <c r="BB224" s="21">
        <f>BB204-Baseline!BB204</f>
        <v>-217.64651653684848</v>
      </c>
    </row>
    <row r="225" spans="1:54" outlineLevel="2">
      <c r="A225" s="494"/>
      <c r="B225" s="150" t="s">
        <v>440</v>
      </c>
      <c r="C225" s="19"/>
      <c r="D225" s="135" t="s">
        <v>330</v>
      </c>
      <c r="E225" s="21">
        <f>E205-Baseline!E205</f>
        <v>-5.1875093341031544</v>
      </c>
      <c r="F225" s="21">
        <f>F205-Baseline!F205</f>
        <v>-5.3454177137436307</v>
      </c>
      <c r="G225" s="21">
        <f>G205-Baseline!G205</f>
        <v>-5.6135216009898414</v>
      </c>
      <c r="H225" s="21">
        <f>H205-Baseline!H205</f>
        <v>-5.992499593305876</v>
      </c>
      <c r="I225" s="21">
        <f>I205-Baseline!I205</f>
        <v>-6.4827270641225283</v>
      </c>
      <c r="J225" s="21">
        <f>J205-Baseline!J205</f>
        <v>-7.0896580806620548</v>
      </c>
      <c r="K225" s="21">
        <f>K205-Baseline!K205</f>
        <v>-7.8032185447274003</v>
      </c>
      <c r="L225" s="21">
        <f>L205-Baseline!L205</f>
        <v>-8.6287278589625771</v>
      </c>
      <c r="M225" s="21">
        <f>M205-Baseline!M205</f>
        <v>-9.5662916136686675</v>
      </c>
      <c r="N225" s="21">
        <f>N205-Baseline!N205</f>
        <v>-10.615958441130104</v>
      </c>
      <c r="O225" s="21">
        <f>O205-Baseline!O205</f>
        <v>-11.782149147353365</v>
      </c>
      <c r="P225" s="21">
        <f>P205-Baseline!P205</f>
        <v>-13.055958877537591</v>
      </c>
      <c r="Q225" s="21">
        <f>Q205-Baseline!Q205</f>
        <v>-14.445926384641922</v>
      </c>
      <c r="R225" s="21">
        <f>R205-Baseline!R205</f>
        <v>-15.943480883246679</v>
      </c>
      <c r="S225" s="21">
        <f>S205-Baseline!S205</f>
        <v>-17.556665135919403</v>
      </c>
      <c r="T225" s="21">
        <f>T205-Baseline!T205</f>
        <v>-16.204234875841905</v>
      </c>
      <c r="U225" s="21">
        <f>U205-Baseline!U205</f>
        <v>-15.501935223647209</v>
      </c>
      <c r="V225" s="21">
        <f>V205-Baseline!V205</f>
        <v>-15.611986375748529</v>
      </c>
      <c r="W225" s="21">
        <f>W205-Baseline!W205</f>
        <v>-16.649203161730469</v>
      </c>
      <c r="X225" s="21">
        <f>X205-Baseline!X205</f>
        <v>-18.741215806845815</v>
      </c>
      <c r="Y225" s="21">
        <f>Y205-Baseline!Y205</f>
        <v>-22.034789979806249</v>
      </c>
      <c r="Z225" s="21">
        <f>Z205-Baseline!Z205</f>
        <v>-26.701981243553746</v>
      </c>
      <c r="AA225" s="21">
        <f>AA205-Baseline!AA205</f>
        <v>-32.930314354414463</v>
      </c>
      <c r="AB225" s="21">
        <f>AB205-Baseline!AB205</f>
        <v>-40.946266656216523</v>
      </c>
      <c r="AC225" s="21">
        <f>AC205-Baseline!AC205</f>
        <v>-51.006509800560792</v>
      </c>
      <c r="AD225" s="21">
        <f>AD205-Baseline!AD205</f>
        <v>-63.410975325186058</v>
      </c>
      <c r="AE225" s="21">
        <f>AE205-Baseline!AE205</f>
        <v>-78.501408744535951</v>
      </c>
      <c r="AF225" s="21">
        <f>AF205-Baseline!AF205</f>
        <v>-96.662035535495818</v>
      </c>
      <c r="AG225" s="21">
        <f>AG205-Baseline!AG205</f>
        <v>-118.34677581777444</v>
      </c>
      <c r="AH225" s="21">
        <f>AH205-Baseline!AH205</f>
        <v>-144.06600837420655</v>
      </c>
      <c r="AI225" s="21">
        <f>AI205-Baseline!AI205</f>
        <v>-142.07699284218347</v>
      </c>
      <c r="AJ225" s="21">
        <f>AJ205-Baseline!AJ205</f>
        <v>-140.42785026242271</v>
      </c>
      <c r="AK225" s="21">
        <f>AK205-Baseline!AK205</f>
        <v>-139.28613723961101</v>
      </c>
      <c r="AL225" s="21">
        <f>AL205-Baseline!AL205</f>
        <v>-138.7232641219631</v>
      </c>
      <c r="AM225" s="21">
        <f>AM205-Baseline!AM205</f>
        <v>-138.82180610460705</v>
      </c>
      <c r="AN225" s="21">
        <f>AN205-Baseline!AN205</f>
        <v>-139.67948466911483</v>
      </c>
      <c r="AO225" s="21">
        <f>AO205-Baseline!AO205</f>
        <v>-141.40217936816518</v>
      </c>
      <c r="AP225" s="21">
        <f>AP205-Baseline!AP205</f>
        <v>-144.11972868781842</v>
      </c>
      <c r="AQ225" s="21">
        <f>AQ205-Baseline!AQ205</f>
        <v>-147.97961245690061</v>
      </c>
      <c r="AR225" s="21">
        <f>AR205-Baseline!AR205</f>
        <v>-153.15228854264549</v>
      </c>
      <c r="AS225" s="21">
        <f>AS205-Baseline!AS205</f>
        <v>-159.83673933465275</v>
      </c>
      <c r="AT225" s="21">
        <f>AT205-Baseline!AT205</f>
        <v>-168.25668387509074</v>
      </c>
      <c r="AU225" s="21">
        <f>AU205-Baseline!AU205</f>
        <v>-178.67910943253855</v>
      </c>
      <c r="AV225" s="21">
        <f>AV205-Baseline!AV205</f>
        <v>-191.40425810900436</v>
      </c>
      <c r="AW225" s="21">
        <f>AW205-Baseline!AW205</f>
        <v>-206.78720028948322</v>
      </c>
      <c r="AX225" s="21">
        <f>AX205-Baseline!AX205</f>
        <v>-225.23026213141196</v>
      </c>
      <c r="AY225" s="21">
        <f>AY205-Baseline!AY205</f>
        <v>-222.92960341017107</v>
      </c>
      <c r="AZ225" s="21">
        <f>AZ205-Baseline!AZ205</f>
        <v>-220.82712656268052</v>
      </c>
      <c r="BA225" s="21">
        <f>BA205-Baseline!BA205</f>
        <v>-219.05129785181833</v>
      </c>
      <c r="BB225" s="21">
        <f>BB205-Baseline!BB205</f>
        <v>-217.64651653684848</v>
      </c>
    </row>
    <row r="226" spans="1:54" outlineLevel="2">
      <c r="A226" s="495"/>
      <c r="B226" s="150" t="s">
        <v>441</v>
      </c>
      <c r="C226" s="19"/>
      <c r="D226" s="135" t="s">
        <v>330</v>
      </c>
      <c r="E226" s="21">
        <f>E206-Baseline!E206</f>
        <v>-5.1875093341031544</v>
      </c>
      <c r="F226" s="21">
        <f>F206-Baseline!F206</f>
        <v>-5.3454177137436307</v>
      </c>
      <c r="G226" s="21">
        <f>G206-Baseline!G206</f>
        <v>-5.6135216009898414</v>
      </c>
      <c r="H226" s="21">
        <f>H206-Baseline!H206</f>
        <v>-5.992499593305876</v>
      </c>
      <c r="I226" s="21">
        <f>I206-Baseline!I206</f>
        <v>-6.4827270641225283</v>
      </c>
      <c r="J226" s="21">
        <f>J206-Baseline!J206</f>
        <v>-7.0896580806620548</v>
      </c>
      <c r="K226" s="21">
        <f>K206-Baseline!K206</f>
        <v>-7.8032185447274003</v>
      </c>
      <c r="L226" s="21">
        <f>L206-Baseline!L206</f>
        <v>-8.6287278589625771</v>
      </c>
      <c r="M226" s="21">
        <f>M206-Baseline!M206</f>
        <v>-9.5662916136686675</v>
      </c>
      <c r="N226" s="21">
        <f>N206-Baseline!N206</f>
        <v>-10.615958441130104</v>
      </c>
      <c r="O226" s="21">
        <f>O206-Baseline!O206</f>
        <v>-11.782149147353365</v>
      </c>
      <c r="P226" s="21">
        <f>P206-Baseline!P206</f>
        <v>-13.055958877537591</v>
      </c>
      <c r="Q226" s="21">
        <f>Q206-Baseline!Q206</f>
        <v>-14.445926384641922</v>
      </c>
      <c r="R226" s="21">
        <f>R206-Baseline!R206</f>
        <v>-15.943480883246679</v>
      </c>
      <c r="S226" s="21">
        <f>S206-Baseline!S206</f>
        <v>-17.556665135919403</v>
      </c>
      <c r="T226" s="21">
        <f>T206-Baseline!T206</f>
        <v>-16.204234875841905</v>
      </c>
      <c r="U226" s="21">
        <f>U206-Baseline!U206</f>
        <v>-15.501935223647209</v>
      </c>
      <c r="V226" s="21">
        <f>V206-Baseline!V206</f>
        <v>-15.611986375748529</v>
      </c>
      <c r="W226" s="21">
        <f>W206-Baseline!W206</f>
        <v>-16.649203161730469</v>
      </c>
      <c r="X226" s="21">
        <f>X206-Baseline!X206</f>
        <v>-18.741215806845815</v>
      </c>
      <c r="Y226" s="21">
        <f>Y206-Baseline!Y206</f>
        <v>-22.034789979806249</v>
      </c>
      <c r="Z226" s="21">
        <f>Z206-Baseline!Z206</f>
        <v>-26.701981243553746</v>
      </c>
      <c r="AA226" s="21">
        <f>AA206-Baseline!AA206</f>
        <v>-32.930314354414463</v>
      </c>
      <c r="AB226" s="21">
        <f>AB206-Baseline!AB206</f>
        <v>-40.946266656216523</v>
      </c>
      <c r="AC226" s="21">
        <f>AC206-Baseline!AC206</f>
        <v>-51.006509800560792</v>
      </c>
      <c r="AD226" s="21">
        <f>AD206-Baseline!AD206</f>
        <v>-63.410975325186058</v>
      </c>
      <c r="AE226" s="21">
        <f>AE206-Baseline!AE206</f>
        <v>-78.501408744535951</v>
      </c>
      <c r="AF226" s="21">
        <f>AF206-Baseline!AF206</f>
        <v>-96.662035535495818</v>
      </c>
      <c r="AG226" s="21">
        <f>AG206-Baseline!AG206</f>
        <v>-118.34677581777444</v>
      </c>
      <c r="AH226" s="21">
        <f>AH206-Baseline!AH206</f>
        <v>-144.06600837420655</v>
      </c>
      <c r="AI226" s="21">
        <f>AI206-Baseline!AI206</f>
        <v>-142.07699284218347</v>
      </c>
      <c r="AJ226" s="21">
        <f>AJ206-Baseline!AJ206</f>
        <v>-140.42785026242271</v>
      </c>
      <c r="AK226" s="21">
        <f>AK206-Baseline!AK206</f>
        <v>-139.28613723961101</v>
      </c>
      <c r="AL226" s="21">
        <f>AL206-Baseline!AL206</f>
        <v>-138.7232641219631</v>
      </c>
      <c r="AM226" s="21">
        <f>AM206-Baseline!AM206</f>
        <v>-138.82180610460705</v>
      </c>
      <c r="AN226" s="21">
        <f>AN206-Baseline!AN206</f>
        <v>-139.67948466911483</v>
      </c>
      <c r="AO226" s="21">
        <f>AO206-Baseline!AO206</f>
        <v>-141.40217936816518</v>
      </c>
      <c r="AP226" s="21">
        <f>AP206-Baseline!AP206</f>
        <v>-144.11972868781842</v>
      </c>
      <c r="AQ226" s="21">
        <f>AQ206-Baseline!AQ206</f>
        <v>-147.97961245690061</v>
      </c>
      <c r="AR226" s="21">
        <f>AR206-Baseline!AR206</f>
        <v>-153.15228854264549</v>
      </c>
      <c r="AS226" s="21">
        <f>AS206-Baseline!AS206</f>
        <v>-159.83673933465275</v>
      </c>
      <c r="AT226" s="21">
        <f>AT206-Baseline!AT206</f>
        <v>-168.25668387509074</v>
      </c>
      <c r="AU226" s="21">
        <f>AU206-Baseline!AU206</f>
        <v>-178.67910943253855</v>
      </c>
      <c r="AV226" s="21">
        <f>AV206-Baseline!AV206</f>
        <v>-191.40425810900436</v>
      </c>
      <c r="AW226" s="21">
        <f>AW206-Baseline!AW206</f>
        <v>-206.78720028948322</v>
      </c>
      <c r="AX226" s="21">
        <f>AX206-Baseline!AX206</f>
        <v>-225.23026213141196</v>
      </c>
      <c r="AY226" s="21">
        <f>AY206-Baseline!AY206</f>
        <v>-222.92960341017107</v>
      </c>
      <c r="AZ226" s="21">
        <f>AZ206-Baseline!AZ206</f>
        <v>-220.82712656268052</v>
      </c>
      <c r="BA226" s="21">
        <f>BA206-Baseline!BA206</f>
        <v>-219.05129785181833</v>
      </c>
      <c r="BB226" s="21">
        <f>BB206-Baseline!BB206</f>
        <v>-217.64651653684848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63E0CF65-D469-47B8-9F26-639176E09C7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B67:B70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B56:B63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BB51"/>
  <sheetViews>
    <sheetView topLeftCell="A26" workbookViewId="0">
      <selection activeCell="A36" sqref="A36:XFD51"/>
    </sheetView>
  </sheetViews>
  <sheetFormatPr defaultRowHeight="13.5"/>
  <cols>
    <col min="1" max="1" width="22" customWidth="1"/>
    <col min="2" max="2" width="35.23046875" customWidth="1"/>
    <col min="4" max="4" width="12.61328125" customWidth="1"/>
  </cols>
  <sheetData>
    <row r="1" spans="1:54">
      <c r="A1" s="4" t="s">
        <v>447</v>
      </c>
    </row>
    <row r="2" spans="1:54">
      <c r="A2" s="490" t="s">
        <v>448</v>
      </c>
      <c r="B2" s="490"/>
      <c r="C2" s="490"/>
      <c r="D2" s="490"/>
      <c r="E2" s="490"/>
      <c r="F2" s="490"/>
      <c r="G2" s="490"/>
      <c r="H2" s="490"/>
      <c r="I2" s="490"/>
      <c r="J2" s="490"/>
      <c r="K2" s="490"/>
      <c r="L2" s="490"/>
      <c r="M2" s="490"/>
      <c r="N2" s="490"/>
      <c r="O2" s="490"/>
      <c r="P2" s="490"/>
      <c r="Q2" s="490"/>
      <c r="R2" s="490"/>
      <c r="S2" s="490"/>
    </row>
    <row r="3" spans="1:54">
      <c r="A3" s="490"/>
      <c r="B3" s="490"/>
      <c r="C3" s="490"/>
      <c r="D3" s="490"/>
      <c r="E3" s="490"/>
      <c r="F3" s="490"/>
      <c r="G3" s="490"/>
      <c r="H3" s="490"/>
      <c r="I3" s="490"/>
      <c r="J3" s="490"/>
      <c r="K3" s="490"/>
      <c r="L3" s="490"/>
      <c r="M3" s="490"/>
      <c r="N3" s="490"/>
      <c r="O3" s="490"/>
      <c r="P3" s="490"/>
      <c r="Q3" s="490"/>
      <c r="R3" s="490"/>
      <c r="S3" s="490"/>
    </row>
    <row r="4" spans="1:54">
      <c r="A4" s="490"/>
      <c r="B4" s="490"/>
      <c r="C4" s="490"/>
      <c r="D4" s="490"/>
      <c r="E4" s="490"/>
      <c r="F4" s="490"/>
      <c r="G4" s="490"/>
      <c r="H4" s="490"/>
      <c r="I4" s="490"/>
      <c r="J4" s="490"/>
      <c r="K4" s="490"/>
      <c r="L4" s="490"/>
      <c r="M4" s="490"/>
      <c r="N4" s="490"/>
      <c r="O4" s="490"/>
      <c r="P4" s="490"/>
      <c r="Q4" s="490"/>
      <c r="R4" s="490"/>
      <c r="S4" s="490"/>
    </row>
    <row r="6" spans="1:54">
      <c r="A6" s="316" t="s">
        <v>547</v>
      </c>
      <c r="B6" s="316">
        <v>232</v>
      </c>
      <c r="C6" s="490" t="s">
        <v>548</v>
      </c>
      <c r="D6" s="490"/>
      <c r="E6" s="490"/>
      <c r="F6" s="490"/>
      <c r="G6" s="490"/>
      <c r="H6" s="490"/>
      <c r="I6" s="490"/>
      <c r="J6" s="490"/>
      <c r="K6" s="490"/>
      <c r="L6" s="490"/>
      <c r="M6" s="490"/>
      <c r="N6" s="490"/>
      <c r="O6" s="316"/>
      <c r="P6" s="316"/>
      <c r="Q6" s="316"/>
      <c r="R6" s="316"/>
      <c r="S6" s="316"/>
      <c r="T6" s="316"/>
    </row>
    <row r="9" spans="1:54">
      <c r="A9" s="491" t="s">
        <v>549</v>
      </c>
      <c r="B9" s="321" t="s">
        <v>550</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row>
    <row r="10" spans="1:54">
      <c r="A10" s="49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row>
    <row r="11" spans="1:54">
      <c r="A11" s="491"/>
      <c r="B11" s="322" t="s">
        <v>512</v>
      </c>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4">
      <c r="A12" s="49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row>
    <row r="13" spans="1:54">
      <c r="A13" s="491"/>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4">
      <c r="A14" s="49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row>
    <row r="15" spans="1:54">
      <c r="A15" s="49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row>
    <row r="16" spans="1:54" ht="14.5">
      <c r="A16" s="491"/>
      <c r="B16" s="323" t="s">
        <v>536</v>
      </c>
      <c r="C16" s="345">
        <v>7.4999999999999997E-3</v>
      </c>
      <c r="D16" s="324"/>
      <c r="E16" s="322" t="s">
        <v>563</v>
      </c>
      <c r="F16" s="322"/>
      <c r="G16" s="322"/>
      <c r="H16" s="322"/>
      <c r="I16" s="322"/>
      <c r="J16" s="322"/>
      <c r="K16" s="322"/>
      <c r="L16" s="322"/>
      <c r="M16" s="322"/>
      <c r="N16" s="324"/>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row>
    <row r="17" spans="1:54" ht="14.5">
      <c r="A17" s="491"/>
      <c r="B17" s="323" t="s">
        <v>514</v>
      </c>
      <c r="C17" s="325">
        <v>1</v>
      </c>
      <c r="D17" s="325"/>
      <c r="E17" s="322" t="s">
        <v>515</v>
      </c>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row>
    <row r="18" spans="1:54" ht="14.5">
      <c r="A18" s="491"/>
      <c r="B18" s="323" t="s">
        <v>516</v>
      </c>
      <c r="C18" s="326">
        <v>107161</v>
      </c>
      <c r="D18" s="326"/>
      <c r="E18" s="322" t="s">
        <v>517</v>
      </c>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row>
    <row r="19" spans="1:54" ht="14.5">
      <c r="A19" s="491"/>
      <c r="B19" s="323" t="s">
        <v>518</v>
      </c>
      <c r="C19" s="327">
        <v>300</v>
      </c>
      <c r="D19" s="327"/>
      <c r="E19" s="322" t="s">
        <v>519</v>
      </c>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row>
    <row r="20" spans="1:54" ht="12.75" customHeight="1">
      <c r="A20" s="491"/>
      <c r="B20" s="323" t="s">
        <v>520</v>
      </c>
      <c r="C20" s="322">
        <v>1</v>
      </c>
      <c r="D20" s="322"/>
      <c r="E20" s="322" t="s">
        <v>521</v>
      </c>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row>
    <row r="21" spans="1:54" ht="25.5" customHeight="1">
      <c r="A21" s="491"/>
      <c r="B21" s="323" t="s">
        <v>522</v>
      </c>
      <c r="C21" s="322">
        <v>30</v>
      </c>
      <c r="D21" s="322"/>
      <c r="E21" s="322" t="s">
        <v>523</v>
      </c>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row>
    <row r="22" spans="1:54">
      <c r="A22" s="491"/>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row>
    <row r="23" spans="1:54" ht="14.5">
      <c r="A23" s="491"/>
      <c r="B23" s="323" t="s">
        <v>524</v>
      </c>
      <c r="C23" s="346">
        <f>-(C16*C17*C18*C19*C20*C21)/1000000</f>
        <v>-7.2333674999999999</v>
      </c>
      <c r="D23" s="328"/>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row>
    <row r="24" spans="1:54" ht="12.75" customHeight="1">
      <c r="A24" s="491"/>
      <c r="B24" s="496" t="s">
        <v>551</v>
      </c>
      <c r="C24" s="496"/>
      <c r="D24" s="496"/>
      <c r="E24" s="496"/>
      <c r="F24" s="496"/>
      <c r="G24" s="496"/>
      <c r="H24" s="496"/>
      <c r="I24" s="496"/>
      <c r="J24" s="496"/>
      <c r="K24" s="496"/>
      <c r="L24" s="496"/>
      <c r="M24" s="496"/>
      <c r="N24" s="496"/>
      <c r="O24" s="496"/>
      <c r="P24" s="496"/>
      <c r="Q24" s="496"/>
      <c r="R24" s="496"/>
      <c r="S24" s="496"/>
      <c r="T24" s="496"/>
      <c r="U24" s="496"/>
      <c r="V24" s="496"/>
      <c r="W24" s="496"/>
      <c r="X24" s="496"/>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row>
    <row r="25" spans="1:54">
      <c r="A25" s="491"/>
      <c r="B25" s="496"/>
      <c r="C25" s="496"/>
      <c r="D25" s="496"/>
      <c r="E25" s="496"/>
      <c r="F25" s="496"/>
      <c r="G25" s="496"/>
      <c r="H25" s="496"/>
      <c r="I25" s="496"/>
      <c r="J25" s="496"/>
      <c r="K25" s="496"/>
      <c r="L25" s="496"/>
      <c r="M25" s="496"/>
      <c r="N25" s="496"/>
      <c r="O25" s="496"/>
      <c r="P25" s="496"/>
      <c r="Q25" s="496"/>
      <c r="R25" s="496"/>
      <c r="S25" s="496"/>
      <c r="T25" s="496"/>
      <c r="U25" s="496"/>
      <c r="V25" s="496"/>
      <c r="W25" s="496"/>
      <c r="X25" s="496"/>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row>
    <row r="26" spans="1:54">
      <c r="A26" s="491"/>
      <c r="B26" s="496"/>
      <c r="C26" s="496"/>
      <c r="D26" s="496"/>
      <c r="E26" s="496"/>
      <c r="F26" s="496"/>
      <c r="G26" s="496"/>
      <c r="H26" s="496"/>
      <c r="I26" s="496"/>
      <c r="J26" s="496"/>
      <c r="K26" s="496"/>
      <c r="L26" s="496"/>
      <c r="M26" s="496"/>
      <c r="N26" s="496"/>
      <c r="O26" s="496"/>
      <c r="P26" s="496"/>
      <c r="Q26" s="496"/>
      <c r="R26" s="496"/>
      <c r="S26" s="496"/>
      <c r="T26" s="496"/>
      <c r="U26" s="496"/>
      <c r="V26" s="496"/>
      <c r="W26" s="496"/>
      <c r="X26" s="496"/>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row>
    <row r="27" spans="1:54">
      <c r="A27" s="491"/>
      <c r="B27" s="322"/>
      <c r="C27" s="321" t="s">
        <v>552</v>
      </c>
      <c r="D27" s="321" t="s">
        <v>539</v>
      </c>
      <c r="E27" s="338">
        <v>2027</v>
      </c>
      <c r="F27" s="338">
        <v>2028</v>
      </c>
      <c r="G27" s="338">
        <v>2029</v>
      </c>
      <c r="H27" s="338">
        <v>2030</v>
      </c>
      <c r="I27" s="338">
        <v>2031</v>
      </c>
      <c r="J27" s="338">
        <v>2032</v>
      </c>
      <c r="K27" s="338">
        <v>2033</v>
      </c>
      <c r="L27" s="338">
        <v>2034</v>
      </c>
      <c r="M27" s="338">
        <v>2035</v>
      </c>
      <c r="N27" s="338">
        <v>2036</v>
      </c>
      <c r="O27" s="338">
        <v>2037</v>
      </c>
      <c r="P27" s="338">
        <v>2038</v>
      </c>
      <c r="Q27" s="338">
        <v>2039</v>
      </c>
      <c r="R27" s="338">
        <v>2040</v>
      </c>
      <c r="S27" s="338">
        <v>2041</v>
      </c>
      <c r="T27" s="338">
        <v>2042</v>
      </c>
      <c r="U27" s="338">
        <v>2043</v>
      </c>
      <c r="V27" s="338">
        <v>2044</v>
      </c>
      <c r="W27" s="338">
        <v>2045</v>
      </c>
      <c r="X27" s="338">
        <v>2046</v>
      </c>
      <c r="Y27" s="338">
        <v>2047</v>
      </c>
      <c r="Z27" s="338">
        <v>2048</v>
      </c>
      <c r="AA27" s="338">
        <v>2049</v>
      </c>
      <c r="AB27" s="338">
        <v>2050</v>
      </c>
      <c r="AC27" s="338">
        <v>2051</v>
      </c>
      <c r="AD27" s="338">
        <v>2052</v>
      </c>
      <c r="AE27" s="338">
        <v>2053</v>
      </c>
      <c r="AF27" s="338">
        <v>2054</v>
      </c>
      <c r="AG27" s="338">
        <v>2055</v>
      </c>
      <c r="AH27" s="338">
        <v>2056</v>
      </c>
      <c r="AI27" s="338">
        <v>2057</v>
      </c>
      <c r="AJ27" s="338">
        <v>2058</v>
      </c>
      <c r="AK27" s="338">
        <v>2059</v>
      </c>
      <c r="AL27" s="338">
        <v>2060</v>
      </c>
      <c r="AM27" s="338">
        <v>2061</v>
      </c>
      <c r="AN27" s="338">
        <v>2062</v>
      </c>
      <c r="AO27" s="338">
        <v>2063</v>
      </c>
      <c r="AP27" s="338">
        <v>2064</v>
      </c>
      <c r="AQ27" s="338">
        <v>2065</v>
      </c>
      <c r="AR27" s="338">
        <v>2066</v>
      </c>
      <c r="AS27" s="338">
        <v>2067</v>
      </c>
      <c r="AT27" s="338">
        <v>2068</v>
      </c>
      <c r="AU27" s="338">
        <v>2069</v>
      </c>
      <c r="AV27" s="338">
        <v>2070</v>
      </c>
      <c r="AW27" s="338">
        <v>2071</v>
      </c>
      <c r="AX27" s="338">
        <v>2072</v>
      </c>
      <c r="AY27" s="338">
        <v>2073</v>
      </c>
      <c r="AZ27" s="338">
        <v>2074</v>
      </c>
      <c r="BA27" s="338">
        <v>2075</v>
      </c>
      <c r="BB27" s="338">
        <v>2076</v>
      </c>
    </row>
    <row r="28" spans="1:54">
      <c r="A28" s="491"/>
      <c r="B28" s="322" t="s">
        <v>527</v>
      </c>
      <c r="C28" s="331">
        <v>0.04</v>
      </c>
      <c r="D28" s="331">
        <v>0.19</v>
      </c>
      <c r="E28" s="332">
        <v>7.4999999999999997E-3</v>
      </c>
      <c r="F28" s="332">
        <f>C16</f>
        <v>7.4999999999999997E-3</v>
      </c>
      <c r="G28" s="332">
        <f t="shared" ref="G28:S28" si="0">F28*(1+$C$28)</f>
        <v>7.7999999999999996E-3</v>
      </c>
      <c r="H28" s="332">
        <f t="shared" si="0"/>
        <v>8.1119999999999994E-3</v>
      </c>
      <c r="I28" s="332">
        <f t="shared" si="0"/>
        <v>8.4364799999999997E-3</v>
      </c>
      <c r="J28" s="332">
        <f>I28*(1+$C$28)</f>
        <v>8.7739392000000006E-3</v>
      </c>
      <c r="K28" s="332">
        <f t="shared" si="0"/>
        <v>9.1248967680000008E-3</v>
      </c>
      <c r="L28" s="332">
        <f t="shared" si="0"/>
        <v>9.489892638720002E-3</v>
      </c>
      <c r="M28" s="332">
        <f t="shared" si="0"/>
        <v>9.8694883442688019E-3</v>
      </c>
      <c r="N28" s="332">
        <f t="shared" si="0"/>
        <v>1.0264267878039555E-2</v>
      </c>
      <c r="O28" s="332">
        <f t="shared" si="0"/>
        <v>1.0674838593161137E-2</v>
      </c>
      <c r="P28" s="332">
        <f t="shared" si="0"/>
        <v>1.1101832136887584E-2</v>
      </c>
      <c r="Q28" s="332">
        <f t="shared" si="0"/>
        <v>1.1545905422363088E-2</v>
      </c>
      <c r="R28" s="332">
        <f t="shared" si="0"/>
        <v>1.2007741639257611E-2</v>
      </c>
      <c r="S28" s="332">
        <f t="shared" si="0"/>
        <v>1.2488051304827916E-2</v>
      </c>
      <c r="T28" s="332">
        <f>C16</f>
        <v>7.4999999999999997E-3</v>
      </c>
      <c r="U28" s="332">
        <f t="shared" ref="U28:BB28" si="1">T28*(1+$D$28)</f>
        <v>8.9249999999999989E-3</v>
      </c>
      <c r="V28" s="332">
        <f t="shared" si="1"/>
        <v>1.0620749999999998E-2</v>
      </c>
      <c r="W28" s="332">
        <f t="shared" si="1"/>
        <v>1.2638692499999998E-2</v>
      </c>
      <c r="X28" s="332">
        <f t="shared" si="1"/>
        <v>1.5040044074999996E-2</v>
      </c>
      <c r="Y28" s="332">
        <f t="shared" si="1"/>
        <v>1.7897652449249995E-2</v>
      </c>
      <c r="Z28" s="332">
        <f t="shared" si="1"/>
        <v>2.1298206414607494E-2</v>
      </c>
      <c r="AA28" s="332">
        <f t="shared" si="1"/>
        <v>2.5344865633382917E-2</v>
      </c>
      <c r="AB28" s="332">
        <f t="shared" si="1"/>
        <v>3.0160390103725669E-2</v>
      </c>
      <c r="AC28" s="332">
        <f t="shared" si="1"/>
        <v>3.5890864223433544E-2</v>
      </c>
      <c r="AD28" s="332">
        <f t="shared" si="1"/>
        <v>4.2710128425885917E-2</v>
      </c>
      <c r="AE28" s="332">
        <f t="shared" si="1"/>
        <v>5.0825052826804239E-2</v>
      </c>
      <c r="AF28" s="332">
        <f t="shared" si="1"/>
        <v>6.048181286389704E-2</v>
      </c>
      <c r="AG28" s="332">
        <f t="shared" si="1"/>
        <v>7.1973357308037472E-2</v>
      </c>
      <c r="AH28" s="332">
        <f t="shared" si="1"/>
        <v>8.5648295196564583E-2</v>
      </c>
      <c r="AI28" s="332">
        <f>C16</f>
        <v>7.4999999999999997E-3</v>
      </c>
      <c r="AJ28" s="332">
        <f t="shared" si="1"/>
        <v>8.9249999999999989E-3</v>
      </c>
      <c r="AK28" s="332">
        <f t="shared" si="1"/>
        <v>1.0620749999999998E-2</v>
      </c>
      <c r="AL28" s="332">
        <f t="shared" si="1"/>
        <v>1.2638692499999998E-2</v>
      </c>
      <c r="AM28" s="332">
        <f t="shared" si="1"/>
        <v>1.5040044074999996E-2</v>
      </c>
      <c r="AN28" s="332">
        <f t="shared" si="1"/>
        <v>1.7897652449249995E-2</v>
      </c>
      <c r="AO28" s="332">
        <f t="shared" si="1"/>
        <v>2.1298206414607494E-2</v>
      </c>
      <c r="AP28" s="332">
        <f t="shared" si="1"/>
        <v>2.5344865633382917E-2</v>
      </c>
      <c r="AQ28" s="332">
        <f t="shared" si="1"/>
        <v>3.0160390103725669E-2</v>
      </c>
      <c r="AR28" s="332">
        <f t="shared" si="1"/>
        <v>3.5890864223433544E-2</v>
      </c>
      <c r="AS28" s="332">
        <f t="shared" si="1"/>
        <v>4.2710128425885917E-2</v>
      </c>
      <c r="AT28" s="332">
        <f t="shared" si="1"/>
        <v>5.0825052826804239E-2</v>
      </c>
      <c r="AU28" s="332">
        <f t="shared" si="1"/>
        <v>6.048181286389704E-2</v>
      </c>
      <c r="AV28" s="332">
        <f t="shared" si="1"/>
        <v>7.1973357308037472E-2</v>
      </c>
      <c r="AW28" s="332">
        <f t="shared" si="1"/>
        <v>8.5648295196564583E-2</v>
      </c>
      <c r="AX28" s="332">
        <f t="shared" si="1"/>
        <v>0.10192147128391185</v>
      </c>
      <c r="AY28" s="332">
        <f>C16</f>
        <v>7.4999999999999997E-3</v>
      </c>
      <c r="AZ28" s="332">
        <f t="shared" si="1"/>
        <v>8.9249999999999989E-3</v>
      </c>
      <c r="BA28" s="332">
        <f t="shared" si="1"/>
        <v>1.0620749999999998E-2</v>
      </c>
      <c r="BB28" s="332">
        <f t="shared" si="1"/>
        <v>1.2638692499999998E-2</v>
      </c>
    </row>
    <row r="29" spans="1:54">
      <c r="A29" s="491"/>
      <c r="B29" t="s">
        <v>540</v>
      </c>
      <c r="C29" s="492">
        <v>0.02</v>
      </c>
      <c r="D29" s="492"/>
      <c r="E29" s="1">
        <v>6000</v>
      </c>
      <c r="F29" s="1">
        <f>B6</f>
        <v>232</v>
      </c>
      <c r="G29" s="1">
        <v>0</v>
      </c>
      <c r="H29" s="1">
        <v>0</v>
      </c>
      <c r="I29" s="1">
        <v>0</v>
      </c>
      <c r="J29" s="1">
        <f>(E29*$C$29)+E29</f>
        <v>6120</v>
      </c>
      <c r="K29" s="1">
        <v>0</v>
      </c>
      <c r="L29" s="1">
        <v>0</v>
      </c>
      <c r="M29" s="1">
        <v>0</v>
      </c>
      <c r="N29" s="1">
        <v>0</v>
      </c>
      <c r="O29" s="1">
        <f>(J29*$C$29)+J29</f>
        <v>6242.4</v>
      </c>
      <c r="P29" s="1">
        <v>0</v>
      </c>
      <c r="Q29" s="1">
        <f>(O29*$C$29)+O29</f>
        <v>6367.2479999999996</v>
      </c>
      <c r="R29" s="1">
        <v>0</v>
      </c>
      <c r="S29" s="1">
        <f>(Q29*$C$29)+Q29</f>
        <v>6494.5929599999999</v>
      </c>
      <c r="T29" s="1"/>
      <c r="U29" s="1">
        <f>(S29*$C$29)+S29</f>
        <v>6624.4848191999999</v>
      </c>
      <c r="V29" s="1"/>
      <c r="W29" s="1"/>
      <c r="X29" s="1"/>
      <c r="Y29" s="1"/>
      <c r="Z29" s="1">
        <f>(U29*$C$29)+U29</f>
        <v>6756.9745155840001</v>
      </c>
      <c r="AA29" s="1"/>
      <c r="AB29" s="1"/>
      <c r="AC29" s="1"/>
      <c r="AD29" s="1"/>
      <c r="AE29" s="1">
        <f>(Z29*$C$29)+Z29</f>
        <v>6892.1140058956798</v>
      </c>
      <c r="AF29" s="1"/>
      <c r="AG29" s="1">
        <f>(AE29*$C$29)+AE29</f>
        <v>7029.9562860135939</v>
      </c>
      <c r="AH29" s="1"/>
      <c r="AI29" s="1">
        <f>(AG29*$C$29)+AG29</f>
        <v>7170.5554117338661</v>
      </c>
      <c r="AJ29" s="1"/>
      <c r="AK29" s="1"/>
      <c r="AL29" s="1"/>
      <c r="AM29" s="1"/>
      <c r="AN29" s="1">
        <f>(AI29*$C$29)+AI29</f>
        <v>7313.9665199685433</v>
      </c>
      <c r="AO29" s="1"/>
      <c r="AP29" s="1"/>
      <c r="AQ29" s="1"/>
      <c r="AR29" s="1"/>
      <c r="AS29" s="1">
        <f>(AN29*$C$29)+AN29</f>
        <v>7460.2458503679145</v>
      </c>
      <c r="AT29" s="1"/>
      <c r="AU29" s="1">
        <f>(AS29*$C$29)+AS29</f>
        <v>7609.4507673752723</v>
      </c>
      <c r="AV29" s="1"/>
      <c r="AW29" s="1">
        <f>(AU29*$C$29)+AU29</f>
        <v>7761.6397827227775</v>
      </c>
      <c r="AX29" s="1"/>
      <c r="AY29" s="1">
        <f>(AW29*$C$29)+AW29</f>
        <v>7916.8725783772334</v>
      </c>
      <c r="AZ29" s="1"/>
      <c r="BA29" s="1"/>
      <c r="BB29" s="1"/>
    </row>
    <row r="30" spans="1:54">
      <c r="A30" s="491"/>
      <c r="B30" t="s">
        <v>553</v>
      </c>
      <c r="C30" s="339" t="s">
        <v>554</v>
      </c>
      <c r="D30" s="339"/>
      <c r="E30" s="1">
        <v>0</v>
      </c>
      <c r="F30" s="1">
        <v>0</v>
      </c>
      <c r="G30" s="1">
        <v>0</v>
      </c>
      <c r="H30" s="1">
        <v>0</v>
      </c>
      <c r="I30" s="1">
        <v>0</v>
      </c>
      <c r="J30" s="1">
        <v>0</v>
      </c>
      <c r="K30" s="1">
        <v>0</v>
      </c>
      <c r="L30" s="1">
        <v>0</v>
      </c>
      <c r="M30" s="1">
        <v>0</v>
      </c>
      <c r="N30" s="1">
        <v>0</v>
      </c>
      <c r="O30" s="1">
        <v>0</v>
      </c>
      <c r="P30" s="1">
        <v>0</v>
      </c>
      <c r="Q30" s="1">
        <v>0</v>
      </c>
      <c r="R30" s="1">
        <v>0</v>
      </c>
      <c r="S30" s="1">
        <v>0</v>
      </c>
      <c r="T30" s="1">
        <f>T34</f>
        <v>215338.93413186073</v>
      </c>
      <c r="U30" s="1">
        <v>0</v>
      </c>
      <c r="V30" s="1">
        <v>0</v>
      </c>
      <c r="W30" s="1">
        <v>0</v>
      </c>
      <c r="X30" s="1">
        <v>0</v>
      </c>
      <c r="Y30" s="1">
        <v>0</v>
      </c>
      <c r="Z30" s="1">
        <v>0</v>
      </c>
      <c r="AA30" s="1">
        <v>0</v>
      </c>
      <c r="AB30" s="1">
        <v>0</v>
      </c>
      <c r="AC30" s="1">
        <v>0</v>
      </c>
      <c r="AD30" s="1">
        <v>0</v>
      </c>
      <c r="AE30" s="1">
        <v>0</v>
      </c>
      <c r="AF30" s="1">
        <v>0</v>
      </c>
      <c r="AG30" s="1">
        <v>0</v>
      </c>
      <c r="AH30" s="1">
        <v>0</v>
      </c>
      <c r="AI30" s="1">
        <f>AI34</f>
        <v>289817.85345653654</v>
      </c>
      <c r="AJ30" s="1">
        <v>0</v>
      </c>
      <c r="AK30" s="1">
        <v>0</v>
      </c>
      <c r="AL30" s="1">
        <v>0</v>
      </c>
      <c r="AM30" s="1">
        <v>0</v>
      </c>
      <c r="AN30" s="1">
        <v>0</v>
      </c>
      <c r="AO30" s="1">
        <v>0</v>
      </c>
      <c r="AP30" s="1">
        <v>0</v>
      </c>
      <c r="AQ30" s="1">
        <v>0</v>
      </c>
      <c r="AR30" s="1">
        <v>0</v>
      </c>
      <c r="AS30" s="1">
        <v>0</v>
      </c>
      <c r="AT30" s="1">
        <v>0</v>
      </c>
      <c r="AU30" s="1">
        <v>0</v>
      </c>
      <c r="AV30" s="1">
        <v>0</v>
      </c>
      <c r="AW30" s="1">
        <v>0</v>
      </c>
      <c r="AX30" s="1">
        <v>0</v>
      </c>
      <c r="AY30" s="1">
        <f>AY34</f>
        <v>397857.80630517926</v>
      </c>
      <c r="AZ30" s="1">
        <v>0</v>
      </c>
      <c r="BA30" s="1">
        <v>0</v>
      </c>
      <c r="BB30" s="1">
        <v>0</v>
      </c>
    </row>
    <row r="31" spans="1:54">
      <c r="A31" s="491"/>
      <c r="B31" t="s">
        <v>544</v>
      </c>
      <c r="C31" s="492"/>
      <c r="D31" s="492"/>
      <c r="E31" s="1">
        <v>7700000</v>
      </c>
      <c r="F31" s="336"/>
      <c r="G31" s="336"/>
      <c r="H31" s="1"/>
      <c r="I31" s="336"/>
      <c r="J31" s="336"/>
      <c r="K31" s="1"/>
      <c r="L31" s="336"/>
      <c r="M31" s="336"/>
      <c r="N31" s="337"/>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row>
    <row r="32" spans="1:54">
      <c r="B32" t="s">
        <v>555</v>
      </c>
      <c r="E32">
        <v>50000</v>
      </c>
    </row>
    <row r="34" spans="1:54">
      <c r="B34" t="s">
        <v>556</v>
      </c>
      <c r="C34" s="492">
        <v>0.02</v>
      </c>
      <c r="D34" s="492"/>
      <c r="E34">
        <v>160000</v>
      </c>
      <c r="F34">
        <f t="shared" ref="F34:BB34" si="2">(E34*$C$34)+E34</f>
        <v>163200</v>
      </c>
      <c r="G34">
        <f t="shared" si="2"/>
        <v>166464</v>
      </c>
      <c r="H34">
        <f t="shared" si="2"/>
        <v>169793.28</v>
      </c>
      <c r="I34">
        <f t="shared" si="2"/>
        <v>173189.14559999999</v>
      </c>
      <c r="J34">
        <f t="shared" si="2"/>
        <v>176652.92851199998</v>
      </c>
      <c r="K34">
        <f t="shared" si="2"/>
        <v>180185.98708224</v>
      </c>
      <c r="L34">
        <f t="shared" si="2"/>
        <v>183789.7068238848</v>
      </c>
      <c r="M34">
        <f t="shared" si="2"/>
        <v>187465.50096036249</v>
      </c>
      <c r="N34">
        <f t="shared" si="2"/>
        <v>191214.81097956974</v>
      </c>
      <c r="O34">
        <f t="shared" si="2"/>
        <v>195039.10719916114</v>
      </c>
      <c r="P34">
        <f t="shared" si="2"/>
        <v>198939.88934314437</v>
      </c>
      <c r="Q34">
        <f t="shared" si="2"/>
        <v>202918.68713000725</v>
      </c>
      <c r="R34">
        <f t="shared" si="2"/>
        <v>206977.0608726074</v>
      </c>
      <c r="S34">
        <f t="shared" si="2"/>
        <v>211116.60209005955</v>
      </c>
      <c r="T34">
        <f t="shared" si="2"/>
        <v>215338.93413186073</v>
      </c>
      <c r="U34">
        <f t="shared" si="2"/>
        <v>219645.71281449794</v>
      </c>
      <c r="V34">
        <f t="shared" si="2"/>
        <v>224038.62707078789</v>
      </c>
      <c r="W34">
        <f t="shared" si="2"/>
        <v>228519.39961220365</v>
      </c>
      <c r="X34">
        <f t="shared" si="2"/>
        <v>233089.78760444772</v>
      </c>
      <c r="Y34">
        <f t="shared" si="2"/>
        <v>237751.58335653666</v>
      </c>
      <c r="Z34">
        <f t="shared" si="2"/>
        <v>242506.6150236674</v>
      </c>
      <c r="AA34">
        <f t="shared" si="2"/>
        <v>247356.74732414074</v>
      </c>
      <c r="AB34">
        <f t="shared" si="2"/>
        <v>252303.88227062355</v>
      </c>
      <c r="AC34">
        <f t="shared" si="2"/>
        <v>257349.95991603602</v>
      </c>
      <c r="AD34">
        <f t="shared" si="2"/>
        <v>262496.95911435672</v>
      </c>
      <c r="AE34">
        <f t="shared" si="2"/>
        <v>267746.89829664386</v>
      </c>
      <c r="AF34">
        <f t="shared" si="2"/>
        <v>273101.83626257675</v>
      </c>
      <c r="AG34">
        <f t="shared" si="2"/>
        <v>278563.87298782828</v>
      </c>
      <c r="AH34">
        <f t="shared" si="2"/>
        <v>284135.15044758486</v>
      </c>
      <c r="AI34">
        <f t="shared" si="2"/>
        <v>289817.85345653654</v>
      </c>
      <c r="AJ34">
        <f t="shared" si="2"/>
        <v>295614.21052566729</v>
      </c>
      <c r="AK34">
        <f t="shared" si="2"/>
        <v>301526.49473618064</v>
      </c>
      <c r="AL34">
        <f t="shared" si="2"/>
        <v>307557.02463090426</v>
      </c>
      <c r="AM34">
        <f t="shared" si="2"/>
        <v>313708.16512352234</v>
      </c>
      <c r="AN34">
        <f t="shared" si="2"/>
        <v>319982.3284259928</v>
      </c>
      <c r="AO34">
        <f t="shared" si="2"/>
        <v>326381.97499451268</v>
      </c>
      <c r="AP34">
        <f t="shared" si="2"/>
        <v>332909.61449440295</v>
      </c>
      <c r="AQ34">
        <f t="shared" si="2"/>
        <v>339567.80678429099</v>
      </c>
      <c r="AR34">
        <f t="shared" si="2"/>
        <v>346359.16291997681</v>
      </c>
      <c r="AS34">
        <f t="shared" si="2"/>
        <v>353286.34617837635</v>
      </c>
      <c r="AT34">
        <f t="shared" si="2"/>
        <v>360352.07310194388</v>
      </c>
      <c r="AU34">
        <f t="shared" si="2"/>
        <v>367559.11456398276</v>
      </c>
      <c r="AV34">
        <f t="shared" si="2"/>
        <v>374910.29685526242</v>
      </c>
      <c r="AW34">
        <f t="shared" si="2"/>
        <v>382408.50279236765</v>
      </c>
      <c r="AX34">
        <f t="shared" si="2"/>
        <v>390056.67284821498</v>
      </c>
      <c r="AY34">
        <f t="shared" si="2"/>
        <v>397857.80630517926</v>
      </c>
      <c r="AZ34">
        <f t="shared" si="2"/>
        <v>405814.96243128285</v>
      </c>
      <c r="BA34">
        <f t="shared" si="2"/>
        <v>413931.26167990849</v>
      </c>
      <c r="BB34">
        <f t="shared" si="2"/>
        <v>422209.88691350666</v>
      </c>
    </row>
    <row r="36" spans="1:54">
      <c r="A36" s="4" t="s">
        <v>449</v>
      </c>
    </row>
    <row r="37" spans="1:54">
      <c r="A37" s="490" t="s">
        <v>450</v>
      </c>
      <c r="B37" s="490"/>
      <c r="C37" s="490"/>
      <c r="D37" s="490"/>
      <c r="E37" s="490"/>
      <c r="F37" s="490"/>
      <c r="G37" s="490"/>
      <c r="H37" s="490"/>
      <c r="I37" s="490"/>
      <c r="J37" s="490"/>
      <c r="K37" s="490"/>
      <c r="L37" s="490"/>
      <c r="M37" s="490"/>
      <c r="N37" s="490"/>
      <c r="O37" s="490"/>
      <c r="P37" s="490"/>
      <c r="Q37" s="490"/>
      <c r="R37" s="490"/>
      <c r="S37" s="490"/>
    </row>
    <row r="38" spans="1:54" ht="25.5" customHeight="1">
      <c r="A38" s="490"/>
      <c r="B38" s="490"/>
      <c r="C38" s="490"/>
      <c r="D38" s="490"/>
      <c r="E38" s="490"/>
      <c r="F38" s="490"/>
      <c r="G38" s="490"/>
      <c r="H38" s="490"/>
      <c r="I38" s="490"/>
      <c r="J38" s="490"/>
      <c r="K38" s="490"/>
      <c r="L38" s="490"/>
      <c r="M38" s="490"/>
      <c r="N38" s="490"/>
      <c r="O38" s="490"/>
      <c r="P38" s="490"/>
      <c r="Q38" s="490"/>
      <c r="R38" s="490"/>
      <c r="S38" s="490"/>
    </row>
    <row r="40" spans="1:54">
      <c r="A40" s="158" t="s">
        <v>433</v>
      </c>
      <c r="B40" s="489" t="s">
        <v>618</v>
      </c>
      <c r="C40" s="489"/>
      <c r="D40" s="489"/>
      <c r="E40" s="489"/>
      <c r="F40" s="489"/>
      <c r="G40" s="489"/>
      <c r="H40" s="489"/>
      <c r="I40" s="489"/>
      <c r="J40" s="489"/>
      <c r="K40" s="489"/>
      <c r="L40" s="489"/>
      <c r="M40" s="489"/>
      <c r="N40" s="489"/>
      <c r="O40" s="489"/>
      <c r="P40" s="489"/>
      <c r="Q40" s="489"/>
      <c r="R40" s="489"/>
      <c r="S40" s="489"/>
    </row>
    <row r="41" spans="1:54">
      <c r="A41" s="158" t="s">
        <v>434</v>
      </c>
      <c r="B41" s="489" t="s">
        <v>619</v>
      </c>
      <c r="C41" s="489"/>
      <c r="D41" s="489"/>
      <c r="E41" s="489"/>
      <c r="F41" s="489"/>
      <c r="G41" s="489"/>
      <c r="H41" s="489"/>
      <c r="I41" s="489"/>
      <c r="J41" s="489"/>
      <c r="K41" s="489"/>
      <c r="L41" s="489"/>
      <c r="M41" s="489"/>
      <c r="N41" s="489"/>
      <c r="O41" s="489"/>
      <c r="P41" s="489"/>
      <c r="Q41" s="489"/>
      <c r="R41" s="489"/>
      <c r="S41" s="489"/>
    </row>
    <row r="42" spans="1:54">
      <c r="A42" s="159" t="s">
        <v>336</v>
      </c>
      <c r="B42" s="489" t="s">
        <v>620</v>
      </c>
      <c r="C42" s="489"/>
      <c r="D42" s="489"/>
      <c r="E42" s="489"/>
      <c r="F42" s="489"/>
      <c r="G42" s="489"/>
      <c r="H42" s="489"/>
      <c r="I42" s="489"/>
      <c r="J42" s="489"/>
      <c r="K42" s="489"/>
      <c r="L42" s="489"/>
      <c r="M42" s="489"/>
      <c r="N42" s="489"/>
      <c r="O42" s="489"/>
      <c r="P42" s="489"/>
      <c r="Q42" s="489"/>
      <c r="R42" s="489"/>
      <c r="S42" s="489"/>
    </row>
    <row r="43" spans="1:54">
      <c r="A43" s="159" t="s">
        <v>412</v>
      </c>
      <c r="B43" s="489" t="s">
        <v>620</v>
      </c>
      <c r="C43" s="489"/>
      <c r="D43" s="489"/>
      <c r="E43" s="489"/>
      <c r="F43" s="489"/>
      <c r="G43" s="489"/>
      <c r="H43" s="489"/>
      <c r="I43" s="489"/>
      <c r="J43" s="489"/>
      <c r="K43" s="489"/>
      <c r="L43" s="489"/>
      <c r="M43" s="489"/>
      <c r="N43" s="489"/>
      <c r="O43" s="489"/>
      <c r="P43" s="489"/>
      <c r="Q43" s="489"/>
      <c r="R43" s="489"/>
      <c r="S43" s="489"/>
    </row>
    <row r="44" spans="1:54">
      <c r="A44" s="159" t="s">
        <v>413</v>
      </c>
      <c r="B44" s="489" t="s">
        <v>620</v>
      </c>
      <c r="C44" s="489"/>
      <c r="D44" s="489"/>
      <c r="E44" s="489"/>
      <c r="F44" s="489"/>
      <c r="G44" s="489"/>
      <c r="H44" s="489"/>
      <c r="I44" s="489"/>
      <c r="J44" s="489"/>
      <c r="K44" s="489"/>
      <c r="L44" s="489"/>
      <c r="M44" s="489"/>
      <c r="N44" s="489"/>
      <c r="O44" s="489"/>
      <c r="P44" s="489"/>
      <c r="Q44" s="489"/>
      <c r="R44" s="489"/>
      <c r="S44" s="489"/>
    </row>
    <row r="48" spans="1:54">
      <c r="A48" s="4" t="s">
        <v>451</v>
      </c>
    </row>
    <row r="49" spans="1:1">
      <c r="A49" t="s">
        <v>452</v>
      </c>
    </row>
    <row r="51" spans="1:1">
      <c r="A51" s="4" t="s">
        <v>621</v>
      </c>
    </row>
  </sheetData>
  <mergeCells count="13">
    <mergeCell ref="B44:S44"/>
    <mergeCell ref="A37:S38"/>
    <mergeCell ref="B40:S40"/>
    <mergeCell ref="B41:S41"/>
    <mergeCell ref="B42:S42"/>
    <mergeCell ref="B43:S43"/>
    <mergeCell ref="C34:D34"/>
    <mergeCell ref="A2:S4"/>
    <mergeCell ref="C6:N6"/>
    <mergeCell ref="A9:A31"/>
    <mergeCell ref="B24:X26"/>
    <mergeCell ref="C29:D29"/>
    <mergeCell ref="C31:D31"/>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abSelected="1" zoomScale="70" zoomScaleNormal="70" workbookViewId="0">
      <selection activeCell="A31" sqref="A31:A4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344" t="s">
        <v>557</v>
      </c>
      <c r="E4" s="53" t="s">
        <v>295</v>
      </c>
      <c r="F4" s="91">
        <v>45632</v>
      </c>
      <c r="G4" s="28"/>
      <c r="H4" s="10"/>
      <c r="I4" s="435"/>
      <c r="J4" s="436"/>
      <c r="K4" s="436"/>
      <c r="L4" s="436"/>
      <c r="M4" s="436"/>
      <c r="N4" s="437"/>
      <c r="P4" s="441"/>
      <c r="Q4" s="442"/>
      <c r="R4" s="442"/>
      <c r="S4" s="442"/>
      <c r="T4" s="442"/>
      <c r="U4" s="443"/>
    </row>
    <row r="5" spans="1:21" outlineLevel="1">
      <c r="A5" s="13" t="s">
        <v>296</v>
      </c>
      <c r="B5" s="88" t="s">
        <v>615</v>
      </c>
      <c r="E5" s="14"/>
      <c r="H5" s="10"/>
      <c r="I5" s="444" t="s">
        <v>580</v>
      </c>
      <c r="J5" s="445"/>
      <c r="K5" s="445"/>
      <c r="L5" s="445"/>
      <c r="M5" s="445"/>
      <c r="N5" s="446"/>
      <c r="P5" s="444" t="s">
        <v>583</v>
      </c>
      <c r="Q5" s="456"/>
      <c r="R5" s="456"/>
      <c r="S5" s="456"/>
      <c r="T5" s="456"/>
      <c r="U5" s="457"/>
    </row>
    <row r="6" spans="1:21" outlineLevel="1">
      <c r="A6" s="13" t="s">
        <v>297</v>
      </c>
      <c r="B6" s="88" t="s">
        <v>433</v>
      </c>
      <c r="E6" s="53" t="s">
        <v>298</v>
      </c>
      <c r="F6" s="90" t="s">
        <v>617</v>
      </c>
      <c r="H6" s="10"/>
      <c r="I6" s="447"/>
      <c r="J6" s="448"/>
      <c r="K6" s="448"/>
      <c r="L6" s="448"/>
      <c r="M6" s="448"/>
      <c r="N6" s="449"/>
      <c r="P6" s="458"/>
      <c r="Q6" s="459"/>
      <c r="R6" s="459"/>
      <c r="S6" s="459"/>
      <c r="T6" s="459"/>
      <c r="U6" s="460"/>
    </row>
    <row r="7" spans="1:21" outlineLevel="1">
      <c r="A7" s="13" t="s">
        <v>299</v>
      </c>
      <c r="B7" s="88" t="s">
        <v>499</v>
      </c>
      <c r="E7" s="14"/>
      <c r="H7" s="10"/>
      <c r="I7" s="447"/>
      <c r="J7" s="448"/>
      <c r="K7" s="448"/>
      <c r="L7" s="448"/>
      <c r="M7" s="448"/>
      <c r="N7" s="449"/>
      <c r="P7" s="458"/>
      <c r="Q7" s="459"/>
      <c r="R7" s="459"/>
      <c r="S7" s="459"/>
      <c r="T7" s="459"/>
      <c r="U7" s="460"/>
    </row>
    <row r="8" spans="1:21" ht="41" outlineLevel="1" thickBot="1">
      <c r="A8" s="34" t="s">
        <v>300</v>
      </c>
      <c r="B8" s="89" t="s">
        <v>616</v>
      </c>
      <c r="E8" s="14"/>
      <c r="H8" s="10"/>
      <c r="I8" s="447"/>
      <c r="J8" s="448"/>
      <c r="K8" s="448"/>
      <c r="L8" s="448"/>
      <c r="M8" s="448"/>
      <c r="N8" s="449"/>
      <c r="P8" s="458"/>
      <c r="Q8" s="459"/>
      <c r="R8" s="459"/>
      <c r="S8" s="459"/>
      <c r="T8" s="459"/>
      <c r="U8" s="460"/>
    </row>
    <row r="9" spans="1:21" outlineLevel="1">
      <c r="E9" s="14"/>
      <c r="H9" s="10"/>
      <c r="I9" s="447"/>
      <c r="J9" s="448"/>
      <c r="K9" s="448"/>
      <c r="L9" s="448"/>
      <c r="M9" s="448"/>
      <c r="N9" s="449"/>
      <c r="P9" s="458"/>
      <c r="Q9" s="459"/>
      <c r="R9" s="459"/>
      <c r="S9" s="459"/>
      <c r="T9" s="459"/>
      <c r="U9" s="460"/>
    </row>
    <row r="10" spans="1:21" ht="14" outlineLevel="1" thickBot="1">
      <c r="A10" s="32" t="s">
        <v>301</v>
      </c>
      <c r="B10" s="35">
        <f>Baseline!B10</f>
        <v>2027</v>
      </c>
      <c r="E10" s="14"/>
      <c r="H10" s="10"/>
      <c r="I10" s="447"/>
      <c r="J10" s="448"/>
      <c r="K10" s="448"/>
      <c r="L10" s="448"/>
      <c r="M10" s="448"/>
      <c r="N10" s="449"/>
      <c r="P10" s="458"/>
      <c r="Q10" s="459"/>
      <c r="R10" s="459"/>
      <c r="S10" s="459"/>
      <c r="T10" s="459"/>
      <c r="U10" s="460"/>
    </row>
    <row r="11" spans="1:21" outlineLevel="1">
      <c r="A11" s="16"/>
      <c r="H11" s="10"/>
      <c r="I11" s="447"/>
      <c r="J11" s="448"/>
      <c r="K11" s="448"/>
      <c r="L11" s="448"/>
      <c r="M11" s="448"/>
      <c r="N11" s="449"/>
      <c r="P11" s="458"/>
      <c r="Q11" s="459"/>
      <c r="R11" s="459"/>
      <c r="S11" s="459"/>
      <c r="T11" s="459"/>
      <c r="U11" s="460"/>
    </row>
    <row r="12" spans="1:21" ht="40.5" outlineLevel="1">
      <c r="A12" s="26" t="s">
        <v>302</v>
      </c>
      <c r="B12" s="26" t="s">
        <v>303</v>
      </c>
      <c r="C12" s="26" t="s">
        <v>304</v>
      </c>
      <c r="D12" s="26" t="s">
        <v>305</v>
      </c>
      <c r="E12" s="26" t="s">
        <v>306</v>
      </c>
      <c r="F12" s="26" t="s">
        <v>307</v>
      </c>
      <c r="G12" s="26" t="s">
        <v>308</v>
      </c>
      <c r="I12" s="447"/>
      <c r="J12" s="448"/>
      <c r="K12" s="448"/>
      <c r="L12" s="448"/>
      <c r="M12" s="448"/>
      <c r="N12" s="449"/>
      <c r="P12" s="458"/>
      <c r="Q12" s="459"/>
      <c r="R12" s="459"/>
      <c r="S12" s="459"/>
      <c r="T12" s="459"/>
      <c r="U12" s="460"/>
    </row>
    <row r="13" spans="1:21" outlineLevel="1">
      <c r="A13" s="58">
        <v>2035</v>
      </c>
      <c r="B13" s="21">
        <f t="shared" ref="B13:B18" si="0">INDEX($E$204:$AW$204,1,MATCH($A13,$E$53:$BB$53,0))</f>
        <v>-71.472608401233316</v>
      </c>
      <c r="C13" s="21">
        <f>B13-Baseline!B13</f>
        <v>-9.9703723072729531</v>
      </c>
      <c r="D13" s="21">
        <f t="shared" ref="D13:D18" si="1">INDEX($E$205:$AW$205,1,MATCH($A13,$E$53:$BB$53,0))</f>
        <v>-71.472608401233316</v>
      </c>
      <c r="E13" s="21">
        <f>D13-Baseline!D13</f>
        <v>-9.9703723072729531</v>
      </c>
      <c r="F13" s="21">
        <f t="shared" ref="F13:F18" si="2">INDEX($E$206:$AW$206,1,MATCH($A13,$E$53:$BB$53,0))</f>
        <v>-71.472608401233316</v>
      </c>
      <c r="G13" s="21">
        <f>F13-Baseline!F13</f>
        <v>-9.9703723072729531</v>
      </c>
      <c r="I13" s="447"/>
      <c r="J13" s="448"/>
      <c r="K13" s="448"/>
      <c r="L13" s="448"/>
      <c r="M13" s="448"/>
      <c r="N13" s="449"/>
      <c r="P13" s="458"/>
      <c r="Q13" s="459"/>
      <c r="R13" s="459"/>
      <c r="S13" s="459"/>
      <c r="T13" s="459"/>
      <c r="U13" s="460"/>
    </row>
    <row r="14" spans="1:21" outlineLevel="1">
      <c r="A14" s="58">
        <v>2040</v>
      </c>
      <c r="B14" s="21">
        <f t="shared" si="0"/>
        <v>-108.71407427858732</v>
      </c>
      <c r="C14" s="21">
        <f>B14-Baseline!B14</f>
        <v>-16.378451856211612</v>
      </c>
      <c r="D14" s="21">
        <f t="shared" si="1"/>
        <v>-108.71407427858732</v>
      </c>
      <c r="E14" s="21">
        <f>D14-Baseline!D14</f>
        <v>-16.378451856211612</v>
      </c>
      <c r="F14" s="21">
        <f t="shared" si="2"/>
        <v>-108.71407427858732</v>
      </c>
      <c r="G14" s="21">
        <f>F14-Baseline!F14</f>
        <v>-16.378451856211612</v>
      </c>
      <c r="I14" s="447"/>
      <c r="J14" s="448"/>
      <c r="K14" s="448"/>
      <c r="L14" s="448"/>
      <c r="M14" s="448"/>
      <c r="N14" s="449"/>
      <c r="P14" s="458"/>
      <c r="Q14" s="459"/>
      <c r="R14" s="459"/>
      <c r="S14" s="459"/>
      <c r="T14" s="459"/>
      <c r="U14" s="460"/>
    </row>
    <row r="15" spans="1:21" outlineLevel="1">
      <c r="A15" s="58">
        <v>2045</v>
      </c>
      <c r="B15" s="21">
        <f t="shared" si="0"/>
        <v>-138.09756083750068</v>
      </c>
      <c r="C15" s="21">
        <f>B15-Baseline!B15</f>
        <v>-17.099024831801785</v>
      </c>
      <c r="D15" s="21">
        <f t="shared" si="1"/>
        <v>-138.09756083750068</v>
      </c>
      <c r="E15" s="21">
        <f>D15-Baseline!D15</f>
        <v>-17.099024831801785</v>
      </c>
      <c r="F15" s="21">
        <f t="shared" si="2"/>
        <v>-138.09756083750068</v>
      </c>
      <c r="G15" s="21">
        <f>F15-Baseline!F15</f>
        <v>-17.099024831801785</v>
      </c>
      <c r="I15" s="447"/>
      <c r="J15" s="448"/>
      <c r="K15" s="448"/>
      <c r="L15" s="448"/>
      <c r="M15" s="448"/>
      <c r="N15" s="449"/>
      <c r="P15" s="458"/>
      <c r="Q15" s="459"/>
      <c r="R15" s="459"/>
      <c r="S15" s="459"/>
      <c r="T15" s="459"/>
      <c r="U15" s="460"/>
    </row>
    <row r="16" spans="1:21" outlineLevel="1">
      <c r="A16" s="58">
        <v>2050</v>
      </c>
      <c r="B16" s="21">
        <f t="shared" si="0"/>
        <v>-189.0442457967988</v>
      </c>
      <c r="C16" s="21">
        <f>B16-Baseline!B16</f>
        <v>-41.400481585078353</v>
      </c>
      <c r="D16" s="21">
        <f t="shared" si="1"/>
        <v>-189.0442457967988</v>
      </c>
      <c r="E16" s="21">
        <f>D16-Baseline!D16</f>
        <v>-41.400481585078353</v>
      </c>
      <c r="F16" s="21">
        <f t="shared" si="2"/>
        <v>-189.0442457967988</v>
      </c>
      <c r="G16" s="21">
        <f>F16-Baseline!F16</f>
        <v>-41.400481585078353</v>
      </c>
      <c r="I16" s="447"/>
      <c r="J16" s="448"/>
      <c r="K16" s="448"/>
      <c r="L16" s="448"/>
      <c r="M16" s="448"/>
      <c r="N16" s="449"/>
      <c r="P16" s="458"/>
      <c r="Q16" s="459"/>
      <c r="R16" s="459"/>
      <c r="S16" s="459"/>
      <c r="T16" s="459"/>
      <c r="U16" s="460"/>
    </row>
    <row r="17" spans="1:21" outlineLevel="1">
      <c r="A17" s="58">
        <v>2060</v>
      </c>
      <c r="B17" s="21">
        <f t="shared" si="0"/>
        <v>-334.74872333742815</v>
      </c>
      <c r="C17" s="21">
        <f>B17-Baseline!B17</f>
        <v>-139.17747905082496</v>
      </c>
      <c r="D17" s="21">
        <f t="shared" si="1"/>
        <v>-334.74872333742815</v>
      </c>
      <c r="E17" s="21">
        <f>D17-Baseline!D17</f>
        <v>-139.17747905082496</v>
      </c>
      <c r="F17" s="21">
        <f t="shared" si="2"/>
        <v>-334.74872333742815</v>
      </c>
      <c r="G17" s="21">
        <f>F17-Baseline!F17</f>
        <v>-139.17747905082496</v>
      </c>
      <c r="I17" s="447"/>
      <c r="J17" s="448"/>
      <c r="K17" s="448"/>
      <c r="L17" s="448"/>
      <c r="M17" s="448"/>
      <c r="N17" s="449"/>
      <c r="P17" s="458"/>
      <c r="Q17" s="459"/>
      <c r="R17" s="459"/>
      <c r="S17" s="459"/>
      <c r="T17" s="459"/>
      <c r="U17" s="460"/>
    </row>
    <row r="18" spans="1:21" outlineLevel="1">
      <c r="A18" s="58">
        <v>2070</v>
      </c>
      <c r="B18" s="21">
        <f t="shared" si="0"/>
        <v>-430.44777881830402</v>
      </c>
      <c r="C18" s="21">
        <f>B18-Baseline!B18</f>
        <v>-191.85847303786628</v>
      </c>
      <c r="D18" s="21">
        <f t="shared" si="1"/>
        <v>-430.44777881830402</v>
      </c>
      <c r="E18" s="21">
        <f>D18-Baseline!D18</f>
        <v>-191.85847303786628</v>
      </c>
      <c r="F18" s="21">
        <f t="shared" si="2"/>
        <v>-430.44777881830402</v>
      </c>
      <c r="G18" s="21">
        <f>F18-Baseline!F18</f>
        <v>-191.85847303786628</v>
      </c>
      <c r="I18" s="450"/>
      <c r="J18" s="451"/>
      <c r="K18" s="451"/>
      <c r="L18" s="451"/>
      <c r="M18" s="451"/>
      <c r="N18" s="452"/>
      <c r="P18" s="461"/>
      <c r="Q18" s="462"/>
      <c r="R18" s="462"/>
      <c r="S18" s="462"/>
      <c r="T18" s="462"/>
      <c r="U18" s="463"/>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44" t="s">
        <v>586</v>
      </c>
      <c r="J21" s="456"/>
      <c r="K21" s="456"/>
      <c r="L21" s="456"/>
      <c r="M21" s="456"/>
      <c r="N21" s="457"/>
      <c r="P21" s="444" t="s">
        <v>588</v>
      </c>
      <c r="Q21" s="456"/>
      <c r="R21" s="456"/>
      <c r="S21" s="456"/>
      <c r="T21" s="456"/>
      <c r="U21" s="457"/>
    </row>
    <row r="22" spans="1:21" ht="12.75" customHeight="1" outlineLevel="1">
      <c r="A22" s="154"/>
      <c r="B22" s="155"/>
      <c r="I22" s="458"/>
      <c r="J22" s="459"/>
      <c r="K22" s="459"/>
      <c r="L22" s="459"/>
      <c r="M22" s="459"/>
      <c r="N22" s="460"/>
      <c r="P22" s="458"/>
      <c r="Q22" s="459"/>
      <c r="R22" s="459"/>
      <c r="S22" s="459"/>
      <c r="T22" s="459"/>
      <c r="U22" s="460"/>
    </row>
    <row r="23" spans="1:21" outlineLevel="1">
      <c r="A23" s="154"/>
      <c r="B23" s="479" t="s">
        <v>312</v>
      </c>
      <c r="C23" s="480"/>
      <c r="D23" s="480"/>
      <c r="E23" s="480"/>
      <c r="F23" s="480"/>
      <c r="G23" s="481"/>
      <c r="I23" s="458"/>
      <c r="J23" s="459"/>
      <c r="K23" s="459"/>
      <c r="L23" s="459"/>
      <c r="M23" s="459"/>
      <c r="N23" s="460"/>
      <c r="P23" s="458"/>
      <c r="Q23" s="459"/>
      <c r="R23" s="459"/>
      <c r="S23" s="459"/>
      <c r="T23" s="459"/>
      <c r="U23" s="460"/>
    </row>
    <row r="24" spans="1:21" outlineLevel="1">
      <c r="B24" s="17">
        <v>2027</v>
      </c>
      <c r="C24" s="17">
        <v>2028</v>
      </c>
      <c r="D24" s="17">
        <v>2029</v>
      </c>
      <c r="E24" s="17">
        <v>2030</v>
      </c>
      <c r="F24" s="17">
        <v>2031</v>
      </c>
      <c r="G24" s="17" t="s">
        <v>313</v>
      </c>
      <c r="I24" s="458"/>
      <c r="J24" s="459"/>
      <c r="K24" s="459"/>
      <c r="L24" s="459"/>
      <c r="M24" s="459"/>
      <c r="N24" s="460"/>
      <c r="P24" s="458"/>
      <c r="Q24" s="459"/>
      <c r="R24" s="459"/>
      <c r="S24" s="459"/>
      <c r="T24" s="459"/>
      <c r="U24" s="460"/>
    </row>
    <row r="25" spans="1:21" ht="14" outlineLevel="1" thickBot="1">
      <c r="B25" s="30" t="s">
        <v>314</v>
      </c>
      <c r="C25" s="30" t="s">
        <v>314</v>
      </c>
      <c r="D25" s="30" t="s">
        <v>314</v>
      </c>
      <c r="E25" s="30" t="s">
        <v>314</v>
      </c>
      <c r="F25" s="30" t="s">
        <v>314</v>
      </c>
      <c r="G25" s="30" t="s">
        <v>314</v>
      </c>
      <c r="I25" s="458"/>
      <c r="J25" s="459"/>
      <c r="K25" s="459"/>
      <c r="L25" s="459"/>
      <c r="M25" s="459"/>
      <c r="N25" s="460"/>
      <c r="P25" s="458"/>
      <c r="Q25" s="459"/>
      <c r="R25" s="459"/>
      <c r="S25" s="459"/>
      <c r="T25" s="459"/>
      <c r="U25" s="460"/>
    </row>
    <row r="26" spans="1:21" outlineLevel="1">
      <c r="A26" s="54" t="s">
        <v>315</v>
      </c>
      <c r="B26" s="21">
        <f>E64</f>
        <v>-8.1999999999999993</v>
      </c>
      <c r="C26" s="21">
        <f>F64</f>
        <v>0</v>
      </c>
      <c r="D26" s="21">
        <f>G64</f>
        <v>0</v>
      </c>
      <c r="E26" s="21">
        <f>H64</f>
        <v>0</v>
      </c>
      <c r="F26" s="21">
        <f>I64</f>
        <v>0</v>
      </c>
      <c r="G26" s="21">
        <f>SUM(J64:BB64)</f>
        <v>-0.90301459389357652</v>
      </c>
      <c r="I26" s="458"/>
      <c r="J26" s="459"/>
      <c r="K26" s="459"/>
      <c r="L26" s="459"/>
      <c r="M26" s="459"/>
      <c r="N26" s="460"/>
      <c r="P26" s="458"/>
      <c r="Q26" s="459"/>
      <c r="R26" s="459"/>
      <c r="S26" s="459"/>
      <c r="T26" s="459"/>
      <c r="U26" s="460"/>
    </row>
    <row r="27" spans="1:21" outlineLevel="1">
      <c r="A27" s="54" t="s">
        <v>316</v>
      </c>
      <c r="B27" s="21">
        <f>E71+E77</f>
        <v>-6.0000000000000001E-3</v>
      </c>
      <c r="C27" s="21">
        <f>F71+F77</f>
        <v>-2.32E-4</v>
      </c>
      <c r="D27" s="21">
        <f>G71+G77</f>
        <v>0</v>
      </c>
      <c r="E27" s="21">
        <f>H71+H77</f>
        <v>0</v>
      </c>
      <c r="F27" s="21">
        <f>I71+I77</f>
        <v>0</v>
      </c>
      <c r="G27" s="21">
        <f>SUM(J71:BB71)+SUM(J77:BB77)</f>
        <v>-9.7760501497238889E-2</v>
      </c>
      <c r="I27" s="458"/>
      <c r="J27" s="459"/>
      <c r="K27" s="459"/>
      <c r="L27" s="459"/>
      <c r="M27" s="459"/>
      <c r="N27" s="460"/>
      <c r="P27" s="458"/>
      <c r="Q27" s="459"/>
      <c r="R27" s="459"/>
      <c r="S27" s="459"/>
      <c r="T27" s="459"/>
      <c r="U27" s="460"/>
    </row>
    <row r="28" spans="1:21" outlineLevel="1">
      <c r="A28" s="154"/>
      <c r="B28" s="248"/>
      <c r="C28" s="248"/>
      <c r="D28" s="248"/>
      <c r="E28" s="248"/>
      <c r="F28" s="248"/>
      <c r="G28" s="248"/>
      <c r="I28" s="458"/>
      <c r="J28" s="459"/>
      <c r="K28" s="459"/>
      <c r="L28" s="459"/>
      <c r="M28" s="459"/>
      <c r="N28" s="460"/>
      <c r="P28" s="458"/>
      <c r="Q28" s="459"/>
      <c r="R28" s="459"/>
      <c r="S28" s="459"/>
      <c r="T28" s="459"/>
      <c r="U28" s="460"/>
    </row>
    <row r="29" spans="1:21" ht="14" outlineLevel="1" thickBot="1">
      <c r="A29" s="154"/>
      <c r="B29" s="248"/>
      <c r="C29" s="248"/>
      <c r="D29" s="248"/>
      <c r="E29" s="248"/>
      <c r="F29" s="248"/>
      <c r="G29" s="248"/>
      <c r="I29" s="458"/>
      <c r="J29" s="459"/>
      <c r="K29" s="459"/>
      <c r="L29" s="459"/>
      <c r="M29" s="459"/>
      <c r="N29" s="460"/>
      <c r="P29" s="458"/>
      <c r="Q29" s="459"/>
      <c r="R29" s="459"/>
      <c r="S29" s="459"/>
      <c r="T29" s="459"/>
      <c r="U29" s="460"/>
    </row>
    <row r="30" spans="1:21" ht="14" outlineLevel="1" thickBot="1">
      <c r="A30" s="308"/>
      <c r="B30" s="309" t="s">
        <v>317</v>
      </c>
      <c r="C30" s="310" t="s">
        <v>318</v>
      </c>
      <c r="D30" s="483" t="s">
        <v>291</v>
      </c>
      <c r="E30" s="484"/>
      <c r="F30" s="484"/>
      <c r="G30" s="485"/>
      <c r="I30" s="458"/>
      <c r="J30" s="459"/>
      <c r="K30" s="459"/>
      <c r="L30" s="459"/>
      <c r="M30" s="459"/>
      <c r="N30" s="460"/>
      <c r="P30" s="458"/>
      <c r="Q30" s="459"/>
      <c r="R30" s="459"/>
      <c r="S30" s="459"/>
      <c r="T30" s="459"/>
      <c r="U30" s="460"/>
    </row>
    <row r="31" spans="1:21" outlineLevel="1">
      <c r="A31" s="476" t="s">
        <v>319</v>
      </c>
      <c r="B31" s="311" t="s">
        <v>273</v>
      </c>
      <c r="C31" s="307">
        <v>1</v>
      </c>
      <c r="D31" s="427" t="s">
        <v>544</v>
      </c>
      <c r="E31" s="427"/>
      <c r="F31" s="427"/>
      <c r="G31" s="428"/>
      <c r="I31" s="458"/>
      <c r="J31" s="459"/>
      <c r="K31" s="459"/>
      <c r="L31" s="459"/>
      <c r="M31" s="459"/>
      <c r="N31" s="460"/>
      <c r="P31" s="458"/>
      <c r="Q31" s="459"/>
      <c r="R31" s="459"/>
      <c r="S31" s="459"/>
      <c r="T31" s="459"/>
      <c r="U31" s="460"/>
    </row>
    <row r="32" spans="1:21" outlineLevel="1">
      <c r="A32" s="476"/>
      <c r="B32" s="312"/>
      <c r="C32" s="252"/>
      <c r="D32" s="425"/>
      <c r="E32" s="425"/>
      <c r="F32" s="425"/>
      <c r="G32" s="426"/>
      <c r="I32" s="458"/>
      <c r="J32" s="459"/>
      <c r="K32" s="459"/>
      <c r="L32" s="459"/>
      <c r="M32" s="459"/>
      <c r="N32" s="460"/>
      <c r="P32" s="458"/>
      <c r="Q32" s="459"/>
      <c r="R32" s="459"/>
      <c r="S32" s="459"/>
      <c r="T32" s="459"/>
      <c r="U32" s="460"/>
    </row>
    <row r="33" spans="1:21" outlineLevel="1">
      <c r="A33" s="476"/>
      <c r="B33" s="312"/>
      <c r="C33" s="252"/>
      <c r="D33" s="425"/>
      <c r="E33" s="425"/>
      <c r="F33" s="425"/>
      <c r="G33" s="426"/>
      <c r="I33" s="458"/>
      <c r="J33" s="459"/>
      <c r="K33" s="459"/>
      <c r="L33" s="459"/>
      <c r="M33" s="459"/>
      <c r="N33" s="460"/>
      <c r="P33" s="458"/>
      <c r="Q33" s="459"/>
      <c r="R33" s="459"/>
      <c r="S33" s="459"/>
      <c r="T33" s="459"/>
      <c r="U33" s="460"/>
    </row>
    <row r="34" spans="1:21" outlineLevel="1">
      <c r="A34" s="476"/>
      <c r="B34" s="312"/>
      <c r="C34" s="252"/>
      <c r="D34" s="425"/>
      <c r="E34" s="425"/>
      <c r="F34" s="425"/>
      <c r="G34" s="426"/>
      <c r="I34" s="458"/>
      <c r="J34" s="459"/>
      <c r="K34" s="459"/>
      <c r="L34" s="459"/>
      <c r="M34" s="459"/>
      <c r="N34" s="460"/>
      <c r="P34" s="458"/>
      <c r="Q34" s="459"/>
      <c r="R34" s="459"/>
      <c r="S34" s="459"/>
      <c r="T34" s="459"/>
      <c r="U34" s="460"/>
    </row>
    <row r="35" spans="1:21" outlineLevel="1">
      <c r="A35" s="476"/>
      <c r="B35" s="312"/>
      <c r="C35" s="252"/>
      <c r="D35" s="425"/>
      <c r="E35" s="425"/>
      <c r="F35" s="425"/>
      <c r="G35" s="426"/>
      <c r="I35" s="458"/>
      <c r="J35" s="459"/>
      <c r="K35" s="459"/>
      <c r="L35" s="459"/>
      <c r="M35" s="459"/>
      <c r="N35" s="460"/>
      <c r="P35" s="458"/>
      <c r="Q35" s="459"/>
      <c r="R35" s="459"/>
      <c r="S35" s="459"/>
      <c r="T35" s="459"/>
      <c r="U35" s="460"/>
    </row>
    <row r="36" spans="1:21" outlineLevel="1">
      <c r="A36" s="476"/>
      <c r="B36" s="312"/>
      <c r="C36" s="252"/>
      <c r="D36" s="425"/>
      <c r="E36" s="425"/>
      <c r="F36" s="425"/>
      <c r="G36" s="426"/>
      <c r="I36" s="458"/>
      <c r="J36" s="459"/>
      <c r="K36" s="459"/>
      <c r="L36" s="459"/>
      <c r="M36" s="459"/>
      <c r="N36" s="460"/>
      <c r="P36" s="458"/>
      <c r="Q36" s="459"/>
      <c r="R36" s="459"/>
      <c r="S36" s="459"/>
      <c r="T36" s="459"/>
      <c r="U36" s="460"/>
    </row>
    <row r="37" spans="1:21" outlineLevel="1">
      <c r="A37" s="476"/>
      <c r="B37" s="312"/>
      <c r="C37" s="252"/>
      <c r="D37" s="425"/>
      <c r="E37" s="425"/>
      <c r="F37" s="425"/>
      <c r="G37" s="426"/>
      <c r="I37" s="458"/>
      <c r="J37" s="459"/>
      <c r="K37" s="459"/>
      <c r="L37" s="459"/>
      <c r="M37" s="459"/>
      <c r="N37" s="460"/>
      <c r="P37" s="458"/>
      <c r="Q37" s="459"/>
      <c r="R37" s="459"/>
      <c r="S37" s="459"/>
      <c r="T37" s="459"/>
      <c r="U37" s="460"/>
    </row>
    <row r="38" spans="1:21" outlineLevel="1">
      <c r="A38" s="476"/>
      <c r="B38" s="312"/>
      <c r="C38" s="252"/>
      <c r="D38" s="425"/>
      <c r="E38" s="425"/>
      <c r="F38" s="425"/>
      <c r="G38" s="426"/>
      <c r="I38" s="458"/>
      <c r="J38" s="459"/>
      <c r="K38" s="459"/>
      <c r="L38" s="459"/>
      <c r="M38" s="459"/>
      <c r="N38" s="460"/>
      <c r="P38" s="458"/>
      <c r="Q38" s="459"/>
      <c r="R38" s="459"/>
      <c r="S38" s="459"/>
      <c r="T38" s="459"/>
      <c r="U38" s="460"/>
    </row>
    <row r="39" spans="1:21" outlineLevel="1">
      <c r="A39" s="476"/>
      <c r="B39" s="312"/>
      <c r="C39" s="252"/>
      <c r="D39" s="425"/>
      <c r="E39" s="425"/>
      <c r="F39" s="425"/>
      <c r="G39" s="426"/>
      <c r="I39" s="458"/>
      <c r="J39" s="459"/>
      <c r="K39" s="459"/>
      <c r="L39" s="459"/>
      <c r="M39" s="459"/>
      <c r="N39" s="460"/>
      <c r="P39" s="458"/>
      <c r="Q39" s="459"/>
      <c r="R39" s="459"/>
      <c r="S39" s="459"/>
      <c r="T39" s="459"/>
      <c r="U39" s="460"/>
    </row>
    <row r="40" spans="1:21" ht="14" outlineLevel="1" thickBot="1">
      <c r="A40" s="477"/>
      <c r="B40" s="313"/>
      <c r="C40" s="314"/>
      <c r="D40" s="486"/>
      <c r="E40" s="486"/>
      <c r="F40" s="486"/>
      <c r="G40" s="487"/>
      <c r="I40" s="458"/>
      <c r="J40" s="459"/>
      <c r="K40" s="459"/>
      <c r="L40" s="459"/>
      <c r="M40" s="459"/>
      <c r="N40" s="460"/>
      <c r="P40" s="458"/>
      <c r="Q40" s="459"/>
      <c r="R40" s="459"/>
      <c r="S40" s="459"/>
      <c r="T40" s="459"/>
      <c r="U40" s="460"/>
    </row>
    <row r="41" spans="1:21" outlineLevel="1">
      <c r="A41" s="154"/>
      <c r="B41" s="248"/>
      <c r="C41" s="248"/>
      <c r="D41" s="248"/>
      <c r="E41" s="248"/>
      <c r="F41" s="248"/>
      <c r="G41" s="248"/>
      <c r="I41" s="458"/>
      <c r="J41" s="459"/>
      <c r="K41" s="459"/>
      <c r="L41" s="459"/>
      <c r="M41" s="459"/>
      <c r="N41" s="460"/>
      <c r="P41" s="458"/>
      <c r="Q41" s="459"/>
      <c r="R41" s="459"/>
      <c r="S41" s="459"/>
      <c r="T41" s="459"/>
      <c r="U41" s="460"/>
    </row>
    <row r="42" spans="1:21" outlineLevel="1">
      <c r="A42" s="154"/>
      <c r="B42" s="248"/>
      <c r="C42" s="248"/>
      <c r="D42" s="248"/>
      <c r="E42" s="248"/>
      <c r="F42" s="248"/>
      <c r="G42" s="248"/>
      <c r="I42" s="458"/>
      <c r="J42" s="459"/>
      <c r="K42" s="459"/>
      <c r="L42" s="459"/>
      <c r="M42" s="459"/>
      <c r="N42" s="460"/>
      <c r="P42" s="458"/>
      <c r="Q42" s="459"/>
      <c r="R42" s="459"/>
      <c r="S42" s="459"/>
      <c r="T42" s="459"/>
      <c r="U42" s="460"/>
    </row>
    <row r="43" spans="1:21" outlineLevel="1">
      <c r="A43" s="154"/>
      <c r="B43" s="248"/>
      <c r="C43" s="248"/>
      <c r="D43" s="248"/>
      <c r="E43" s="248"/>
      <c r="F43" s="248"/>
      <c r="G43" s="248"/>
      <c r="I43" s="458"/>
      <c r="J43" s="459"/>
      <c r="K43" s="459"/>
      <c r="L43" s="459"/>
      <c r="M43" s="459"/>
      <c r="N43" s="460"/>
      <c r="P43" s="458"/>
      <c r="Q43" s="459"/>
      <c r="R43" s="459"/>
      <c r="S43" s="459"/>
      <c r="T43" s="459"/>
      <c r="U43" s="460"/>
    </row>
    <row r="44" spans="1:21" outlineLevel="1">
      <c r="A44" s="154"/>
      <c r="B44" s="248"/>
      <c r="C44" s="248"/>
      <c r="D44" s="248"/>
      <c r="E44" s="248"/>
      <c r="F44" s="248"/>
      <c r="G44" s="248"/>
      <c r="I44" s="458"/>
      <c r="J44" s="459"/>
      <c r="K44" s="459"/>
      <c r="L44" s="459"/>
      <c r="M44" s="459"/>
      <c r="N44" s="460"/>
      <c r="P44" s="458"/>
      <c r="Q44" s="459"/>
      <c r="R44" s="459"/>
      <c r="S44" s="459"/>
      <c r="T44" s="459"/>
      <c r="U44" s="460"/>
    </row>
    <row r="45" spans="1:21" outlineLevel="1">
      <c r="A45" s="154"/>
      <c r="B45" s="248"/>
      <c r="C45" s="248"/>
      <c r="D45" s="248"/>
      <c r="E45" s="248"/>
      <c r="F45" s="248"/>
      <c r="G45" s="248"/>
      <c r="I45" s="458"/>
      <c r="J45" s="459"/>
      <c r="K45" s="459"/>
      <c r="L45" s="459"/>
      <c r="M45" s="459"/>
      <c r="N45" s="460"/>
      <c r="P45" s="461"/>
      <c r="Q45" s="462"/>
      <c r="R45" s="462"/>
      <c r="S45" s="462"/>
      <c r="T45" s="462"/>
      <c r="U45" s="463"/>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t="s">
        <v>273</v>
      </c>
      <c r="C54" s="127" t="s">
        <v>249</v>
      </c>
      <c r="D54" s="124" t="s">
        <v>330</v>
      </c>
      <c r="E54" s="242">
        <f>('Option_4 Workings'!E31+'Option_4 Workings'!E32)/-1000000</f>
        <v>-8.1999999999999993</v>
      </c>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t="s">
        <v>273</v>
      </c>
      <c r="C55" s="121" t="s">
        <v>255</v>
      </c>
      <c r="D55" s="2" t="s">
        <v>330</v>
      </c>
      <c r="E55" s="241">
        <f>'Option_4 Workings'!E30/-1000000</f>
        <v>0</v>
      </c>
      <c r="F55" s="241">
        <f>'Option_4 Workings'!F30/-1000000</f>
        <v>0</v>
      </c>
      <c r="G55" s="241">
        <f>'Option_4 Workings'!G30/-1000000</f>
        <v>0</v>
      </c>
      <c r="H55" s="241">
        <f>'Option_4 Workings'!H30/-1000000</f>
        <v>0</v>
      </c>
      <c r="I55" s="241">
        <f>'Option_4 Workings'!I30/-1000000</f>
        <v>0</v>
      </c>
      <c r="J55" s="241">
        <f>'Option_4 Workings'!J30/-1000000</f>
        <v>0</v>
      </c>
      <c r="K55" s="241">
        <f>'Option_4 Workings'!K30/-1000000</f>
        <v>0</v>
      </c>
      <c r="L55" s="241">
        <f>'Option_4 Workings'!L30/-1000000</f>
        <v>0</v>
      </c>
      <c r="M55" s="241">
        <f>'Option_4 Workings'!M30/-1000000</f>
        <v>0</v>
      </c>
      <c r="N55" s="241">
        <f>'Option_4 Workings'!N30/-1000000</f>
        <v>0</v>
      </c>
      <c r="O55" s="241">
        <f>'Option_4 Workings'!O30/-1000000</f>
        <v>0</v>
      </c>
      <c r="P55" s="241">
        <f>'Option_4 Workings'!P30/-1000000</f>
        <v>0</v>
      </c>
      <c r="Q55" s="241">
        <f>'Option_4 Workings'!Q30/-1000000</f>
        <v>0</v>
      </c>
      <c r="R55" s="241">
        <f>'Option_4 Workings'!R30/-1000000</f>
        <v>0</v>
      </c>
      <c r="S55" s="241">
        <f>'Option_4 Workings'!S30/-1000000</f>
        <v>0</v>
      </c>
      <c r="T55" s="241">
        <f>'Option_4 Workings'!T30/-1000000</f>
        <v>-0.21533893413186073</v>
      </c>
      <c r="U55" s="241">
        <f>'Option_4 Workings'!U30/-1000000</f>
        <v>0</v>
      </c>
      <c r="V55" s="241">
        <f>'Option_4 Workings'!V30/-1000000</f>
        <v>0</v>
      </c>
      <c r="W55" s="241">
        <f>'Option_4 Workings'!W30/-1000000</f>
        <v>0</v>
      </c>
      <c r="X55" s="241">
        <f>'Option_4 Workings'!X30/-1000000</f>
        <v>0</v>
      </c>
      <c r="Y55" s="241">
        <f>'Option_4 Workings'!Y30/-1000000</f>
        <v>0</v>
      </c>
      <c r="Z55" s="241">
        <f>'Option_4 Workings'!Z30/-1000000</f>
        <v>0</v>
      </c>
      <c r="AA55" s="241">
        <f>'Option_4 Workings'!AA30/-1000000</f>
        <v>0</v>
      </c>
      <c r="AB55" s="241">
        <f>'Option_4 Workings'!AB30/-1000000</f>
        <v>0</v>
      </c>
      <c r="AC55" s="241">
        <f>'Option_4 Workings'!AC30/-1000000</f>
        <v>0</v>
      </c>
      <c r="AD55" s="241">
        <f>'Option_4 Workings'!AD30/-1000000</f>
        <v>0</v>
      </c>
      <c r="AE55" s="241">
        <f>'Option_4 Workings'!AE30/-1000000</f>
        <v>0</v>
      </c>
      <c r="AF55" s="241">
        <f>'Option_4 Workings'!AF30/-1000000</f>
        <v>0</v>
      </c>
      <c r="AG55" s="241">
        <f>'Option_4 Workings'!AG30/-1000000</f>
        <v>0</v>
      </c>
      <c r="AH55" s="241">
        <f>'Option_4 Workings'!AH30/-1000000</f>
        <v>0</v>
      </c>
      <c r="AI55" s="241">
        <f>'Option_4 Workings'!AI30/-1000000</f>
        <v>-0.28981785345653654</v>
      </c>
      <c r="AJ55" s="241">
        <f>'Option_4 Workings'!AJ30/-1000000</f>
        <v>0</v>
      </c>
      <c r="AK55" s="241">
        <f>'Option_4 Workings'!AK30/-1000000</f>
        <v>0</v>
      </c>
      <c r="AL55" s="241">
        <f>'Option_4 Workings'!AL30/-1000000</f>
        <v>0</v>
      </c>
      <c r="AM55" s="241">
        <f>'Option_4 Workings'!AM30/-1000000</f>
        <v>0</v>
      </c>
      <c r="AN55" s="241">
        <f>'Option_4 Workings'!AN30/-1000000</f>
        <v>0</v>
      </c>
      <c r="AO55" s="241">
        <f>'Option_4 Workings'!AO30/-1000000</f>
        <v>0</v>
      </c>
      <c r="AP55" s="241">
        <f>'Option_4 Workings'!AP30/-1000000</f>
        <v>0</v>
      </c>
      <c r="AQ55" s="241">
        <f>'Option_4 Workings'!AQ30/-1000000</f>
        <v>0</v>
      </c>
      <c r="AR55" s="241">
        <f>'Option_4 Workings'!AR30/-1000000</f>
        <v>0</v>
      </c>
      <c r="AS55" s="241">
        <f>'Option_4 Workings'!AS30/-1000000</f>
        <v>0</v>
      </c>
      <c r="AT55" s="241">
        <f>'Option_4 Workings'!AT30/-1000000</f>
        <v>0</v>
      </c>
      <c r="AU55" s="241">
        <f>'Option_4 Workings'!AU30/-1000000</f>
        <v>0</v>
      </c>
      <c r="AV55" s="241">
        <f>'Option_4 Workings'!AV30/-1000000</f>
        <v>0</v>
      </c>
      <c r="AW55" s="241">
        <f>'Option_4 Workings'!AW30/-1000000</f>
        <v>0</v>
      </c>
      <c r="AX55" s="241">
        <f>'Option_4 Workings'!AX30/-1000000</f>
        <v>0</v>
      </c>
      <c r="AY55" s="241">
        <f>'Option_4 Workings'!AY30/-1000000</f>
        <v>-0.39785780630517925</v>
      </c>
      <c r="AZ55" s="241">
        <f>'Option_4 Workings'!AZ30/-1000000</f>
        <v>0</v>
      </c>
      <c r="BA55" s="241">
        <f>'Option_4 Workings'!BA30/-1000000</f>
        <v>0</v>
      </c>
      <c r="BB55" s="241">
        <f>'Option_4 Workings'!BB30/-1000000</f>
        <v>0</v>
      </c>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-8.1999999999999993</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-0.21533893413186073</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-0.28981785345653654</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-0.39785780630517925</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t="s">
        <v>270</v>
      </c>
      <c r="C66" s="267" t="s">
        <v>501</v>
      </c>
      <c r="D66" s="268" t="s">
        <v>330</v>
      </c>
      <c r="E66" s="242">
        <f>'Option_4 Workings'!E29/-1000000</f>
        <v>-6.0000000000000001E-3</v>
      </c>
      <c r="F66" s="242">
        <f>'Option_4 Workings'!F29/-1000000</f>
        <v>-2.32E-4</v>
      </c>
      <c r="G66" s="242">
        <f>'Option_4 Workings'!G29/-1000000</f>
        <v>0</v>
      </c>
      <c r="H66" s="242">
        <f>'Option_4 Workings'!H29/-1000000</f>
        <v>0</v>
      </c>
      <c r="I66" s="242">
        <f>'Option_4 Workings'!I29/-1000000</f>
        <v>0</v>
      </c>
      <c r="J66" s="242">
        <f>'Option_4 Workings'!J29/-1000000</f>
        <v>-6.1199999999999996E-3</v>
      </c>
      <c r="K66" s="242">
        <f>'Option_4 Workings'!K29/-1000000</f>
        <v>0</v>
      </c>
      <c r="L66" s="242">
        <f>'Option_4 Workings'!L29/-1000000</f>
        <v>0</v>
      </c>
      <c r="M66" s="242">
        <f>'Option_4 Workings'!M29/-1000000</f>
        <v>0</v>
      </c>
      <c r="N66" s="242">
        <f>'Option_4 Workings'!N29/-1000000</f>
        <v>0</v>
      </c>
      <c r="O66" s="242">
        <f>'Option_4 Workings'!O29/-1000000</f>
        <v>-6.2423999999999995E-3</v>
      </c>
      <c r="P66" s="242">
        <f>'Option_4 Workings'!P29/-1000000</f>
        <v>0</v>
      </c>
      <c r="Q66" s="242">
        <f>'Option_4 Workings'!Q29/-1000000</f>
        <v>-6.3672479999999998E-3</v>
      </c>
      <c r="R66" s="242">
        <f>'Option_4 Workings'!R29/-1000000</f>
        <v>0</v>
      </c>
      <c r="S66" s="242">
        <f>'Option_4 Workings'!S29/-1000000</f>
        <v>-6.4945929600000001E-3</v>
      </c>
      <c r="T66" s="242">
        <f>'Option_4 Workings'!T29/-1000000</f>
        <v>0</v>
      </c>
      <c r="U66" s="242">
        <f>'Option_4 Workings'!U29/-1000000</f>
        <v>-6.6244848192000003E-3</v>
      </c>
      <c r="V66" s="242">
        <f>'Option_4 Workings'!V29/-1000000</f>
        <v>0</v>
      </c>
      <c r="W66" s="242">
        <f>'Option_4 Workings'!W29/-1000000</f>
        <v>0</v>
      </c>
      <c r="X66" s="242">
        <f>'Option_4 Workings'!X29/-1000000</f>
        <v>0</v>
      </c>
      <c r="Y66" s="242">
        <f>'Option_4 Workings'!Y29/-1000000</f>
        <v>0</v>
      </c>
      <c r="Z66" s="242">
        <f>'Option_4 Workings'!Z29/-1000000</f>
        <v>-6.7569745155839998E-3</v>
      </c>
      <c r="AA66" s="242">
        <f>'Option_4 Workings'!AA29/-1000000</f>
        <v>0</v>
      </c>
      <c r="AB66" s="242">
        <f>'Option_4 Workings'!AB29/-1000000</f>
        <v>0</v>
      </c>
      <c r="AC66" s="242">
        <f>'Option_4 Workings'!AC29/-1000000</f>
        <v>0</v>
      </c>
      <c r="AD66" s="242">
        <f>'Option_4 Workings'!AD29/-1000000</f>
        <v>0</v>
      </c>
      <c r="AE66" s="242">
        <f>'Option_4 Workings'!AE29/-1000000</f>
        <v>-6.8921140058956802E-3</v>
      </c>
      <c r="AF66" s="242">
        <f>'Option_4 Workings'!AF29/-1000000</f>
        <v>0</v>
      </c>
      <c r="AG66" s="242">
        <f>'Option_4 Workings'!AG29/-1000000</f>
        <v>-7.0299562860135943E-3</v>
      </c>
      <c r="AH66" s="242">
        <f>'Option_4 Workings'!AH29/-1000000</f>
        <v>0</v>
      </c>
      <c r="AI66" s="242">
        <f>'Option_4 Workings'!AI29/-1000000</f>
        <v>-7.1705554117338661E-3</v>
      </c>
      <c r="AJ66" s="242">
        <f>'Option_4 Workings'!AJ29/-1000000</f>
        <v>0</v>
      </c>
      <c r="AK66" s="242">
        <f>'Option_4 Workings'!AK29/-1000000</f>
        <v>0</v>
      </c>
      <c r="AL66" s="242">
        <f>'Option_4 Workings'!AL29/-1000000</f>
        <v>0</v>
      </c>
      <c r="AM66" s="242">
        <f>'Option_4 Workings'!AM29/-1000000</f>
        <v>0</v>
      </c>
      <c r="AN66" s="242">
        <f>'Option_4 Workings'!AN29/-1000000</f>
        <v>-7.3139665199685429E-3</v>
      </c>
      <c r="AO66" s="242">
        <f>'Option_4 Workings'!AO29/-1000000</f>
        <v>0</v>
      </c>
      <c r="AP66" s="242">
        <f>'Option_4 Workings'!AP29/-1000000</f>
        <v>0</v>
      </c>
      <c r="AQ66" s="242">
        <f>'Option_4 Workings'!AQ29/-1000000</f>
        <v>0</v>
      </c>
      <c r="AR66" s="242">
        <f>'Option_4 Workings'!AR29/-1000000</f>
        <v>0</v>
      </c>
      <c r="AS66" s="242">
        <f>'Option_4 Workings'!AS29/-1000000</f>
        <v>-7.4602458503679149E-3</v>
      </c>
      <c r="AT66" s="242">
        <f>'Option_4 Workings'!AT29/-1000000</f>
        <v>0</v>
      </c>
      <c r="AU66" s="242">
        <f>'Option_4 Workings'!AU29/-1000000</f>
        <v>-7.6094507673752721E-3</v>
      </c>
      <c r="AV66" s="242">
        <f>'Option_4 Workings'!AV29/-1000000</f>
        <v>0</v>
      </c>
      <c r="AW66" s="242">
        <f>'Option_4 Workings'!AW29/-1000000</f>
        <v>-7.7616397827227771E-3</v>
      </c>
      <c r="AX66" s="242">
        <f>'Option_4 Workings'!AX29/-1000000</f>
        <v>0</v>
      </c>
      <c r="AY66" s="242">
        <f>'Option_4 Workings'!AY29/-1000000</f>
        <v>-7.9168725783772334E-3</v>
      </c>
      <c r="AZ66" s="242">
        <f>'Option_4 Workings'!AZ29/-1000000</f>
        <v>0</v>
      </c>
      <c r="BA66" s="242">
        <f>'Option_4 Workings'!BA29/-1000000</f>
        <v>0</v>
      </c>
      <c r="BB66" s="242">
        <f>'Option_4 Workings'!BB29/-1000000</f>
        <v>0</v>
      </c>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-6.0000000000000001E-3</v>
      </c>
      <c r="F71" s="21">
        <f t="shared" ref="F71:BB71" si="4">SUM(F66:F70)</f>
        <v>-2.32E-4</v>
      </c>
      <c r="G71" s="21">
        <f t="shared" si="4"/>
        <v>0</v>
      </c>
      <c r="H71" s="21">
        <f t="shared" si="4"/>
        <v>0</v>
      </c>
      <c r="I71" s="21">
        <f t="shared" si="4"/>
        <v>0</v>
      </c>
      <c r="J71" s="21">
        <f t="shared" si="4"/>
        <v>-6.1199999999999996E-3</v>
      </c>
      <c r="K71" s="21">
        <f t="shared" si="4"/>
        <v>0</v>
      </c>
      <c r="L71" s="21">
        <f t="shared" si="4"/>
        <v>0</v>
      </c>
      <c r="M71" s="21">
        <f t="shared" si="4"/>
        <v>0</v>
      </c>
      <c r="N71" s="21">
        <f t="shared" si="4"/>
        <v>0</v>
      </c>
      <c r="O71" s="21">
        <f t="shared" si="4"/>
        <v>-6.2423999999999995E-3</v>
      </c>
      <c r="P71" s="21">
        <f t="shared" si="4"/>
        <v>0</v>
      </c>
      <c r="Q71" s="21">
        <f t="shared" si="4"/>
        <v>-6.3672479999999998E-3</v>
      </c>
      <c r="R71" s="21">
        <f t="shared" si="4"/>
        <v>0</v>
      </c>
      <c r="S71" s="21">
        <f t="shared" si="4"/>
        <v>-6.4945929600000001E-3</v>
      </c>
      <c r="T71" s="21">
        <f t="shared" si="4"/>
        <v>0</v>
      </c>
      <c r="U71" s="21">
        <f t="shared" si="4"/>
        <v>-6.6244848192000003E-3</v>
      </c>
      <c r="V71" s="21">
        <f t="shared" si="4"/>
        <v>0</v>
      </c>
      <c r="W71" s="21">
        <f t="shared" si="4"/>
        <v>0</v>
      </c>
      <c r="X71" s="21">
        <f t="shared" si="4"/>
        <v>0</v>
      </c>
      <c r="Y71" s="21">
        <f t="shared" si="4"/>
        <v>0</v>
      </c>
      <c r="Z71" s="21">
        <f t="shared" si="4"/>
        <v>-6.7569745155839998E-3</v>
      </c>
      <c r="AA71" s="21">
        <f t="shared" si="4"/>
        <v>0</v>
      </c>
      <c r="AB71" s="21">
        <f t="shared" si="4"/>
        <v>0</v>
      </c>
      <c r="AC71" s="21">
        <f t="shared" si="4"/>
        <v>0</v>
      </c>
      <c r="AD71" s="21">
        <f t="shared" si="4"/>
        <v>0</v>
      </c>
      <c r="AE71" s="21">
        <f t="shared" si="4"/>
        <v>-6.8921140058956802E-3</v>
      </c>
      <c r="AF71" s="21">
        <f t="shared" si="4"/>
        <v>0</v>
      </c>
      <c r="AG71" s="21">
        <f t="shared" si="4"/>
        <v>-7.0299562860135943E-3</v>
      </c>
      <c r="AH71" s="21">
        <f t="shared" si="4"/>
        <v>0</v>
      </c>
      <c r="AI71" s="21">
        <f t="shared" si="4"/>
        <v>-7.1705554117338661E-3</v>
      </c>
      <c r="AJ71" s="21">
        <f t="shared" si="4"/>
        <v>0</v>
      </c>
      <c r="AK71" s="21">
        <f t="shared" si="4"/>
        <v>0</v>
      </c>
      <c r="AL71" s="21">
        <f t="shared" si="4"/>
        <v>0</v>
      </c>
      <c r="AM71" s="21">
        <f t="shared" si="4"/>
        <v>0</v>
      </c>
      <c r="AN71" s="21">
        <f t="shared" si="4"/>
        <v>-7.3139665199685429E-3</v>
      </c>
      <c r="AO71" s="21">
        <f t="shared" si="4"/>
        <v>0</v>
      </c>
      <c r="AP71" s="21">
        <f t="shared" si="4"/>
        <v>0</v>
      </c>
      <c r="AQ71" s="21">
        <f t="shared" si="4"/>
        <v>0</v>
      </c>
      <c r="AR71" s="21">
        <f t="shared" si="4"/>
        <v>0</v>
      </c>
      <c r="AS71" s="21">
        <f t="shared" si="4"/>
        <v>-7.4602458503679149E-3</v>
      </c>
      <c r="AT71" s="21">
        <f t="shared" si="4"/>
        <v>0</v>
      </c>
      <c r="AU71" s="21">
        <f t="shared" si="4"/>
        <v>-7.6094507673752721E-3</v>
      </c>
      <c r="AV71" s="21">
        <f t="shared" si="4"/>
        <v>0</v>
      </c>
      <c r="AW71" s="21">
        <f t="shared" si="4"/>
        <v>-7.7616397827227771E-3</v>
      </c>
      <c r="AX71" s="21">
        <f t="shared" si="4"/>
        <v>0</v>
      </c>
      <c r="AY71" s="21">
        <f t="shared" si="4"/>
        <v>-7.9168725783772334E-3</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-2.7633999999999999</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-7.2569220802437065E-2</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-5.4365999999999994</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-0.14276971332942368</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-0.28981785345653654</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-0.39785780630517925</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-0.23028333333333331</v>
      </c>
      <c r="G84" s="21">
        <f>IF($E$82&lt;0,(IF(2050-F$80&lt;=0,0,(2/(2050-F$80+1))*(1-(SUM($E84:F84)/$E$82))*$E$82*'Fixed Data'!D$52)),0)</f>
        <v>-0.2202710144927536</v>
      </c>
      <c r="H84" s="21">
        <f>IF($E$82&lt;0,(IF(2050-G$80&lt;=0,0,(2/(2050-G$80+1))*(1-(SUM($E84:G84)/$E$82))*$E$82*'Fixed Data'!E$52)),0)</f>
        <v>-0.21025869565217387</v>
      </c>
      <c r="I84" s="21">
        <f>IF($E$82&lt;0,(IF(2050-H$80&lt;=0,0,(2/(2050-H$80+1))*(1-(SUM($E84:H84)/$E$82))*$E$82*'Fixed Data'!F$52)),0)</f>
        <v>-0.20024637681159421</v>
      </c>
      <c r="J84" s="21">
        <f>IF($E$82&lt;0,(IF(2050-I$80&lt;=0,0,(2/(2050-I$80+1))*(1-(SUM($E84:I84)/$E$82))*$E$82*'Fixed Data'!G$52)),0)</f>
        <v>-0.19023405797101448</v>
      </c>
      <c r="K84" s="21">
        <f>IF($E$82&lt;0,(IF(2050-J$80&lt;=0,0,(2/(2050-J$80+1))*(1-(SUM($E84:J84)/$E$82))*$E$82*'Fixed Data'!H$52)),0)</f>
        <v>-0.18022173913043477</v>
      </c>
      <c r="L84" s="21">
        <f>IF($E$82&lt;0,(IF(2050-K$80&lt;=0,0,(2/(2050-K$80+1))*(1-(SUM($E84:K84)/$E$82))*$E$82*'Fixed Data'!I$52)),0)</f>
        <v>-0.17020942028985506</v>
      </c>
      <c r="M84" s="21">
        <f>IF($E$82&lt;0,(IF(2050-L$80&lt;=0,0,(2/(2050-L$80+1))*(1-(SUM($E84:L84)/$E$82))*$E$82*'Fixed Data'!J$52)),0)</f>
        <v>-0.16019710144927535</v>
      </c>
      <c r="N84" s="21">
        <f>IF($E$82&lt;0,(IF(2050-M$80&lt;=0,0,(2/(2050-M$80+1))*(1-(SUM($E84:M84)/$E$82))*$E$82*'Fixed Data'!K$52)),0)</f>
        <v>-0.15018478260869561</v>
      </c>
      <c r="O84" s="21">
        <f>IF($E$82&lt;0,(IF(2050-N$80&lt;=0,0,(2/(2050-N$80+1))*(1-(SUM($E84:N84)/$E$82))*$E$82*'Fixed Data'!L$52)),0)</f>
        <v>-0.1401724637681159</v>
      </c>
      <c r="P84" s="21">
        <f>IF($E$82&lt;0,(IF(2050-O$80&lt;=0,0,(2/(2050-O$80+1))*(1-(SUM($E84:O84)/$E$82))*$E$82*'Fixed Data'!M$52)),0)</f>
        <v>-0.13016014492753622</v>
      </c>
      <c r="Q84" s="21">
        <f>IF($E$82&lt;0,(IF(2050-P$80&lt;=0,0,(2/(2050-P$80+1))*(1-(SUM($E84:P84)/$E$82))*$E$82*'Fixed Data'!N$52)),0)</f>
        <v>-0.1201478260869565</v>
      </c>
      <c r="R84" s="21">
        <f>IF($E$82&lt;0,(IF(2050-Q$80&lt;=0,0,(2/(2050-Q$80+1))*(1-(SUM($E84:Q84)/$E$82))*$E$82*'Fixed Data'!O$52)),0)</f>
        <v>-0.11013550724637677</v>
      </c>
      <c r="S84" s="21">
        <f>IF($E$82&lt;0,(IF(2050-R$80&lt;=0,0,(2/(2050-R$80+1))*(1-(SUM($E84:R84)/$E$82))*$E$82*'Fixed Data'!P$52)),0)</f>
        <v>-0.10012318840579711</v>
      </c>
      <c r="T84" s="21">
        <f>IF($E$82&lt;0,(IF(2050-S$80&lt;=0,0,(2/(2050-S$80+1))*(1-(SUM($E84:S84)/$E$82))*$E$82*'Fixed Data'!Q$52)),0)</f>
        <v>-9.0110869565217425E-2</v>
      </c>
      <c r="U84" s="21">
        <f>IF($E$82&lt;0,(IF(2050-T$80&lt;=0,0,(2/(2050-T$80+1))*(1-(SUM($E84:T84)/$E$82))*$E$82*'Fixed Data'!R$52)),0)</f>
        <v>-8.0098550724637688E-2</v>
      </c>
      <c r="V84" s="21">
        <f>IF($E$82&lt;0,(IF(2050-U$80&lt;=0,0,(2/(2050-U$80+1))*(1-(SUM($E84:U84)/$E$82))*$E$82*'Fixed Data'!S$52)),0)</f>
        <v>-7.0086231884057978E-2</v>
      </c>
      <c r="W84" s="21">
        <f>IF($E$82&lt;0,(IF(2050-V$80&lt;=0,0,(2/(2050-V$80+1))*(1-(SUM($E84:V84)/$E$82))*$E$82*'Fixed Data'!T$52)),0)</f>
        <v>-6.0073913043478172E-2</v>
      </c>
      <c r="X84" s="21">
        <f>IF($E$82&lt;0,(IF(2050-W$80&lt;=0,0,(2/(2050-W$80+1))*(1-(SUM($E84:W84)/$E$82))*$E$82*'Fixed Data'!U$52)),0)</f>
        <v>-5.0061594202898463E-2</v>
      </c>
      <c r="Y84" s="21">
        <f>IF($E$82&lt;0,(IF(2050-X$80&lt;=0,0,(2/(2050-X$80+1))*(1-(SUM($E84:X84)/$E$82))*$E$82*'Fixed Data'!V$52)),0)</f>
        <v>-4.0049275362318899E-2</v>
      </c>
      <c r="Z84" s="21">
        <f>IF($E$82&lt;0,(IF(2050-Y$80&lt;=0,0,(2/(2050-Y$80+1))*(1-(SUM($E84:Y84)/$E$82))*$E$82*'Fixed Data'!W$52)),0)</f>
        <v>-3.003695652173911E-2</v>
      </c>
      <c r="AA84" s="21">
        <f>IF($E$82&lt;0,(IF(2050-Z$80&lt;=0,0,(2/(2050-Z$80+1))*(1-(SUM($E84:Z84)/$E$82))*$E$82*'Fixed Data'!X$52)),0)</f>
        <v>-2.00246376811593E-2</v>
      </c>
      <c r="AB84" s="21">
        <f>IF($E$82&lt;0,(IF(2050-AA$80&lt;=0,0,(2/(2050-AA$80+1))*(1-(SUM($E84:AA84)/$E$82))*$E$82*'Fixed Data'!Y$52)),0)</f>
        <v>-1.0012318840579754E-2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-1.6126493511652681E-2</v>
      </c>
      <c r="V99" s="21">
        <f>IF($T$82&lt;0,(IF(2050-U$80&lt;=0,0,(2/(2050-U$80+1))*(1-(SUM($E99:U99)/$T$82))*$T$82*'Fixed Data'!S$52)),0)</f>
        <v>-1.4110681822696097E-2</v>
      </c>
      <c r="W99" s="21">
        <f>IF($T$82&lt;0,(IF(2050-V$80&lt;=0,0,(2/(2050-V$80+1))*(1-(SUM($E99:V99)/$T$82))*$T$82*'Fixed Data'!T$52)),0)</f>
        <v>-1.209487013373951E-2</v>
      </c>
      <c r="X99" s="21">
        <f>IF($T$82&lt;0,(IF(2050-W$80&lt;=0,0,(2/(2050-W$80+1))*(1-(SUM($E99:W99)/$T$82))*$T$82*'Fixed Data'!U$52)),0)</f>
        <v>-1.0079058444782924E-2</v>
      </c>
      <c r="Y99" s="21">
        <f>IF($T$82&lt;0,(IF(2050-X$80&lt;=0,0,(2/(2050-X$80+1))*(1-(SUM($E99:X99)/$T$82))*$T$82*'Fixed Data'!V$52)),0)</f>
        <v>-8.0632467558263404E-3</v>
      </c>
      <c r="Z99" s="21">
        <f>IF($T$82&lt;0,(IF(2050-Y$80&lt;=0,0,(2/(2050-Y$80+1))*(1-(SUM($E99:Y99)/$T$82))*$T$82*'Fixed Data'!W$52)),0)</f>
        <v>-6.0474350668697583E-3</v>
      </c>
      <c r="AA99" s="21">
        <f>IF($T$82&lt;0,(IF(2050-Z$80&lt;=0,0,(2/(2050-Z$80+1))*(1-(SUM($E99:Z99)/$T$82))*$T$82*'Fixed Data'!X$52)),0)</f>
        <v>-4.0316233779131667E-3</v>
      </c>
      <c r="AB99" s="21">
        <f>IF($T$82&lt;0,(IF(2050-AA$80&lt;=0,0,(2/(2050-AA$80+1))*(1-(SUM($E99:AA99)/$T$82))*$T$82*'Fixed Data'!Y$52)),0)</f>
        <v>-2.0158116889565782E-3</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-0.23028333333333331</v>
      </c>
      <c r="G128" s="21">
        <f t="shared" si="10"/>
        <v>-0.2202710144927536</v>
      </c>
      <c r="H128" s="21">
        <f t="shared" si="10"/>
        <v>-0.21025869565217387</v>
      </c>
      <c r="I128" s="21">
        <f t="shared" si="10"/>
        <v>-0.20024637681159421</v>
      </c>
      <c r="J128" s="21">
        <f t="shared" si="10"/>
        <v>-0.19023405797101448</v>
      </c>
      <c r="K128" s="21">
        <f t="shared" si="10"/>
        <v>-0.18022173913043477</v>
      </c>
      <c r="L128" s="21">
        <f t="shared" si="10"/>
        <v>-0.17020942028985506</v>
      </c>
      <c r="M128" s="21">
        <f t="shared" si="10"/>
        <v>-0.16019710144927535</v>
      </c>
      <c r="N128" s="21">
        <f t="shared" si="10"/>
        <v>-0.15018478260869561</v>
      </c>
      <c r="O128" s="21">
        <f t="shared" si="10"/>
        <v>-0.1401724637681159</v>
      </c>
      <c r="P128" s="21">
        <f t="shared" si="10"/>
        <v>-0.13016014492753622</v>
      </c>
      <c r="Q128" s="21">
        <f t="shared" si="10"/>
        <v>-0.1201478260869565</v>
      </c>
      <c r="R128" s="21">
        <f t="shared" si="10"/>
        <v>-0.11013550724637677</v>
      </c>
      <c r="S128" s="21">
        <f t="shared" si="10"/>
        <v>-0.10012318840579711</v>
      </c>
      <c r="T128" s="21">
        <f t="shared" si="10"/>
        <v>-9.0110869565217425E-2</v>
      </c>
      <c r="U128" s="21">
        <f t="shared" si="10"/>
        <v>-9.6225044236290372E-2</v>
      </c>
      <c r="V128" s="21">
        <f t="shared" si="10"/>
        <v>-8.419691370675407E-2</v>
      </c>
      <c r="W128" s="21">
        <f t="shared" si="10"/>
        <v>-7.2168783177217685E-2</v>
      </c>
      <c r="X128" s="21">
        <f t="shared" si="10"/>
        <v>-6.0140652647681384E-2</v>
      </c>
      <c r="Y128" s="21">
        <f t="shared" si="10"/>
        <v>-4.8112522118145241E-2</v>
      </c>
      <c r="Z128" s="21">
        <f t="shared" si="10"/>
        <v>-3.608439158860887E-2</v>
      </c>
      <c r="AA128" s="21">
        <f t="shared" si="10"/>
        <v>-2.4056261059072468E-2</v>
      </c>
      <c r="AB128" s="21">
        <f t="shared" si="10"/>
        <v>-1.2028130529536333E-2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-2.7633999999999999</v>
      </c>
      <c r="G129" s="21">
        <f t="shared" ref="G129:AW129" si="11">F131</f>
        <v>-2.5331166666666665</v>
      </c>
      <c r="H129" s="21">
        <f t="shared" si="11"/>
        <v>-2.3128456521739129</v>
      </c>
      <c r="I129" s="21">
        <f t="shared" si="11"/>
        <v>-2.1025869565217392</v>
      </c>
      <c r="J129" s="21">
        <f t="shared" si="11"/>
        <v>-1.9023405797101449</v>
      </c>
      <c r="K129" s="21">
        <f t="shared" si="11"/>
        <v>-1.7121065217391305</v>
      </c>
      <c r="L129" s="21">
        <f t="shared" si="11"/>
        <v>-1.5318847826086956</v>
      </c>
      <c r="M129" s="21">
        <f t="shared" si="11"/>
        <v>-1.3616753623188407</v>
      </c>
      <c r="N129" s="21">
        <f t="shared" si="11"/>
        <v>-1.2014782608695653</v>
      </c>
      <c r="O129" s="21">
        <f t="shared" si="11"/>
        <v>-1.0512934782608698</v>
      </c>
      <c r="P129" s="21">
        <f t="shared" si="11"/>
        <v>-0.91112101449275396</v>
      </c>
      <c r="Q129" s="21">
        <f t="shared" si="11"/>
        <v>-0.78096086956521771</v>
      </c>
      <c r="R129" s="21">
        <f t="shared" si="11"/>
        <v>-0.6608130434782612</v>
      </c>
      <c r="S129" s="21">
        <f t="shared" si="11"/>
        <v>-0.55067753623188442</v>
      </c>
      <c r="T129" s="21">
        <f t="shared" si="11"/>
        <v>-0.45055434782608733</v>
      </c>
      <c r="U129" s="21">
        <f t="shared" si="11"/>
        <v>-0.43301269906330697</v>
      </c>
      <c r="V129" s="21">
        <f t="shared" si="11"/>
        <v>-0.33678765482701661</v>
      </c>
      <c r="W129" s="21">
        <f t="shared" si="11"/>
        <v>-0.25259074112026253</v>
      </c>
      <c r="X129" s="21">
        <f t="shared" si="11"/>
        <v>-0.18042195794304483</v>
      </c>
      <c r="Y129" s="21">
        <f t="shared" si="11"/>
        <v>-0.12028130529536345</v>
      </c>
      <c r="Z129" s="21">
        <f t="shared" si="11"/>
        <v>-7.2168783177218199E-2</v>
      </c>
      <c r="AA129" s="21">
        <f t="shared" si="11"/>
        <v>-3.6084391588609328E-2</v>
      </c>
      <c r="AB129" s="21">
        <f t="shared" si="11"/>
        <v>-1.202813052953686E-2</v>
      </c>
      <c r="AC129" s="21">
        <f t="shared" si="11"/>
        <v>-5.2735593669694936E-16</v>
      </c>
      <c r="AD129" s="21">
        <f t="shared" si="11"/>
        <v>-5.2735593669694936E-16</v>
      </c>
      <c r="AE129" s="21">
        <f t="shared" si="11"/>
        <v>-5.2735593669694936E-16</v>
      </c>
      <c r="AF129" s="21">
        <f t="shared" si="11"/>
        <v>-5.2735593669694936E-16</v>
      </c>
      <c r="AG129" s="21">
        <f t="shared" si="11"/>
        <v>-5.2735593669694936E-16</v>
      </c>
      <c r="AH129" s="21">
        <f t="shared" si="11"/>
        <v>-5.2735593669694936E-16</v>
      </c>
      <c r="AI129" s="21">
        <f t="shared" si="11"/>
        <v>-5.2735593669694936E-16</v>
      </c>
      <c r="AJ129" s="21">
        <f t="shared" si="11"/>
        <v>-5.2735593669694936E-16</v>
      </c>
      <c r="AK129" s="21">
        <f t="shared" si="11"/>
        <v>-5.2735593669694936E-16</v>
      </c>
      <c r="AL129" s="21">
        <f t="shared" si="11"/>
        <v>-5.2735593669694936E-16</v>
      </c>
      <c r="AM129" s="21">
        <f t="shared" si="11"/>
        <v>-5.2735593669694936E-16</v>
      </c>
      <c r="AN129" s="21">
        <f t="shared" si="11"/>
        <v>-5.2735593669694936E-16</v>
      </c>
      <c r="AO129" s="21">
        <f t="shared" si="11"/>
        <v>-5.2735593669694936E-16</v>
      </c>
      <c r="AP129" s="21">
        <f t="shared" si="11"/>
        <v>-5.2735593669694936E-16</v>
      </c>
      <c r="AQ129" s="21">
        <f t="shared" si="11"/>
        <v>-5.2735593669694936E-16</v>
      </c>
      <c r="AR129" s="21">
        <f t="shared" si="11"/>
        <v>-5.2735593669694936E-16</v>
      </c>
      <c r="AS129" s="21">
        <f t="shared" si="11"/>
        <v>-5.2735593669694936E-16</v>
      </c>
      <c r="AT129" s="21">
        <f t="shared" si="11"/>
        <v>-5.2735593669694936E-16</v>
      </c>
      <c r="AU129" s="21">
        <f t="shared" si="11"/>
        <v>-5.2735593669694936E-16</v>
      </c>
      <c r="AV129" s="21">
        <f t="shared" si="11"/>
        <v>-5.2735593669694936E-16</v>
      </c>
      <c r="AW129" s="21">
        <f t="shared" si="11"/>
        <v>-5.2735593669694936E-16</v>
      </c>
      <c r="AX129" s="21">
        <f>AW131</f>
        <v>-5.2735593669694936E-16</v>
      </c>
      <c r="AY129" s="21">
        <f>AX131</f>
        <v>-5.2735593669694936E-16</v>
      </c>
      <c r="AZ129" s="21">
        <f>AY131</f>
        <v>-5.2735593669694936E-16</v>
      </c>
      <c r="BA129" s="21">
        <f>AZ131</f>
        <v>-5.2735593669694936E-16</v>
      </c>
      <c r="BB129" s="21">
        <f>BA131</f>
        <v>-5.2735593669694936E-16</v>
      </c>
    </row>
    <row r="130" spans="1:54" ht="15" customHeight="1" outlineLevel="2">
      <c r="A130" s="8"/>
      <c r="B130" t="s">
        <v>398</v>
      </c>
      <c r="C130" t="s">
        <v>399</v>
      </c>
      <c r="D130" t="s">
        <v>330</v>
      </c>
      <c r="E130" s="21">
        <f>E131*(1/(1+'Fixed Data'!$B$10))</f>
        <v>-2.6591608929946116</v>
      </c>
      <c r="F130" s="21">
        <f>F131*(1/(1+'Fixed Data'!$B$10))</f>
        <v>-2.4375641519117273</v>
      </c>
      <c r="G130" s="21">
        <f>G131*(1/(1+'Fixed Data'!$B$10))</f>
        <v>-2.22560205174549</v>
      </c>
      <c r="H130" s="21">
        <f>H131*(1/(1+'Fixed Data'!$B$10))</f>
        <v>-2.0232745924959001</v>
      </c>
      <c r="I130" s="21">
        <f>I131*(1/(1+'Fixed Data'!$B$10))</f>
        <v>-1.8305817741629573</v>
      </c>
      <c r="J130" s="21">
        <f>J131*(1/(1+'Fixed Data'!$B$10))</f>
        <v>-1.6475235967466615</v>
      </c>
      <c r="K130" s="21">
        <f>K131*(1/(1+'Fixed Data'!$B$10))</f>
        <v>-1.4741000602470129</v>
      </c>
      <c r="L130" s="21">
        <f>L131*(1/(1+'Fixed Data'!$B$10))</f>
        <v>-1.3103111646640115</v>
      </c>
      <c r="M130" s="21">
        <f>M131*(1/(1+'Fixed Data'!$B$10))</f>
        <v>-1.1561569099976574</v>
      </c>
      <c r="N130" s="21">
        <f>N131*(1/(1+'Fixed Data'!$B$10))</f>
        <v>-1.0116372962479503</v>
      </c>
      <c r="O130" s="21">
        <f>O131*(1/(1+'Fixed Data'!$B$10))</f>
        <v>-0.8767523234148904</v>
      </c>
      <c r="P130" s="21">
        <f>P131*(1/(1+'Fixed Data'!$B$10))</f>
        <v>-0.75150199149847752</v>
      </c>
      <c r="Q130" s="21">
        <f>Q131*(1/(1+'Fixed Data'!$B$10))</f>
        <v>-0.63588630049871175</v>
      </c>
      <c r="R130" s="21">
        <f>R131*(1/(1+'Fixed Data'!$B$10))</f>
        <v>-0.52990525041559322</v>
      </c>
      <c r="S130" s="21">
        <f>S131*(1/(1+'Fixed Data'!$B$10))</f>
        <v>-0.43355884124912181</v>
      </c>
      <c r="T130" s="21">
        <f>T131*(1/(1+'Fixed Data'!$B$10))</f>
        <v>-0.41667888670449099</v>
      </c>
      <c r="U130" s="21">
        <f>U131*(1/(1+'Fixed Data'!$B$10))</f>
        <v>-0.32408357854793751</v>
      </c>
      <c r="V130" s="21">
        <f>V131*(1/(1+'Fixed Data'!$B$10))</f>
        <v>-0.2430626839109532</v>
      </c>
      <c r="W130" s="21">
        <f>W131*(1/(1+'Fixed Data'!$B$10))</f>
        <v>-0.17361620279353815</v>
      </c>
      <c r="X130" s="21">
        <f>X131*(1/(1+'Fixed Data'!$B$10))</f>
        <v>-0.11574413519569232</v>
      </c>
      <c r="Y130" s="21">
        <f>Y131*(1/(1+'Fixed Data'!$B$10))</f>
        <v>-6.9446481117415526E-2</v>
      </c>
      <c r="Z130" s="21">
        <f>Z131*(1/(1+'Fixed Data'!$B$10))</f>
        <v>-3.4723240558707978E-2</v>
      </c>
      <c r="AA130" s="21">
        <f>AA131*(1/(1+'Fixed Data'!$B$10))</f>
        <v>-1.1574413519569728E-2</v>
      </c>
      <c r="AB130" s="21">
        <f>AB131*(1/(1+'Fixed Data'!$B$10))</f>
        <v>-5.0746337249513998E-16</v>
      </c>
      <c r="AC130" s="21">
        <f>AC131*(1/(1+'Fixed Data'!$B$10))</f>
        <v>-5.0746337249513998E-16</v>
      </c>
      <c r="AD130" s="21">
        <f>AD131*(1/(1+'Fixed Data'!$B$10))</f>
        <v>-5.0746337249513998E-16</v>
      </c>
      <c r="AE130" s="21">
        <f>AE131*(1/(1+'Fixed Data'!$B$10))</f>
        <v>-5.0746337249513998E-16</v>
      </c>
      <c r="AF130" s="21">
        <f>AF131*(1/(1+'Fixed Data'!$B$10))</f>
        <v>-5.0746337249513998E-16</v>
      </c>
      <c r="AG130" s="21">
        <f>AG131*(1/(1+'Fixed Data'!$B$10))</f>
        <v>-5.0746337249513998E-16</v>
      </c>
      <c r="AH130" s="21">
        <f>AH131*(1/(1+'Fixed Data'!$B$10))</f>
        <v>-5.0746337249513998E-16</v>
      </c>
      <c r="AI130" s="21">
        <f>AI131*(1/(1+'Fixed Data'!$B$10))</f>
        <v>-5.0746337249513998E-16</v>
      </c>
      <c r="AJ130" s="21">
        <f>AJ131*(1/(1+'Fixed Data'!$B$10))</f>
        <v>-5.0746337249513998E-16</v>
      </c>
      <c r="AK130" s="21">
        <f>AK131*(1/(1+'Fixed Data'!$B$10))</f>
        <v>-5.0746337249513998E-16</v>
      </c>
      <c r="AL130" s="21">
        <f>AL131*(1/(1+'Fixed Data'!$B$10))</f>
        <v>-5.0746337249513998E-16</v>
      </c>
      <c r="AM130" s="21">
        <f>AM131*(1/(1+'Fixed Data'!$B$10))</f>
        <v>-5.0746337249513998E-16</v>
      </c>
      <c r="AN130" s="21">
        <f>AN131*(1/(1+'Fixed Data'!$B$10))</f>
        <v>-5.0746337249513998E-16</v>
      </c>
      <c r="AO130" s="21">
        <f>AO131*(1/(1+'Fixed Data'!$B$10))</f>
        <v>-5.0746337249513998E-16</v>
      </c>
      <c r="AP130" s="21">
        <f>AP131*(1/(1+'Fixed Data'!$B$10))</f>
        <v>-5.0746337249513998E-16</v>
      </c>
      <c r="AQ130" s="21">
        <f>AQ131*(1/(1+'Fixed Data'!$B$10))</f>
        <v>-5.0746337249513998E-16</v>
      </c>
      <c r="AR130" s="21">
        <f>AR131*(1/(1+'Fixed Data'!$B$10))</f>
        <v>-5.0746337249513998E-16</v>
      </c>
      <c r="AS130" s="21">
        <f>AS131*(1/(1+'Fixed Data'!$B$10))</f>
        <v>-5.0746337249513998E-16</v>
      </c>
      <c r="AT130" s="21">
        <f>AT131*(1/(1+'Fixed Data'!$B$10))</f>
        <v>-5.0746337249513998E-16</v>
      </c>
      <c r="AU130" s="21">
        <f>AU131*(1/(1+'Fixed Data'!$B$10))</f>
        <v>-5.0746337249513998E-16</v>
      </c>
      <c r="AV130" s="21">
        <f>AV131*(1/(1+'Fixed Data'!$B$10))</f>
        <v>-5.0746337249513998E-16</v>
      </c>
      <c r="AW130" s="21">
        <f>AW131*(1/(1+'Fixed Data'!$B$10))</f>
        <v>-5.0746337249513998E-16</v>
      </c>
      <c r="AX130" s="21">
        <f>AX131*(1/(1+'Fixed Data'!$B$10))</f>
        <v>-5.0746337249513998E-16</v>
      </c>
      <c r="AY130" s="21">
        <f>AY131*(1/(1+'Fixed Data'!$B$10))</f>
        <v>-5.0746337249513998E-16</v>
      </c>
      <c r="AZ130" s="21">
        <f>AZ131*(1/(1+'Fixed Data'!$B$10))</f>
        <v>-5.0746337249513998E-16</v>
      </c>
      <c r="BA130" s="21">
        <f>BA131*(1/(1+'Fixed Data'!$B$10))</f>
        <v>-5.0746337249513998E-16</v>
      </c>
      <c r="BB130" s="21">
        <f>BB131*(1/(1+'Fixed Data'!$B$10))</f>
        <v>-5.0746337249513998E-16</v>
      </c>
    </row>
    <row r="131" spans="1:54" ht="13.9" customHeight="1" outlineLevel="2">
      <c r="A131" s="8"/>
      <c r="B131" t="s">
        <v>400</v>
      </c>
      <c r="C131" t="s">
        <v>401</v>
      </c>
      <c r="D131" t="s">
        <v>330</v>
      </c>
      <c r="E131" s="21">
        <f t="shared" ref="E131:BB131" si="12">E82-E128+E129</f>
        <v>-2.7633999999999999</v>
      </c>
      <c r="F131" s="21">
        <f t="shared" si="12"/>
        <v>-2.5331166666666665</v>
      </c>
      <c r="G131" s="21">
        <f t="shared" si="12"/>
        <v>-2.3128456521739129</v>
      </c>
      <c r="H131" s="21">
        <f t="shared" si="12"/>
        <v>-2.1025869565217392</v>
      </c>
      <c r="I131" s="21">
        <f t="shared" si="12"/>
        <v>-1.9023405797101449</v>
      </c>
      <c r="J131" s="21">
        <f t="shared" si="12"/>
        <v>-1.7121065217391305</v>
      </c>
      <c r="K131" s="21">
        <f t="shared" si="12"/>
        <v>-1.5318847826086956</v>
      </c>
      <c r="L131" s="21">
        <f t="shared" si="12"/>
        <v>-1.3616753623188407</v>
      </c>
      <c r="M131" s="21">
        <f t="shared" si="12"/>
        <v>-1.2014782608695653</v>
      </c>
      <c r="N131" s="21">
        <f t="shared" si="12"/>
        <v>-1.0512934782608698</v>
      </c>
      <c r="O131" s="21">
        <f t="shared" si="12"/>
        <v>-0.91112101449275396</v>
      </c>
      <c r="P131" s="21">
        <f t="shared" si="12"/>
        <v>-0.78096086956521771</v>
      </c>
      <c r="Q131" s="21">
        <f t="shared" si="12"/>
        <v>-0.6608130434782612</v>
      </c>
      <c r="R131" s="21">
        <f t="shared" si="12"/>
        <v>-0.55067753623188442</v>
      </c>
      <c r="S131" s="21">
        <f t="shared" si="12"/>
        <v>-0.45055434782608733</v>
      </c>
      <c r="T131" s="21">
        <f t="shared" si="12"/>
        <v>-0.43301269906330697</v>
      </c>
      <c r="U131" s="21">
        <f t="shared" si="12"/>
        <v>-0.33678765482701661</v>
      </c>
      <c r="V131" s="21">
        <f t="shared" si="12"/>
        <v>-0.25259074112026253</v>
      </c>
      <c r="W131" s="21">
        <f t="shared" si="12"/>
        <v>-0.18042195794304483</v>
      </c>
      <c r="X131" s="21">
        <f t="shared" si="12"/>
        <v>-0.12028130529536345</v>
      </c>
      <c r="Y131" s="21">
        <f t="shared" si="12"/>
        <v>-7.2168783177218199E-2</v>
      </c>
      <c r="Z131" s="21">
        <f t="shared" si="12"/>
        <v>-3.6084391588609328E-2</v>
      </c>
      <c r="AA131" s="21">
        <f t="shared" si="12"/>
        <v>-1.202813052953686E-2</v>
      </c>
      <c r="AB131" s="21">
        <f t="shared" si="12"/>
        <v>-5.2735593669694936E-16</v>
      </c>
      <c r="AC131" s="21">
        <f t="shared" si="12"/>
        <v>-5.2735593669694936E-16</v>
      </c>
      <c r="AD131" s="21">
        <f t="shared" si="12"/>
        <v>-5.2735593669694936E-16</v>
      </c>
      <c r="AE131" s="21">
        <f t="shared" si="12"/>
        <v>-5.2735593669694936E-16</v>
      </c>
      <c r="AF131" s="21">
        <f t="shared" si="12"/>
        <v>-5.2735593669694936E-16</v>
      </c>
      <c r="AG131" s="21">
        <f t="shared" si="12"/>
        <v>-5.2735593669694936E-16</v>
      </c>
      <c r="AH131" s="21">
        <f t="shared" si="12"/>
        <v>-5.2735593669694936E-16</v>
      </c>
      <c r="AI131" s="21">
        <f t="shared" si="12"/>
        <v>-5.2735593669694936E-16</v>
      </c>
      <c r="AJ131" s="21">
        <f t="shared" si="12"/>
        <v>-5.2735593669694936E-16</v>
      </c>
      <c r="AK131" s="21">
        <f t="shared" si="12"/>
        <v>-5.2735593669694936E-16</v>
      </c>
      <c r="AL131" s="21">
        <f t="shared" si="12"/>
        <v>-5.2735593669694936E-16</v>
      </c>
      <c r="AM131" s="21">
        <f t="shared" si="12"/>
        <v>-5.2735593669694936E-16</v>
      </c>
      <c r="AN131" s="21">
        <f t="shared" si="12"/>
        <v>-5.2735593669694936E-16</v>
      </c>
      <c r="AO131" s="21">
        <f t="shared" si="12"/>
        <v>-5.2735593669694936E-16</v>
      </c>
      <c r="AP131" s="21">
        <f t="shared" si="12"/>
        <v>-5.2735593669694936E-16</v>
      </c>
      <c r="AQ131" s="21">
        <f t="shared" si="12"/>
        <v>-5.2735593669694936E-16</v>
      </c>
      <c r="AR131" s="21">
        <f t="shared" si="12"/>
        <v>-5.2735593669694936E-16</v>
      </c>
      <c r="AS131" s="21">
        <f t="shared" si="12"/>
        <v>-5.2735593669694936E-16</v>
      </c>
      <c r="AT131" s="21">
        <f t="shared" si="12"/>
        <v>-5.2735593669694936E-16</v>
      </c>
      <c r="AU131" s="21">
        <f t="shared" si="12"/>
        <v>-5.2735593669694936E-16</v>
      </c>
      <c r="AV131" s="21">
        <f t="shared" si="12"/>
        <v>-5.2735593669694936E-16</v>
      </c>
      <c r="AW131" s="21">
        <f t="shared" si="12"/>
        <v>-5.2735593669694936E-16</v>
      </c>
      <c r="AX131" s="21">
        <f t="shared" si="12"/>
        <v>-5.2735593669694936E-16</v>
      </c>
      <c r="AY131" s="21">
        <f t="shared" si="12"/>
        <v>-5.2735593669694936E-16</v>
      </c>
      <c r="AZ131" s="21">
        <f t="shared" si="12"/>
        <v>-5.2735593669694936E-16</v>
      </c>
      <c r="BA131" s="21">
        <f t="shared" si="12"/>
        <v>-5.2735593669694936E-16</v>
      </c>
      <c r="BB131" s="21">
        <f t="shared" si="12"/>
        <v>-5.2735593669694936E-16</v>
      </c>
    </row>
    <row r="132" spans="1:54" ht="14.5" outlineLevel="2">
      <c r="A132" s="8"/>
      <c r="B132" t="s">
        <v>402</v>
      </c>
      <c r="C132" t="s">
        <v>403</v>
      </c>
      <c r="D132" t="s">
        <v>330</v>
      </c>
      <c r="E132" s="21">
        <f>AVERAGE(E129:E130)*'Fixed Data'!$B$10</f>
        <v>-5.2119553502694385E-2</v>
      </c>
      <c r="F132" s="21">
        <f>AVERAGE(F129:F130)*'Fixed Data'!$B$10</f>
        <v>-0.10193889737746983</v>
      </c>
      <c r="G132" s="21">
        <f>AVERAGE(G129:G130)*'Fixed Data'!$B$10</f>
        <v>-9.3270886880878257E-2</v>
      </c>
      <c r="H132" s="21">
        <f>AVERAGE(H129:H130)*'Fixed Data'!$B$10</f>
        <v>-8.4987956795528327E-2</v>
      </c>
      <c r="I132" s="21">
        <f>AVERAGE(I129:I130)*'Fixed Data'!$B$10</f>
        <v>-7.7090107121420046E-2</v>
      </c>
      <c r="J132" s="21">
        <f>AVERAGE(J129:J130)*'Fixed Data'!$B$10</f>
        <v>-6.9577337858553398E-2</v>
      </c>
      <c r="K132" s="21">
        <f>AVERAGE(K129:K130)*'Fixed Data'!$B$10</f>
        <v>-6.2449649006928405E-2</v>
      </c>
      <c r="L132" s="21">
        <f>AVERAGE(L129:L130)*'Fixed Data'!$B$10</f>
        <v>-5.570704056654506E-2</v>
      </c>
      <c r="M132" s="21">
        <f>AVERAGE(M129:M130)*'Fixed Data'!$B$10</f>
        <v>-4.9349512537403363E-2</v>
      </c>
      <c r="N132" s="21">
        <f>AVERAGE(N129:N130)*'Fixed Data'!$B$10</f>
        <v>-4.3377064919503307E-2</v>
      </c>
      <c r="O132" s="21">
        <f>AVERAGE(O129:O130)*'Fixed Data'!$B$10</f>
        <v>-3.7789697712844898E-2</v>
      </c>
      <c r="P132" s="21">
        <f>AVERAGE(P129:P130)*'Fixed Data'!$B$10</f>
        <v>-3.2587410917428138E-2</v>
      </c>
      <c r="Q132" s="21">
        <f>AVERAGE(Q129:Q130)*'Fixed Data'!$B$10</f>
        <v>-2.7770204533253014E-2</v>
      </c>
      <c r="R132" s="21">
        <f>AVERAGE(R129:R130)*'Fixed Data'!$B$10</f>
        <v>-2.3338078560319549E-2</v>
      </c>
      <c r="S132" s="21">
        <f>AVERAGE(S129:S130)*'Fixed Data'!$B$10</f>
        <v>-1.9291032998627722E-2</v>
      </c>
      <c r="T132" s="21">
        <f>AVERAGE(T129:T130)*'Fixed Data'!$B$10</f>
        <v>-1.6997771396799335E-2</v>
      </c>
      <c r="U132" s="21">
        <f>AVERAGE(U129:U130)*'Fixed Data'!$B$10</f>
        <v>-1.483908704118039E-2</v>
      </c>
      <c r="V132" s="21">
        <f>AVERAGE(V129:V130)*'Fixed Data'!$B$10</f>
        <v>-1.1365066639264209E-2</v>
      </c>
      <c r="W132" s="21">
        <f>AVERAGE(W129:W130)*'Fixed Data'!$B$10</f>
        <v>-8.353656100710493E-3</v>
      </c>
      <c r="X132" s="21">
        <f>AVERAGE(X129:X130)*'Fixed Data'!$B$10</f>
        <v>-5.8048554255192477E-3</v>
      </c>
      <c r="Y132" s="21">
        <f>AVERAGE(Y129:Y130)*'Fixed Data'!$B$10</f>
        <v>-3.7186646136904682E-3</v>
      </c>
      <c r="Z132" s="21">
        <f>AVERAGE(Z129:Z130)*'Fixed Data'!$B$10</f>
        <v>-2.0950836652241533E-3</v>
      </c>
      <c r="AA132" s="21">
        <f>AVERAGE(AA129:AA130)*'Fixed Data'!$B$10</f>
        <v>-9.3411258012030939E-4</v>
      </c>
      <c r="AB132" s="21">
        <f>AVERAGE(AB129:AB130)*'Fixed Data'!$B$10</f>
        <v>-2.3575135837893241E-4</v>
      </c>
      <c r="AC132" s="21">
        <f>AVERAGE(AC129:AC130)*'Fixed Data'!$B$10</f>
        <v>-2.0282458460164952E-17</v>
      </c>
      <c r="AD132" s="21">
        <f>AVERAGE(AD129:AD130)*'Fixed Data'!$B$10</f>
        <v>-2.0282458460164952E-17</v>
      </c>
      <c r="AE132" s="21">
        <f>AVERAGE(AE129:AE130)*'Fixed Data'!$B$10</f>
        <v>-2.0282458460164952E-17</v>
      </c>
      <c r="AF132" s="21">
        <f>AVERAGE(AF129:AF130)*'Fixed Data'!$B$10</f>
        <v>-2.0282458460164952E-17</v>
      </c>
      <c r="AG132" s="21">
        <f>AVERAGE(AG129:AG130)*'Fixed Data'!$B$10</f>
        <v>-2.0282458460164952E-17</v>
      </c>
      <c r="AH132" s="21">
        <f>AVERAGE(AH129:AH130)*'Fixed Data'!$B$10</f>
        <v>-2.0282458460164952E-17</v>
      </c>
      <c r="AI132" s="21">
        <f>AVERAGE(AI129:AI130)*'Fixed Data'!$B$10</f>
        <v>-2.0282458460164952E-17</v>
      </c>
      <c r="AJ132" s="21">
        <f>AVERAGE(AJ129:AJ130)*'Fixed Data'!$B$10</f>
        <v>-2.0282458460164952E-17</v>
      </c>
      <c r="AK132" s="21">
        <f>AVERAGE(AK129:AK130)*'Fixed Data'!$B$10</f>
        <v>-2.0282458460164952E-17</v>
      </c>
      <c r="AL132" s="21">
        <f>AVERAGE(AL129:AL130)*'Fixed Data'!$B$10</f>
        <v>-2.0282458460164952E-17</v>
      </c>
      <c r="AM132" s="21">
        <f>AVERAGE(AM129:AM130)*'Fixed Data'!$B$10</f>
        <v>-2.0282458460164952E-17</v>
      </c>
      <c r="AN132" s="21">
        <f>AVERAGE(AN129:AN130)*'Fixed Data'!$B$10</f>
        <v>-2.0282458460164952E-17</v>
      </c>
      <c r="AO132" s="21">
        <f>AVERAGE(AO129:AO130)*'Fixed Data'!$B$10</f>
        <v>-2.0282458460164952E-17</v>
      </c>
      <c r="AP132" s="21">
        <f>AVERAGE(AP129:AP130)*'Fixed Data'!$B$10</f>
        <v>-2.0282458460164952E-17</v>
      </c>
      <c r="AQ132" s="21">
        <f>AVERAGE(AQ129:AQ130)*'Fixed Data'!$B$10</f>
        <v>-2.0282458460164952E-17</v>
      </c>
      <c r="AR132" s="21">
        <f>AVERAGE(AR129:AR130)*'Fixed Data'!$B$10</f>
        <v>-2.0282458460164952E-17</v>
      </c>
      <c r="AS132" s="21">
        <f>AVERAGE(AS129:AS130)*'Fixed Data'!$B$10</f>
        <v>-2.0282458460164952E-17</v>
      </c>
      <c r="AT132" s="21">
        <f>AVERAGE(AT129:AT130)*'Fixed Data'!$B$10</f>
        <v>-2.0282458460164952E-17</v>
      </c>
      <c r="AU132" s="21">
        <f>AVERAGE(AU129:AU130)*'Fixed Data'!$B$10</f>
        <v>-2.0282458460164952E-17</v>
      </c>
      <c r="AV132" s="21">
        <f>AVERAGE(AV129:AV130)*'Fixed Data'!$B$10</f>
        <v>-2.0282458460164952E-17</v>
      </c>
      <c r="AW132" s="21">
        <f>AVERAGE(AW129:AW130)*'Fixed Data'!$B$10</f>
        <v>-2.0282458460164952E-17</v>
      </c>
      <c r="AX132" s="21">
        <f>AVERAGE(AX129:AX130)*'Fixed Data'!$B$10</f>
        <v>-2.0282458460164952E-17</v>
      </c>
      <c r="AY132" s="21">
        <f>AVERAGE(AY129:AY130)*'Fixed Data'!$B$10</f>
        <v>-2.0282458460164952E-17</v>
      </c>
      <c r="AZ132" s="21">
        <f>AVERAGE(AZ129:AZ130)*'Fixed Data'!$B$10</f>
        <v>-2.0282458460164952E-17</v>
      </c>
      <c r="BA132" s="21">
        <f>AVERAGE(BA129:BA130)*'Fixed Data'!$B$10</f>
        <v>-2.0282458460164952E-17</v>
      </c>
      <c r="BB132" s="21">
        <f>AVERAGE(BB129:BB130)*'Fixed Data'!$B$10</f>
        <v>-2.0282458460164952E-17</v>
      </c>
    </row>
    <row r="133" spans="1:54" ht="14" outlineLevel="2" thickBot="1">
      <c r="A133" s="9"/>
      <c r="B133" s="3" t="s">
        <v>404</v>
      </c>
      <c r="C133" s="7" t="s">
        <v>405</v>
      </c>
      <c r="D133" s="7" t="s">
        <v>330</v>
      </c>
      <c r="E133" s="21">
        <f>E128+E132</f>
        <v>-5.2119553502694385E-2</v>
      </c>
      <c r="F133" s="21">
        <f t="shared" ref="F133:BB133" si="13">F128+F132</f>
        <v>-0.33222223071080315</v>
      </c>
      <c r="G133" s="21">
        <f t="shared" si="13"/>
        <v>-0.31354190137363186</v>
      </c>
      <c r="H133" s="21">
        <f t="shared" si="13"/>
        <v>-0.29524665244770221</v>
      </c>
      <c r="I133" s="21">
        <f t="shared" si="13"/>
        <v>-0.27733648393301424</v>
      </c>
      <c r="J133" s="21">
        <f t="shared" si="13"/>
        <v>-0.25981139582956786</v>
      </c>
      <c r="K133" s="21">
        <f t="shared" si="13"/>
        <v>-0.24267138813736316</v>
      </c>
      <c r="L133" s="21">
        <f t="shared" si="13"/>
        <v>-0.2259164608564001</v>
      </c>
      <c r="M133" s="21">
        <f t="shared" si="13"/>
        <v>-0.2095466139866787</v>
      </c>
      <c r="N133" s="21">
        <f t="shared" si="13"/>
        <v>-0.19356184752819891</v>
      </c>
      <c r="O133" s="21">
        <f t="shared" si="13"/>
        <v>-0.17796216148096081</v>
      </c>
      <c r="P133" s="21">
        <f t="shared" si="13"/>
        <v>-0.16274755584496436</v>
      </c>
      <c r="Q133" s="21">
        <f t="shared" si="13"/>
        <v>-0.1479180306202095</v>
      </c>
      <c r="R133" s="21">
        <f t="shared" si="13"/>
        <v>-0.13347358580669633</v>
      </c>
      <c r="S133" s="21">
        <f t="shared" si="13"/>
        <v>-0.11941422140442483</v>
      </c>
      <c r="T133" s="21">
        <f t="shared" si="13"/>
        <v>-0.10710864096201676</v>
      </c>
      <c r="U133" s="21">
        <f t="shared" si="13"/>
        <v>-0.11106413127747077</v>
      </c>
      <c r="V133" s="21">
        <f t="shared" si="13"/>
        <v>-9.5561980346018274E-2</v>
      </c>
      <c r="W133" s="21">
        <f t="shared" si="13"/>
        <v>-8.0522439277928182E-2</v>
      </c>
      <c r="X133" s="21">
        <f t="shared" si="13"/>
        <v>-6.5945508073200626E-2</v>
      </c>
      <c r="Y133" s="21">
        <f t="shared" si="13"/>
        <v>-5.1831186731835711E-2</v>
      </c>
      <c r="Z133" s="21">
        <f t="shared" si="13"/>
        <v>-3.8179475253833021E-2</v>
      </c>
      <c r="AA133" s="21">
        <f t="shared" si="13"/>
        <v>-2.4990373639192778E-2</v>
      </c>
      <c r="AB133" s="21">
        <f t="shared" si="13"/>
        <v>-1.2263881887915265E-2</v>
      </c>
      <c r="AC133" s="21">
        <f t="shared" si="13"/>
        <v>-2.0282458460164952E-17</v>
      </c>
      <c r="AD133" s="21">
        <f t="shared" si="13"/>
        <v>-2.0282458460164952E-17</v>
      </c>
      <c r="AE133" s="21">
        <f t="shared" si="13"/>
        <v>-2.0282458460164952E-17</v>
      </c>
      <c r="AF133" s="21">
        <f t="shared" si="13"/>
        <v>-2.0282458460164952E-17</v>
      </c>
      <c r="AG133" s="21">
        <f t="shared" si="13"/>
        <v>-2.0282458460164952E-17</v>
      </c>
      <c r="AH133" s="21">
        <f t="shared" si="13"/>
        <v>-2.0282458460164952E-17</v>
      </c>
      <c r="AI133" s="21">
        <f t="shared" si="13"/>
        <v>-2.0282458460164952E-17</v>
      </c>
      <c r="AJ133" s="21">
        <f t="shared" si="13"/>
        <v>-2.0282458460164952E-17</v>
      </c>
      <c r="AK133" s="21">
        <f t="shared" si="13"/>
        <v>-2.0282458460164952E-17</v>
      </c>
      <c r="AL133" s="21">
        <f t="shared" si="13"/>
        <v>-2.0282458460164952E-17</v>
      </c>
      <c r="AM133" s="21">
        <f t="shared" si="13"/>
        <v>-2.0282458460164952E-17</v>
      </c>
      <c r="AN133" s="21">
        <f t="shared" si="13"/>
        <v>-2.0282458460164952E-17</v>
      </c>
      <c r="AO133" s="21">
        <f t="shared" si="13"/>
        <v>-2.0282458460164952E-17</v>
      </c>
      <c r="AP133" s="21">
        <f t="shared" si="13"/>
        <v>-2.0282458460164952E-17</v>
      </c>
      <c r="AQ133" s="21">
        <f t="shared" si="13"/>
        <v>-2.0282458460164952E-17</v>
      </c>
      <c r="AR133" s="21">
        <f t="shared" si="13"/>
        <v>-2.0282458460164952E-17</v>
      </c>
      <c r="AS133" s="21">
        <f t="shared" si="13"/>
        <v>-2.0282458460164952E-17</v>
      </c>
      <c r="AT133" s="21">
        <f t="shared" si="13"/>
        <v>-2.0282458460164952E-17</v>
      </c>
      <c r="AU133" s="21">
        <f t="shared" si="13"/>
        <v>-2.0282458460164952E-17</v>
      </c>
      <c r="AV133" s="21">
        <f t="shared" si="13"/>
        <v>-2.0282458460164952E-17</v>
      </c>
      <c r="AW133" s="21">
        <f t="shared" si="13"/>
        <v>-2.0282458460164952E-17</v>
      </c>
      <c r="AX133" s="21">
        <f t="shared" si="13"/>
        <v>-2.0282458460164952E-17</v>
      </c>
      <c r="AY133" s="21">
        <f t="shared" si="13"/>
        <v>-2.0282458460164952E-17</v>
      </c>
      <c r="AZ133" s="21">
        <f t="shared" si="13"/>
        <v>-2.0282458460164952E-17</v>
      </c>
      <c r="BA133" s="21">
        <f t="shared" si="13"/>
        <v>-2.0282458460164952E-17</v>
      </c>
      <c r="BB133" s="21">
        <f t="shared" si="13"/>
        <v>-2.0282458460164952E-17</v>
      </c>
    </row>
    <row r="134" spans="1:54" ht="14" outlineLevel="2" thickBot="1">
      <c r="A134" s="139"/>
      <c r="B134" s="142" t="s">
        <v>406</v>
      </c>
      <c r="C134" s="143"/>
      <c r="D134" s="243"/>
      <c r="E134" s="245">
        <f t="shared" ref="E134:AJ134" si="14">E83+E77+E71</f>
        <v>-5.4425999999999997</v>
      </c>
      <c r="F134" s="245">
        <f t="shared" si="14"/>
        <v>-2.32E-4</v>
      </c>
      <c r="G134" s="245">
        <f t="shared" si="14"/>
        <v>0</v>
      </c>
      <c r="H134" s="245">
        <f t="shared" si="14"/>
        <v>0</v>
      </c>
      <c r="I134" s="245">
        <f t="shared" si="14"/>
        <v>0</v>
      </c>
      <c r="J134" s="245">
        <f t="shared" si="14"/>
        <v>-6.1199999999999996E-3</v>
      </c>
      <c r="K134" s="245">
        <f t="shared" si="14"/>
        <v>0</v>
      </c>
      <c r="L134" s="245">
        <f t="shared" si="14"/>
        <v>0</v>
      </c>
      <c r="M134" s="245">
        <f t="shared" si="14"/>
        <v>0</v>
      </c>
      <c r="N134" s="245">
        <f t="shared" si="14"/>
        <v>0</v>
      </c>
      <c r="O134" s="245">
        <f t="shared" si="14"/>
        <v>-6.2423999999999995E-3</v>
      </c>
      <c r="P134" s="245">
        <f t="shared" si="14"/>
        <v>0</v>
      </c>
      <c r="Q134" s="245">
        <f t="shared" si="14"/>
        <v>-6.3672479999999998E-3</v>
      </c>
      <c r="R134" s="245">
        <f t="shared" si="14"/>
        <v>0</v>
      </c>
      <c r="S134" s="245">
        <f t="shared" si="14"/>
        <v>-6.4945929600000001E-3</v>
      </c>
      <c r="T134" s="245">
        <f t="shared" si="14"/>
        <v>-0.14276971332942368</v>
      </c>
      <c r="U134" s="245">
        <f t="shared" si="14"/>
        <v>-6.6244848192000003E-3</v>
      </c>
      <c r="V134" s="245">
        <f t="shared" si="14"/>
        <v>0</v>
      </c>
      <c r="W134" s="245">
        <f t="shared" si="14"/>
        <v>0</v>
      </c>
      <c r="X134" s="245">
        <f t="shared" si="14"/>
        <v>0</v>
      </c>
      <c r="Y134" s="245">
        <f t="shared" si="14"/>
        <v>0</v>
      </c>
      <c r="Z134" s="245">
        <f t="shared" si="14"/>
        <v>-6.7569745155839998E-3</v>
      </c>
      <c r="AA134" s="245">
        <f t="shared" si="14"/>
        <v>0</v>
      </c>
      <c r="AB134" s="245">
        <f t="shared" si="14"/>
        <v>0</v>
      </c>
      <c r="AC134" s="245">
        <f t="shared" si="14"/>
        <v>0</v>
      </c>
      <c r="AD134" s="245">
        <f t="shared" si="14"/>
        <v>0</v>
      </c>
      <c r="AE134" s="245">
        <f t="shared" si="14"/>
        <v>-6.8921140058956802E-3</v>
      </c>
      <c r="AF134" s="245">
        <f t="shared" si="14"/>
        <v>0</v>
      </c>
      <c r="AG134" s="245">
        <f t="shared" si="14"/>
        <v>-7.0299562860135943E-3</v>
      </c>
      <c r="AH134" s="245">
        <f t="shared" si="14"/>
        <v>0</v>
      </c>
      <c r="AI134" s="245">
        <f t="shared" si="14"/>
        <v>-0.29698840886827044</v>
      </c>
      <c r="AJ134" s="245">
        <f t="shared" si="14"/>
        <v>0</v>
      </c>
      <c r="AK134" s="245">
        <f t="shared" ref="AK134:BB134" si="15">AK83+AK77+AK71</f>
        <v>0</v>
      </c>
      <c r="AL134" s="245">
        <f t="shared" si="15"/>
        <v>0</v>
      </c>
      <c r="AM134" s="245">
        <f t="shared" si="15"/>
        <v>0</v>
      </c>
      <c r="AN134" s="245">
        <f t="shared" si="15"/>
        <v>-7.3139665199685429E-3</v>
      </c>
      <c r="AO134" s="245">
        <f t="shared" si="15"/>
        <v>0</v>
      </c>
      <c r="AP134" s="245">
        <f t="shared" si="15"/>
        <v>0</v>
      </c>
      <c r="AQ134" s="245">
        <f t="shared" si="15"/>
        <v>0</v>
      </c>
      <c r="AR134" s="245">
        <f t="shared" si="15"/>
        <v>0</v>
      </c>
      <c r="AS134" s="245">
        <f t="shared" si="15"/>
        <v>-7.4602458503679149E-3</v>
      </c>
      <c r="AT134" s="245">
        <f t="shared" si="15"/>
        <v>0</v>
      </c>
      <c r="AU134" s="245">
        <f t="shared" si="15"/>
        <v>-7.6094507673752721E-3</v>
      </c>
      <c r="AV134" s="245">
        <f t="shared" si="15"/>
        <v>0</v>
      </c>
      <c r="AW134" s="245">
        <f t="shared" si="15"/>
        <v>-7.7616397827227771E-3</v>
      </c>
      <c r="AX134" s="245">
        <f t="shared" si="15"/>
        <v>0</v>
      </c>
      <c r="AY134" s="245">
        <f t="shared" si="15"/>
        <v>-0.40577467888355651</v>
      </c>
      <c r="AZ134" s="245">
        <f t="shared" si="15"/>
        <v>0</v>
      </c>
      <c r="BA134" s="245">
        <f t="shared" si="15"/>
        <v>0</v>
      </c>
      <c r="BB134" s="245">
        <f t="shared" si="15"/>
        <v>0</v>
      </c>
    </row>
    <row r="135" spans="1:54" ht="14" outlineLevel="2" thickBot="1">
      <c r="A135" s="138"/>
      <c r="B135" s="140" t="s">
        <v>407</v>
      </c>
      <c r="C135" s="141"/>
      <c r="D135" s="244"/>
      <c r="E135" s="245">
        <f>E133+E134</f>
        <v>-5.4947195535026943</v>
      </c>
      <c r="F135" s="245">
        <f t="shared" ref="F135:AW135" si="16">F133+F134</f>
        <v>-0.33245423071080316</v>
      </c>
      <c r="G135" s="245">
        <f t="shared" si="16"/>
        <v>-0.31354190137363186</v>
      </c>
      <c r="H135" s="245">
        <f t="shared" si="16"/>
        <v>-0.29524665244770221</v>
      </c>
      <c r="I135" s="245">
        <f t="shared" si="16"/>
        <v>-0.27733648393301424</v>
      </c>
      <c r="J135" s="245">
        <f t="shared" si="16"/>
        <v>-0.26593139582956787</v>
      </c>
      <c r="K135" s="245">
        <f t="shared" si="16"/>
        <v>-0.24267138813736316</v>
      </c>
      <c r="L135" s="245">
        <f t="shared" si="16"/>
        <v>-0.2259164608564001</v>
      </c>
      <c r="M135" s="245">
        <f t="shared" si="16"/>
        <v>-0.2095466139866787</v>
      </c>
      <c r="N135" s="245">
        <f t="shared" si="16"/>
        <v>-0.19356184752819891</v>
      </c>
      <c r="O135" s="245">
        <f t="shared" si="16"/>
        <v>-0.18420456148096082</v>
      </c>
      <c r="P135" s="245">
        <f t="shared" si="16"/>
        <v>-0.16274755584496436</v>
      </c>
      <c r="Q135" s="245">
        <f t="shared" si="16"/>
        <v>-0.15428527862020949</v>
      </c>
      <c r="R135" s="245">
        <f t="shared" si="16"/>
        <v>-0.13347358580669633</v>
      </c>
      <c r="S135" s="245">
        <f t="shared" si="16"/>
        <v>-0.12590881436442483</v>
      </c>
      <c r="T135" s="245">
        <f t="shared" si="16"/>
        <v>-0.24987835429144045</v>
      </c>
      <c r="U135" s="245">
        <f t="shared" si="16"/>
        <v>-0.11768861609667076</v>
      </c>
      <c r="V135" s="245">
        <f t="shared" si="16"/>
        <v>-9.5561980346018274E-2</v>
      </c>
      <c r="W135" s="245">
        <f t="shared" si="16"/>
        <v>-8.0522439277928182E-2</v>
      </c>
      <c r="X135" s="245">
        <f t="shared" si="16"/>
        <v>-6.5945508073200626E-2</v>
      </c>
      <c r="Y135" s="245">
        <f t="shared" si="16"/>
        <v>-5.1831186731835711E-2</v>
      </c>
      <c r="Z135" s="245">
        <f t="shared" si="16"/>
        <v>-4.493644976941702E-2</v>
      </c>
      <c r="AA135" s="245">
        <f t="shared" si="16"/>
        <v>-2.4990373639192778E-2</v>
      </c>
      <c r="AB135" s="245">
        <f t="shared" si="16"/>
        <v>-1.2263881887915265E-2</v>
      </c>
      <c r="AC135" s="245">
        <f t="shared" si="16"/>
        <v>-2.0282458460164952E-17</v>
      </c>
      <c r="AD135" s="245">
        <f t="shared" si="16"/>
        <v>-2.0282458460164952E-17</v>
      </c>
      <c r="AE135" s="245">
        <f t="shared" si="16"/>
        <v>-6.8921140058957001E-3</v>
      </c>
      <c r="AF135" s="245">
        <f t="shared" si="16"/>
        <v>-2.0282458460164952E-17</v>
      </c>
      <c r="AG135" s="245">
        <f t="shared" si="16"/>
        <v>-7.0299562860136142E-3</v>
      </c>
      <c r="AH135" s="245">
        <f t="shared" si="16"/>
        <v>-2.0282458460164952E-17</v>
      </c>
      <c r="AI135" s="245">
        <f t="shared" si="16"/>
        <v>-0.29698840886827044</v>
      </c>
      <c r="AJ135" s="245">
        <f t="shared" si="16"/>
        <v>-2.0282458460164952E-17</v>
      </c>
      <c r="AK135" s="245">
        <f t="shared" si="16"/>
        <v>-2.0282458460164952E-17</v>
      </c>
      <c r="AL135" s="245">
        <f t="shared" si="16"/>
        <v>-2.0282458460164952E-17</v>
      </c>
      <c r="AM135" s="245">
        <f t="shared" si="16"/>
        <v>-2.0282458460164952E-17</v>
      </c>
      <c r="AN135" s="245">
        <f t="shared" si="16"/>
        <v>-7.3139665199685629E-3</v>
      </c>
      <c r="AO135" s="245">
        <f t="shared" si="16"/>
        <v>-2.0282458460164952E-17</v>
      </c>
      <c r="AP135" s="245">
        <f t="shared" si="16"/>
        <v>-2.0282458460164952E-17</v>
      </c>
      <c r="AQ135" s="245">
        <f t="shared" si="16"/>
        <v>-2.0282458460164952E-17</v>
      </c>
      <c r="AR135" s="245">
        <f t="shared" si="16"/>
        <v>-2.0282458460164952E-17</v>
      </c>
      <c r="AS135" s="245">
        <f t="shared" si="16"/>
        <v>-7.4602458503679348E-3</v>
      </c>
      <c r="AT135" s="245">
        <f t="shared" si="16"/>
        <v>-2.0282458460164952E-17</v>
      </c>
      <c r="AU135" s="245">
        <f t="shared" si="16"/>
        <v>-7.609450767375292E-3</v>
      </c>
      <c r="AV135" s="245">
        <f t="shared" si="16"/>
        <v>-2.0282458460164952E-17</v>
      </c>
      <c r="AW135" s="245">
        <f t="shared" si="16"/>
        <v>-7.761639782722797E-3</v>
      </c>
      <c r="AX135" s="245">
        <f>AX133+AX134</f>
        <v>-2.0282458460164952E-17</v>
      </c>
      <c r="AY135" s="245">
        <f>AY133+AY134</f>
        <v>-0.40577467888355651</v>
      </c>
      <c r="AZ135" s="245">
        <f>AZ133+AZ134</f>
        <v>-2.0282458460164952E-17</v>
      </c>
      <c r="BA135" s="245">
        <f>BA133+BA134</f>
        <v>-2.0282458460164952E-17</v>
      </c>
      <c r="BB135" s="245">
        <f>BB133+BB134</f>
        <v>-2.0282458460164952E-17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13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13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13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256</v>
      </c>
      <c r="C153" s="135" t="s">
        <v>502</v>
      </c>
      <c r="D153" s="135" t="s">
        <v>330</v>
      </c>
      <c r="E153" s="279">
        <f>('Option_4 Workings'!E28*'Option_4 Workings'!$C$17*'Option_4 Workings'!$C$18*'Option_4 Workings'!$C$19*'Option_4 Workings'!$C$20*'Option_4 Workings'!$C$21)/-1000000</f>
        <v>-7.2333674999999999</v>
      </c>
      <c r="F153" s="279">
        <f>('Option_4 Workings'!F28*'Option_4 Workings'!$C$17*'Option_4 Workings'!$C$18*'Option_4 Workings'!$C$19*'Option_4 Workings'!$C$20*'Option_4 Workings'!$C$21)/-1000000</f>
        <v>-7.2333674999999999</v>
      </c>
      <c r="G153" s="279">
        <f>('Option_4 Workings'!G28*'Option_4 Workings'!$C$17*'Option_4 Workings'!$C$18*'Option_4 Workings'!$C$19*'Option_4 Workings'!$C$20*'Option_4 Workings'!$C$21)/-1000000</f>
        <v>-7.5227021999999995</v>
      </c>
      <c r="H153" s="279">
        <f>('Option_4 Workings'!H28*'Option_4 Workings'!$C$17*'Option_4 Workings'!$C$18*'Option_4 Workings'!$C$19*'Option_4 Workings'!$C$20*'Option_4 Workings'!$C$21)/-1000000</f>
        <v>-7.8236102879999985</v>
      </c>
      <c r="I153" s="279">
        <f>('Option_4 Workings'!I28*'Option_4 Workings'!$C$17*'Option_4 Workings'!$C$18*'Option_4 Workings'!$C$19*'Option_4 Workings'!$C$20*'Option_4 Workings'!$C$21)/-1000000</f>
        <v>-8.1365546995199995</v>
      </c>
      <c r="J153" s="279">
        <f>('Option_4 Workings'!J28*'Option_4 Workings'!$C$17*'Option_4 Workings'!$C$18*'Option_4 Workings'!$C$19*'Option_4 Workings'!$C$20*'Option_4 Workings'!$C$21)/-1000000</f>
        <v>-8.4620168875008002</v>
      </c>
      <c r="K153" s="279">
        <f>('Option_4 Workings'!K28*'Option_4 Workings'!$C$17*'Option_4 Workings'!$C$18*'Option_4 Workings'!$C$19*'Option_4 Workings'!$C$20*'Option_4 Workings'!$C$21)/-1000000</f>
        <v>-8.8004975630008335</v>
      </c>
      <c r="L153" s="279">
        <f>('Option_4 Workings'!L28*'Option_4 Workings'!$C$17*'Option_4 Workings'!$C$18*'Option_4 Workings'!$C$19*'Option_4 Workings'!$C$20*'Option_4 Workings'!$C$21)/-1000000</f>
        <v>-9.1525174655208676</v>
      </c>
      <c r="M153" s="279">
        <f>('Option_4 Workings'!M28*'Option_4 Workings'!$C$17*'Option_4 Workings'!$C$18*'Option_4 Workings'!$C$19*'Option_4 Workings'!$C$20*'Option_4 Workings'!$C$21)/-1000000</f>
        <v>-9.5186181641417029</v>
      </c>
      <c r="N153" s="279">
        <f>('Option_4 Workings'!N28*'Option_4 Workings'!$C$17*'Option_4 Workings'!$C$18*'Option_4 Workings'!$C$19*'Option_4 Workings'!$C$20*'Option_4 Workings'!$C$21)/-1000000</f>
        <v>-9.8993628907073692</v>
      </c>
      <c r="O153" s="279">
        <f>('Option_4 Workings'!O28*'Option_4 Workings'!$C$17*'Option_4 Workings'!$C$18*'Option_4 Workings'!$C$19*'Option_4 Workings'!$C$20*'Option_4 Workings'!$C$21)/-1000000</f>
        <v>-10.295337406335666</v>
      </c>
      <c r="P153" s="279">
        <f>('Option_4 Workings'!P28*'Option_4 Workings'!$C$17*'Option_4 Workings'!$C$18*'Option_4 Workings'!$C$19*'Option_4 Workings'!$C$20*'Option_4 Workings'!$C$21)/-1000000</f>
        <v>-10.707150902589094</v>
      </c>
      <c r="Q153" s="279">
        <f>('Option_4 Workings'!Q28*'Option_4 Workings'!$C$17*'Option_4 Workings'!$C$18*'Option_4 Workings'!$C$19*'Option_4 Workings'!$C$20*'Option_4 Workings'!$C$21)/-1000000</f>
        <v>-11.135436938692658</v>
      </c>
      <c r="R153" s="279">
        <f>('Option_4 Workings'!R28*'Option_4 Workings'!$C$17*'Option_4 Workings'!$C$18*'Option_4 Workings'!$C$19*'Option_4 Workings'!$C$20*'Option_4 Workings'!$C$21)/-1000000</f>
        <v>-11.580854416240362</v>
      </c>
      <c r="S153" s="279">
        <f>('Option_4 Workings'!S28*'Option_4 Workings'!$C$17*'Option_4 Workings'!$C$18*'Option_4 Workings'!$C$19*'Option_4 Workings'!$C$20*'Option_4 Workings'!$C$21)/-1000000</f>
        <v>-12.044088592889979</v>
      </c>
      <c r="T153" s="279">
        <f>('Option_4 Workings'!T28*'Option_4 Workings'!$C$17*'Option_4 Workings'!$C$18*'Option_4 Workings'!$C$19*'Option_4 Workings'!$C$20*'Option_4 Workings'!$C$21)/-1000000</f>
        <v>-7.2333674999999999</v>
      </c>
      <c r="U153" s="279">
        <f>('Option_4 Workings'!U28*'Option_4 Workings'!$C$17*'Option_4 Workings'!$C$18*'Option_4 Workings'!$C$19*'Option_4 Workings'!$C$20*'Option_4 Workings'!$C$21)/-1000000</f>
        <v>-8.6077073249999998</v>
      </c>
      <c r="V153" s="279">
        <f>('Option_4 Workings'!V28*'Option_4 Workings'!$C$17*'Option_4 Workings'!$C$18*'Option_4 Workings'!$C$19*'Option_4 Workings'!$C$20*'Option_4 Workings'!$C$21)/-1000000</f>
        <v>-10.243171716749998</v>
      </c>
      <c r="W153" s="279">
        <f>('Option_4 Workings'!W28*'Option_4 Workings'!$C$17*'Option_4 Workings'!$C$18*'Option_4 Workings'!$C$19*'Option_4 Workings'!$C$20*'Option_4 Workings'!$C$21)/-1000000</f>
        <v>-12.189374342932497</v>
      </c>
      <c r="X153" s="279">
        <f>('Option_4 Workings'!X28*'Option_4 Workings'!$C$17*'Option_4 Workings'!$C$18*'Option_4 Workings'!$C$19*'Option_4 Workings'!$C$20*'Option_4 Workings'!$C$21)/-1000000</f>
        <v>-14.505355468089673</v>
      </c>
      <c r="Y153" s="279">
        <f>('Option_4 Workings'!Y28*'Option_4 Workings'!$C$17*'Option_4 Workings'!$C$18*'Option_4 Workings'!$C$19*'Option_4 Workings'!$C$20*'Option_4 Workings'!$C$21)/-1000000</f>
        <v>-17.261373007026709</v>
      </c>
      <c r="Z153" s="279">
        <f>('Option_4 Workings'!Z28*'Option_4 Workings'!$C$17*'Option_4 Workings'!$C$18*'Option_4 Workings'!$C$19*'Option_4 Workings'!$C$20*'Option_4 Workings'!$C$21)/-1000000</f>
        <v>-20.54103387836178</v>
      </c>
      <c r="AA153" s="279">
        <f>('Option_4 Workings'!AA28*'Option_4 Workings'!$C$17*'Option_4 Workings'!$C$18*'Option_4 Workings'!$C$19*'Option_4 Workings'!$C$20*'Option_4 Workings'!$C$21)/-1000000</f>
        <v>-24.443830315250523</v>
      </c>
      <c r="AB153" s="279">
        <f>('Option_4 Workings'!AB28*'Option_4 Workings'!$C$17*'Option_4 Workings'!$C$18*'Option_4 Workings'!$C$19*'Option_4 Workings'!$C$20*'Option_4 Workings'!$C$21)/-1000000</f>
        <v>-29.088158075148119</v>
      </c>
      <c r="AC153" s="279">
        <f>('Option_4 Workings'!AC28*'Option_4 Workings'!$C$17*'Option_4 Workings'!$C$18*'Option_4 Workings'!$C$19*'Option_4 Workings'!$C$20*'Option_4 Workings'!$C$21)/-1000000</f>
        <v>-34.61490810942626</v>
      </c>
      <c r="AD153" s="279">
        <f>('Option_4 Workings'!AD28*'Option_4 Workings'!$C$17*'Option_4 Workings'!$C$18*'Option_4 Workings'!$C$19*'Option_4 Workings'!$C$20*'Option_4 Workings'!$C$21)/-1000000</f>
        <v>-41.191740650217248</v>
      </c>
      <c r="AE153" s="279">
        <f>('Option_4 Workings'!AE28*'Option_4 Workings'!$C$17*'Option_4 Workings'!$C$18*'Option_4 Workings'!$C$19*'Option_4 Workings'!$C$20*'Option_4 Workings'!$C$21)/-1000000</f>
        <v>-49.01817137375852</v>
      </c>
      <c r="AF153" s="279">
        <f>('Option_4 Workings'!AF28*'Option_4 Workings'!$C$17*'Option_4 Workings'!$C$18*'Option_4 Workings'!$C$19*'Option_4 Workings'!$C$20*'Option_4 Workings'!$C$21)/-1000000</f>
        <v>-58.33162393477263</v>
      </c>
      <c r="AG153" s="279">
        <f>('Option_4 Workings'!AG28*'Option_4 Workings'!$C$17*'Option_4 Workings'!$C$18*'Option_4 Workings'!$C$19*'Option_4 Workings'!$C$20*'Option_4 Workings'!$C$21)/-1000000</f>
        <v>-69.414632482379417</v>
      </c>
      <c r="AH153" s="279">
        <f>('Option_4 Workings'!AH28*'Option_4 Workings'!$C$17*'Option_4 Workings'!$C$18*'Option_4 Workings'!$C$19*'Option_4 Workings'!$C$20*'Option_4 Workings'!$C$21)/-1000000</f>
        <v>-82.603412654031516</v>
      </c>
      <c r="AI153" s="279">
        <f>('Option_4 Workings'!AI28*'Option_4 Workings'!$C$17*'Option_4 Workings'!$C$18*'Option_4 Workings'!$C$19*'Option_4 Workings'!$C$20*'Option_4 Workings'!$C$21)/-1000000</f>
        <v>-7.2333674999999999</v>
      </c>
      <c r="AJ153" s="279">
        <f>('Option_4 Workings'!AJ28*'Option_4 Workings'!$C$17*'Option_4 Workings'!$C$18*'Option_4 Workings'!$C$19*'Option_4 Workings'!$C$20*'Option_4 Workings'!$C$21)/-1000000</f>
        <v>-8.6077073249999998</v>
      </c>
      <c r="AK153" s="279">
        <f>('Option_4 Workings'!AK28*'Option_4 Workings'!$C$17*'Option_4 Workings'!$C$18*'Option_4 Workings'!$C$19*'Option_4 Workings'!$C$20*'Option_4 Workings'!$C$21)/-1000000</f>
        <v>-10.243171716749998</v>
      </c>
      <c r="AL153" s="279">
        <f>('Option_4 Workings'!AL28*'Option_4 Workings'!$C$17*'Option_4 Workings'!$C$18*'Option_4 Workings'!$C$19*'Option_4 Workings'!$C$20*'Option_4 Workings'!$C$21)/-1000000</f>
        <v>-12.189374342932497</v>
      </c>
      <c r="AM153" s="279">
        <f>('Option_4 Workings'!AM28*'Option_4 Workings'!$C$17*'Option_4 Workings'!$C$18*'Option_4 Workings'!$C$19*'Option_4 Workings'!$C$20*'Option_4 Workings'!$C$21)/-1000000</f>
        <v>-14.505355468089673</v>
      </c>
      <c r="AN153" s="279">
        <f>('Option_4 Workings'!AN28*'Option_4 Workings'!$C$17*'Option_4 Workings'!$C$18*'Option_4 Workings'!$C$19*'Option_4 Workings'!$C$20*'Option_4 Workings'!$C$21)/-1000000</f>
        <v>-17.261373007026709</v>
      </c>
      <c r="AO153" s="279">
        <f>('Option_4 Workings'!AO28*'Option_4 Workings'!$C$17*'Option_4 Workings'!$C$18*'Option_4 Workings'!$C$19*'Option_4 Workings'!$C$20*'Option_4 Workings'!$C$21)/-1000000</f>
        <v>-20.54103387836178</v>
      </c>
      <c r="AP153" s="279">
        <f>('Option_4 Workings'!AP28*'Option_4 Workings'!$C$17*'Option_4 Workings'!$C$18*'Option_4 Workings'!$C$19*'Option_4 Workings'!$C$20*'Option_4 Workings'!$C$21)/-1000000</f>
        <v>-24.443830315250523</v>
      </c>
      <c r="AQ153" s="279">
        <f>('Option_4 Workings'!AQ28*'Option_4 Workings'!$C$17*'Option_4 Workings'!$C$18*'Option_4 Workings'!$C$19*'Option_4 Workings'!$C$20*'Option_4 Workings'!$C$21)/-1000000</f>
        <v>-29.088158075148119</v>
      </c>
      <c r="AR153" s="279">
        <f>('Option_4 Workings'!AR28*'Option_4 Workings'!$C$17*'Option_4 Workings'!$C$18*'Option_4 Workings'!$C$19*'Option_4 Workings'!$C$20*'Option_4 Workings'!$C$21)/-1000000</f>
        <v>-34.61490810942626</v>
      </c>
      <c r="AS153" s="279">
        <f>('Option_4 Workings'!AS28*'Option_4 Workings'!$C$17*'Option_4 Workings'!$C$18*'Option_4 Workings'!$C$19*'Option_4 Workings'!$C$20*'Option_4 Workings'!$C$21)/-1000000</f>
        <v>-41.191740650217248</v>
      </c>
      <c r="AT153" s="279">
        <f>('Option_4 Workings'!AT28*'Option_4 Workings'!$C$17*'Option_4 Workings'!$C$18*'Option_4 Workings'!$C$19*'Option_4 Workings'!$C$20*'Option_4 Workings'!$C$21)/-1000000</f>
        <v>-49.01817137375852</v>
      </c>
      <c r="AU153" s="279">
        <f>('Option_4 Workings'!AU28*'Option_4 Workings'!$C$17*'Option_4 Workings'!$C$18*'Option_4 Workings'!$C$19*'Option_4 Workings'!$C$20*'Option_4 Workings'!$C$21)/-1000000</f>
        <v>-58.33162393477263</v>
      </c>
      <c r="AV153" s="279">
        <f>('Option_4 Workings'!AV28*'Option_4 Workings'!$C$17*'Option_4 Workings'!$C$18*'Option_4 Workings'!$C$19*'Option_4 Workings'!$C$20*'Option_4 Workings'!$C$21)/-1000000</f>
        <v>-69.414632482379417</v>
      </c>
      <c r="AW153" s="279">
        <f>('Option_4 Workings'!AW28*'Option_4 Workings'!$C$17*'Option_4 Workings'!$C$18*'Option_4 Workings'!$C$19*'Option_4 Workings'!$C$20*'Option_4 Workings'!$C$21)/-1000000</f>
        <v>-82.603412654031516</v>
      </c>
      <c r="AX153" s="279">
        <f>('Option_4 Workings'!AX28*'Option_4 Workings'!$C$17*'Option_4 Workings'!$C$18*'Option_4 Workings'!$C$19*'Option_4 Workings'!$C$20*'Option_4 Workings'!$C$21)/-1000000</f>
        <v>-98.298061058297506</v>
      </c>
      <c r="AY153" s="279">
        <f>('Option_4 Workings'!AY28*'Option_4 Workings'!$C$17*'Option_4 Workings'!$C$18*'Option_4 Workings'!$C$19*'Option_4 Workings'!$C$20*'Option_4 Workings'!$C$21)/-1000000</f>
        <v>-7.2333674999999999</v>
      </c>
      <c r="AZ153" s="279">
        <f>('Option_4 Workings'!AZ28*'Option_4 Workings'!$C$17*'Option_4 Workings'!$C$18*'Option_4 Workings'!$C$19*'Option_4 Workings'!$C$20*'Option_4 Workings'!$C$21)/-1000000</f>
        <v>-8.6077073249999998</v>
      </c>
      <c r="BA153" s="279">
        <f>('Option_4 Workings'!BA28*'Option_4 Workings'!$C$17*'Option_4 Workings'!$C$18*'Option_4 Workings'!$C$19*'Option_4 Workings'!$C$20*'Option_4 Workings'!$C$21)/-1000000</f>
        <v>-10.243171716749998</v>
      </c>
      <c r="BB153" s="279">
        <f>('Option_4 Workings'!BB28*'Option_4 Workings'!$C$17*'Option_4 Workings'!$C$18*'Option_4 Workings'!$C$19*'Option_4 Workings'!$C$20*'Option_4 Workings'!$C$21)/-1000000</f>
        <v>-12.189374342932497</v>
      </c>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13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13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13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-5.488719553502694</v>
      </c>
      <c r="F190" s="21">
        <f t="shared" ref="F190:BB190" si="17">(F133+F83)*F186</f>
        <v>-0.32098766252251515</v>
      </c>
      <c r="G190" s="21">
        <f t="shared" si="17"/>
        <v>-0.29269471994551277</v>
      </c>
      <c r="H190" s="21">
        <f t="shared" si="17"/>
        <v>-0.26629556454810677</v>
      </c>
      <c r="I190" s="21">
        <f t="shared" si="17"/>
        <v>-0.24168272338067526</v>
      </c>
      <c r="J190" s="21">
        <f t="shared" si="17"/>
        <v>-0.21875422373255482</v>
      </c>
      <c r="K190" s="21">
        <f t="shared" si="17"/>
        <v>-0.19741333060480171</v>
      </c>
      <c r="L190" s="21">
        <f t="shared" si="17"/>
        <v>-0.17756829610281033</v>
      </c>
      <c r="M190" s="21">
        <f t="shared" si="17"/>
        <v>-0.15913212022746961</v>
      </c>
      <c r="N190" s="21">
        <f t="shared" si="17"/>
        <v>-0.14202232256568326</v>
      </c>
      <c r="O190" s="21">
        <f t="shared" si="17"/>
        <v>-0.12616072440230966</v>
      </c>
      <c r="P190" s="21">
        <f t="shared" si="17"/>
        <v>-0.11147324079591985</v>
      </c>
      <c r="Q190" s="21">
        <f t="shared" si="17"/>
        <v>-9.788968218027462E-2</v>
      </c>
      <c r="R190" s="21">
        <f t="shared" si="17"/>
        <v>-8.5343565072108787E-2</v>
      </c>
      <c r="S190" s="21">
        <f t="shared" si="17"/>
        <v>-7.3771931483720576E-2</v>
      </c>
      <c r="T190" s="21">
        <f t="shared" si="17"/>
        <v>-0.14915004547396607</v>
      </c>
      <c r="U190" s="21">
        <f t="shared" si="17"/>
        <v>-6.4051341087184618E-2</v>
      </c>
      <c r="V190" s="21">
        <f t="shared" si="17"/>
        <v>-5.3247496619054181E-2</v>
      </c>
      <c r="W190" s="21">
        <f t="shared" si="17"/>
        <v>-4.3350152169036565E-2</v>
      </c>
      <c r="X190" s="21">
        <f t="shared" si="17"/>
        <v>-3.4301931279722586E-2</v>
      </c>
      <c r="Y190" s="21">
        <f t="shared" si="17"/>
        <v>-2.6048586201028085E-2</v>
      </c>
      <c r="Z190" s="21">
        <f t="shared" si="17"/>
        <v>-1.8538842268676019E-2</v>
      </c>
      <c r="AA190" s="21">
        <f t="shared" si="17"/>
        <v>-1.1724249555657148E-2</v>
      </c>
      <c r="AB190" s="21">
        <f t="shared" si="17"/>
        <v>-5.5590414717230771E-3</v>
      </c>
      <c r="AC190" s="21">
        <f t="shared" si="17"/>
        <v>-8.882847375546847E-18</v>
      </c>
      <c r="AD190" s="21">
        <f t="shared" si="17"/>
        <v>-8.5824612324124135E-18</v>
      </c>
      <c r="AE190" s="21">
        <f t="shared" si="17"/>
        <v>-8.2922330747946023E-18</v>
      </c>
      <c r="AF190" s="21">
        <f t="shared" si="17"/>
        <v>-8.0118193959368141E-18</v>
      </c>
      <c r="AG190" s="21">
        <f t="shared" si="17"/>
        <v>-7.7408883052529596E-18</v>
      </c>
      <c r="AH190" s="21">
        <f t="shared" si="17"/>
        <v>-7.4791191355101077E-18</v>
      </c>
      <c r="AI190" s="21">
        <f t="shared" si="17"/>
        <v>-0.10325584419366582</v>
      </c>
      <c r="AJ190" s="21">
        <f t="shared" si="17"/>
        <v>-7.0157301585386314E-18</v>
      </c>
      <c r="AK190" s="21">
        <f t="shared" si="17"/>
        <v>-6.811388503435564E-18</v>
      </c>
      <c r="AL190" s="21">
        <f t="shared" si="17"/>
        <v>-6.6129985470248191E-18</v>
      </c>
      <c r="AM190" s="21">
        <f t="shared" si="17"/>
        <v>-6.4203869388590477E-18</v>
      </c>
      <c r="AN190" s="21">
        <f t="shared" si="17"/>
        <v>-6.2333853775330558E-18</v>
      </c>
      <c r="AO190" s="21">
        <f t="shared" si="17"/>
        <v>-6.0518304636243257E-18</v>
      </c>
      <c r="AP190" s="21">
        <f t="shared" si="17"/>
        <v>-5.8755635569168211E-18</v>
      </c>
      <c r="AQ190" s="21">
        <f t="shared" si="17"/>
        <v>-5.7044306377833216E-18</v>
      </c>
      <c r="AR190" s="21">
        <f t="shared" si="17"/>
        <v>-5.5382821726051669E-18</v>
      </c>
      <c r="AS190" s="21">
        <f t="shared" si="17"/>
        <v>-5.3769729831118123E-18</v>
      </c>
      <c r="AT190" s="21">
        <f t="shared" si="17"/>
        <v>-5.2203621195260316E-18</v>
      </c>
      <c r="AU190" s="21">
        <f t="shared" si="17"/>
        <v>-5.0683127374039141E-18</v>
      </c>
      <c r="AV190" s="21">
        <f t="shared" si="17"/>
        <v>-4.9206919780620529E-18</v>
      </c>
      <c r="AW190" s="21">
        <f t="shared" si="17"/>
        <v>-4.7773708524874296E-18</v>
      </c>
      <c r="AX190" s="21">
        <f t="shared" si="17"/>
        <v>-4.6382241286285726E-18</v>
      </c>
      <c r="AY190" s="21">
        <f t="shared" si="17"/>
        <v>-8.8332758828919819E-2</v>
      </c>
      <c r="AZ190" s="21">
        <f t="shared" si="17"/>
        <v>-4.3719710892907643E-18</v>
      </c>
      <c r="BA190" s="21">
        <f t="shared" si="17"/>
        <v>-4.2446321255250143E-18</v>
      </c>
      <c r="BB190" s="21">
        <f t="shared" si="17"/>
        <v>-4.1210020636165187E-18</v>
      </c>
    </row>
    <row r="191" spans="1:54" outlineLevel="2">
      <c r="A191" s="469"/>
      <c r="B191" s="150" t="s">
        <v>434</v>
      </c>
      <c r="C191" s="19"/>
      <c r="D191" s="135" t="s">
        <v>330</v>
      </c>
      <c r="E191" s="21">
        <f>E71*E186</f>
        <v>-6.0000000000000001E-3</v>
      </c>
      <c r="F191" s="21">
        <f t="shared" ref="F191:BB191" si="18">F71*F186</f>
        <v>-2.241545893719807E-4</v>
      </c>
      <c r="G191" s="21">
        <f t="shared" si="18"/>
        <v>0</v>
      </c>
      <c r="H191" s="21">
        <f t="shared" si="18"/>
        <v>0</v>
      </c>
      <c r="I191" s="21">
        <f t="shared" si="18"/>
        <v>0</v>
      </c>
      <c r="J191" s="21">
        <f t="shared" si="18"/>
        <v>-5.1528757811741674E-3</v>
      </c>
      <c r="K191" s="21">
        <f t="shared" si="18"/>
        <v>0</v>
      </c>
      <c r="L191" s="21">
        <f t="shared" si="18"/>
        <v>0</v>
      </c>
      <c r="M191" s="21">
        <f t="shared" si="18"/>
        <v>0</v>
      </c>
      <c r="N191" s="21">
        <f t="shared" si="18"/>
        <v>0</v>
      </c>
      <c r="O191" s="21">
        <f t="shared" si="18"/>
        <v>-4.4253548027018818E-3</v>
      </c>
      <c r="P191" s="21">
        <f t="shared" si="18"/>
        <v>0</v>
      </c>
      <c r="Q191" s="21">
        <f t="shared" si="18"/>
        <v>-4.21373838246486E-3</v>
      </c>
      <c r="R191" s="21">
        <f t="shared" si="18"/>
        <v>0</v>
      </c>
      <c r="S191" s="21">
        <f t="shared" si="18"/>
        <v>-4.0122412659470775E-3</v>
      </c>
      <c r="T191" s="21">
        <f t="shared" si="18"/>
        <v>0</v>
      </c>
      <c r="U191" s="21">
        <f t="shared" si="18"/>
        <v>-3.8203795572975051E-3</v>
      </c>
      <c r="V191" s="21">
        <f t="shared" si="18"/>
        <v>0</v>
      </c>
      <c r="W191" s="21">
        <f t="shared" si="18"/>
        <v>0</v>
      </c>
      <c r="X191" s="21">
        <f t="shared" si="18"/>
        <v>0</v>
      </c>
      <c r="Y191" s="21">
        <f t="shared" si="18"/>
        <v>0</v>
      </c>
      <c r="Z191" s="21">
        <f t="shared" si="18"/>
        <v>-3.2809902159485343E-3</v>
      </c>
      <c r="AA191" s="21">
        <f t="shared" si="18"/>
        <v>0</v>
      </c>
      <c r="AB191" s="21">
        <f t="shared" si="18"/>
        <v>0</v>
      </c>
      <c r="AC191" s="21">
        <f t="shared" si="18"/>
        <v>0</v>
      </c>
      <c r="AD191" s="21">
        <f t="shared" si="18"/>
        <v>0</v>
      </c>
      <c r="AE191" s="21">
        <f t="shared" si="18"/>
        <v>-2.8177558370051006E-3</v>
      </c>
      <c r="AF191" s="21">
        <f t="shared" si="18"/>
        <v>0</v>
      </c>
      <c r="AG191" s="21">
        <f t="shared" si="18"/>
        <v>-2.6830133293614345E-3</v>
      </c>
      <c r="AH191" s="21">
        <f t="shared" si="18"/>
        <v>0</v>
      </c>
      <c r="AI191" s="21">
        <f t="shared" si="18"/>
        <v>-2.5547140852282798E-3</v>
      </c>
      <c r="AJ191" s="21">
        <f t="shared" si="18"/>
        <v>0</v>
      </c>
      <c r="AK191" s="21">
        <f t="shared" si="18"/>
        <v>0</v>
      </c>
      <c r="AL191" s="21">
        <f t="shared" si="18"/>
        <v>0</v>
      </c>
      <c r="AM191" s="21">
        <f t="shared" si="18"/>
        <v>0</v>
      </c>
      <c r="AN191" s="21">
        <f t="shared" si="18"/>
        <v>-2.2477931877380249E-3</v>
      </c>
      <c r="AO191" s="21">
        <f t="shared" si="18"/>
        <v>0</v>
      </c>
      <c r="AP191" s="21">
        <f t="shared" si="18"/>
        <v>0</v>
      </c>
      <c r="AQ191" s="21">
        <f t="shared" si="18"/>
        <v>0</v>
      </c>
      <c r="AR191" s="21">
        <f t="shared" si="18"/>
        <v>0</v>
      </c>
      <c r="AS191" s="21">
        <f t="shared" si="18"/>
        <v>-1.977745472206137E-3</v>
      </c>
      <c r="AT191" s="21">
        <f t="shared" si="18"/>
        <v>0</v>
      </c>
      <c r="AU191" s="21">
        <f t="shared" si="18"/>
        <v>-1.9014990872374959E-3</v>
      </c>
      <c r="AV191" s="21">
        <f t="shared" si="18"/>
        <v>0</v>
      </c>
      <c r="AW191" s="21">
        <f t="shared" si="18"/>
        <v>-1.828192166068664E-3</v>
      </c>
      <c r="AX191" s="21">
        <f t="shared" si="18"/>
        <v>0</v>
      </c>
      <c r="AY191" s="21">
        <f t="shared" si="18"/>
        <v>-1.7577113859836341E-3</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-7.2333674999999999</v>
      </c>
      <c r="F197" s="21">
        <f t="shared" ref="F197:BB197" si="24">SUMIF($B$143:$B$154,"Financial",F$143:F$154)*F186</f>
        <v>-6.9887608695652181</v>
      </c>
      <c r="G197" s="21">
        <f t="shared" si="24"/>
        <v>-7.0225229993698806</v>
      </c>
      <c r="H197" s="21">
        <f t="shared" si="24"/>
        <v>-7.0564482312508945</v>
      </c>
      <c r="I197" s="21">
        <f t="shared" si="24"/>
        <v>-7.0905373531409968</v>
      </c>
      <c r="J197" s="21">
        <f t="shared" si="24"/>
        <v>-7.1247911567793611</v>
      </c>
      <c r="K197" s="21">
        <f t="shared" si="24"/>
        <v>-7.1592104377299863</v>
      </c>
      <c r="L197" s="21">
        <f t="shared" si="24"/>
        <v>-7.1937959954001798</v>
      </c>
      <c r="M197" s="21">
        <f t="shared" si="24"/>
        <v>-7.2285486330591207</v>
      </c>
      <c r="N197" s="21">
        <f t="shared" si="24"/>
        <v>-7.2634691578565072</v>
      </c>
      <c r="O197" s="21">
        <f t="shared" si="24"/>
        <v>-7.2985583808413228</v>
      </c>
      <c r="P197" s="21">
        <f t="shared" si="24"/>
        <v>-7.3338171169806543</v>
      </c>
      <c r="Q197" s="21">
        <f t="shared" si="24"/>
        <v>-7.3692461851786284</v>
      </c>
      <c r="R197" s="21">
        <f t="shared" si="24"/>
        <v>-7.4048464082954339</v>
      </c>
      <c r="S197" s="21">
        <f t="shared" si="24"/>
        <v>-7.4406186131664267</v>
      </c>
      <c r="T197" s="21">
        <f t="shared" si="24"/>
        <v>-4.3175292018155593</v>
      </c>
      <c r="U197" s="21">
        <f t="shared" si="24"/>
        <v>-4.9641157006381791</v>
      </c>
      <c r="V197" s="21">
        <f t="shared" si="24"/>
        <v>-5.7075339939704666</v>
      </c>
      <c r="W197" s="21">
        <f t="shared" si="24"/>
        <v>-6.5622854616665274</v>
      </c>
      <c r="X197" s="21">
        <f t="shared" si="24"/>
        <v>-7.5450431878098252</v>
      </c>
      <c r="Y197" s="21">
        <f t="shared" si="24"/>
        <v>-8.674977191781343</v>
      </c>
      <c r="Z197" s="21">
        <f t="shared" si="24"/>
        <v>-9.9741283654297579</v>
      </c>
      <c r="AA197" s="21">
        <f t="shared" si="24"/>
        <v>-11.467838410494119</v>
      </c>
      <c r="AB197" s="21">
        <f t="shared" si="24"/>
        <v>-13.18524416279034</v>
      </c>
      <c r="AC197" s="21">
        <f t="shared" si="24"/>
        <v>-15.159845945623678</v>
      </c>
      <c r="AD197" s="21">
        <f t="shared" si="24"/>
        <v>-17.43016103892964</v>
      </c>
      <c r="AE197" s="21">
        <f t="shared" si="24"/>
        <v>-20.040475010943258</v>
      </c>
      <c r="AF197" s="21">
        <f t="shared" si="24"/>
        <v>-23.041705568137651</v>
      </c>
      <c r="AG197" s="21">
        <f t="shared" si="24"/>
        <v>-26.492395773994012</v>
      </c>
      <c r="AH197" s="21">
        <f t="shared" si="24"/>
        <v>-30.459856010679118</v>
      </c>
      <c r="AI197" s="21">
        <f t="shared" si="24"/>
        <v>-2.5770926762023492</v>
      </c>
      <c r="AJ197" s="21">
        <f t="shared" si="24"/>
        <v>-2.9774177521172773</v>
      </c>
      <c r="AK197" s="21">
        <f t="shared" si="24"/>
        <v>-3.4399292475918055</v>
      </c>
      <c r="AL197" s="21">
        <f t="shared" si="24"/>
        <v>-3.9742871889652891</v>
      </c>
      <c r="AM197" s="21">
        <f t="shared" si="24"/>
        <v>-4.5916521891929074</v>
      </c>
      <c r="AN197" s="21">
        <f t="shared" si="24"/>
        <v>-5.3049185486791837</v>
      </c>
      <c r="AO197" s="21">
        <f t="shared" si="24"/>
        <v>-6.1289835659497349</v>
      </c>
      <c r="AP197" s="21">
        <f t="shared" si="24"/>
        <v>-7.0810586829904718</v>
      </c>
      <c r="AQ197" s="21">
        <f t="shared" si="24"/>
        <v>-8.1810289638433602</v>
      </c>
      <c r="AR197" s="21">
        <f t="shared" si="24"/>
        <v>-9.4518684145374738</v>
      </c>
      <c r="AS197" s="21">
        <f t="shared" si="24"/>
        <v>-10.920119818737469</v>
      </c>
      <c r="AT197" s="21">
        <f t="shared" si="24"/>
        <v>-12.616449110968531</v>
      </c>
      <c r="AU197" s="21">
        <f t="shared" si="24"/>
        <v>-14.576285866070437</v>
      </c>
      <c r="AV197" s="21">
        <f t="shared" si="24"/>
        <v>-16.840563282159046</v>
      </c>
      <c r="AW197" s="21">
        <f t="shared" si="24"/>
        <v>-19.456573112397347</v>
      </c>
      <c r="AX197" s="21">
        <f t="shared" si="24"/>
        <v>-22.478953401701787</v>
      </c>
      <c r="AY197" s="21">
        <f t="shared" si="24"/>
        <v>-1.6059589551155906</v>
      </c>
      <c r="AZ197" s="21">
        <f t="shared" si="24"/>
        <v>-1.8554283073665561</v>
      </c>
      <c r="BA197" s="21">
        <f t="shared" si="24"/>
        <v>-2.1436501803555355</v>
      </c>
      <c r="BB197" s="21">
        <f t="shared" si="24"/>
        <v>-2.4766443831292104</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-12.728087053502694</v>
      </c>
      <c r="F200" s="21">
        <f t="shared" ref="F200:BB200" si="26">SUM(F190:F193,F196:F198)</f>
        <v>-7.3099726866771055</v>
      </c>
      <c r="G200" s="21">
        <f t="shared" si="26"/>
        <v>-7.3152177193153936</v>
      </c>
      <c r="H200" s="21">
        <f t="shared" si="26"/>
        <v>-7.3227437957990009</v>
      </c>
      <c r="I200" s="21">
        <f t="shared" si="26"/>
        <v>-7.3322200765216721</v>
      </c>
      <c r="J200" s="21">
        <f t="shared" si="26"/>
        <v>-7.3486982562930905</v>
      </c>
      <c r="K200" s="21">
        <f t="shared" si="26"/>
        <v>-7.3566237683347877</v>
      </c>
      <c r="L200" s="21">
        <f t="shared" si="26"/>
        <v>-7.3713642915029904</v>
      </c>
      <c r="M200" s="21">
        <f t="shared" si="26"/>
        <v>-7.38768075328659</v>
      </c>
      <c r="N200" s="21">
        <f t="shared" si="26"/>
        <v>-7.4054914804221905</v>
      </c>
      <c r="O200" s="21">
        <f t="shared" si="26"/>
        <v>-7.4291444600463343</v>
      </c>
      <c r="P200" s="21">
        <f t="shared" si="26"/>
        <v>-7.4452903577765746</v>
      </c>
      <c r="Q200" s="21">
        <f t="shared" si="26"/>
        <v>-7.4713496057413682</v>
      </c>
      <c r="R200" s="21">
        <f t="shared" si="26"/>
        <v>-7.490189973367543</v>
      </c>
      <c r="S200" s="21">
        <f t="shared" si="26"/>
        <v>-7.518402785916094</v>
      </c>
      <c r="T200" s="21">
        <f t="shared" si="26"/>
        <v>-4.4666792472895258</v>
      </c>
      <c r="U200" s="21">
        <f t="shared" si="26"/>
        <v>-5.0319874212826612</v>
      </c>
      <c r="V200" s="21">
        <f t="shared" si="26"/>
        <v>-5.7607814905895207</v>
      </c>
      <c r="W200" s="21">
        <f t="shared" si="26"/>
        <v>-6.6056356138355641</v>
      </c>
      <c r="X200" s="21">
        <f t="shared" si="26"/>
        <v>-7.579345119089548</v>
      </c>
      <c r="Y200" s="21">
        <f t="shared" si="26"/>
        <v>-8.7010257779823714</v>
      </c>
      <c r="Z200" s="21">
        <f t="shared" si="26"/>
        <v>-9.995948197914382</v>
      </c>
      <c r="AA200" s="21">
        <f t="shared" si="26"/>
        <v>-11.479562660049776</v>
      </c>
      <c r="AB200" s="21">
        <f t="shared" si="26"/>
        <v>-13.190803204262064</v>
      </c>
      <c r="AC200" s="21">
        <f t="shared" si="26"/>
        <v>-15.159845945623678</v>
      </c>
      <c r="AD200" s="21">
        <f t="shared" si="26"/>
        <v>-17.43016103892964</v>
      </c>
      <c r="AE200" s="21">
        <f t="shared" si="26"/>
        <v>-20.043292766780262</v>
      </c>
      <c r="AF200" s="21">
        <f t="shared" si="26"/>
        <v>-23.041705568137651</v>
      </c>
      <c r="AG200" s="21">
        <f t="shared" si="26"/>
        <v>-26.495078787323372</v>
      </c>
      <c r="AH200" s="21">
        <f t="shared" si="26"/>
        <v>-30.459856010679118</v>
      </c>
      <c r="AI200" s="21">
        <f t="shared" si="26"/>
        <v>-2.6829032344812433</v>
      </c>
      <c r="AJ200" s="21">
        <f t="shared" si="26"/>
        <v>-2.9774177521172773</v>
      </c>
      <c r="AK200" s="21">
        <f t="shared" si="26"/>
        <v>-3.4399292475918055</v>
      </c>
      <c r="AL200" s="21">
        <f t="shared" si="26"/>
        <v>-3.9742871889652891</v>
      </c>
      <c r="AM200" s="21">
        <f t="shared" si="26"/>
        <v>-4.5916521891929074</v>
      </c>
      <c r="AN200" s="21">
        <f t="shared" si="26"/>
        <v>-5.3071663418669219</v>
      </c>
      <c r="AO200" s="21">
        <f t="shared" si="26"/>
        <v>-6.1289835659497349</v>
      </c>
      <c r="AP200" s="21">
        <f t="shared" si="26"/>
        <v>-7.0810586829904718</v>
      </c>
      <c r="AQ200" s="21">
        <f t="shared" si="26"/>
        <v>-8.1810289638433602</v>
      </c>
      <c r="AR200" s="21">
        <f t="shared" si="26"/>
        <v>-9.4518684145374738</v>
      </c>
      <c r="AS200" s="21">
        <f t="shared" si="26"/>
        <v>-10.922097564209675</v>
      </c>
      <c r="AT200" s="21">
        <f t="shared" si="26"/>
        <v>-12.616449110968531</v>
      </c>
      <c r="AU200" s="21">
        <f t="shared" si="26"/>
        <v>-14.578187365157675</v>
      </c>
      <c r="AV200" s="21">
        <f t="shared" si="26"/>
        <v>-16.840563282159046</v>
      </c>
      <c r="AW200" s="21">
        <f t="shared" si="26"/>
        <v>-19.458401304563417</v>
      </c>
      <c r="AX200" s="21">
        <f t="shared" si="26"/>
        <v>-22.478953401701787</v>
      </c>
      <c r="AY200" s="21">
        <f t="shared" si="26"/>
        <v>-1.6960494253304941</v>
      </c>
      <c r="AZ200" s="21">
        <f t="shared" si="26"/>
        <v>-1.8554283073665561</v>
      </c>
      <c r="BA200" s="21">
        <f t="shared" si="26"/>
        <v>-2.1436501803555355</v>
      </c>
      <c r="BB200" s="21">
        <f t="shared" si="26"/>
        <v>-2.4766443831292104</v>
      </c>
    </row>
    <row r="201" spans="1:54" outlineLevel="2">
      <c r="A201" s="469"/>
      <c r="B201" s="150" t="s">
        <v>440</v>
      </c>
      <c r="C201" s="19"/>
      <c r="D201" s="135" t="s">
        <v>330</v>
      </c>
      <c r="E201" s="21">
        <f>SUM(E190:E192,E194,E196:E198)</f>
        <v>-12.728087053502694</v>
      </c>
      <c r="F201" s="21">
        <f t="shared" ref="F201:BB201" si="27">SUM(F190:F192,F194,F196:F198)</f>
        <v>-7.3099726866771055</v>
      </c>
      <c r="G201" s="21">
        <f t="shared" si="27"/>
        <v>-7.3152177193153936</v>
      </c>
      <c r="H201" s="21">
        <f t="shared" si="27"/>
        <v>-7.3227437957990009</v>
      </c>
      <c r="I201" s="21">
        <f t="shared" si="27"/>
        <v>-7.3322200765216721</v>
      </c>
      <c r="J201" s="21">
        <f t="shared" si="27"/>
        <v>-7.3486982562930905</v>
      </c>
      <c r="K201" s="21">
        <f t="shared" si="27"/>
        <v>-7.3566237683347877</v>
      </c>
      <c r="L201" s="21">
        <f t="shared" si="27"/>
        <v>-7.3713642915029904</v>
      </c>
      <c r="M201" s="21">
        <f t="shared" si="27"/>
        <v>-7.38768075328659</v>
      </c>
      <c r="N201" s="21">
        <f t="shared" si="27"/>
        <v>-7.4054914804221905</v>
      </c>
      <c r="O201" s="21">
        <f t="shared" si="27"/>
        <v>-7.4291444600463343</v>
      </c>
      <c r="P201" s="21">
        <f t="shared" si="27"/>
        <v>-7.4452903577765746</v>
      </c>
      <c r="Q201" s="21">
        <f t="shared" si="27"/>
        <v>-7.4713496057413682</v>
      </c>
      <c r="R201" s="21">
        <f t="shared" si="27"/>
        <v>-7.490189973367543</v>
      </c>
      <c r="S201" s="21">
        <f t="shared" si="27"/>
        <v>-7.518402785916094</v>
      </c>
      <c r="T201" s="21">
        <f t="shared" si="27"/>
        <v>-4.4666792472895258</v>
      </c>
      <c r="U201" s="21">
        <f t="shared" si="27"/>
        <v>-5.0319874212826612</v>
      </c>
      <c r="V201" s="21">
        <f t="shared" si="27"/>
        <v>-5.7607814905895207</v>
      </c>
      <c r="W201" s="21">
        <f t="shared" si="27"/>
        <v>-6.6056356138355641</v>
      </c>
      <c r="X201" s="21">
        <f t="shared" si="27"/>
        <v>-7.579345119089548</v>
      </c>
      <c r="Y201" s="21">
        <f t="shared" si="27"/>
        <v>-8.7010257779823714</v>
      </c>
      <c r="Z201" s="21">
        <f t="shared" si="27"/>
        <v>-9.995948197914382</v>
      </c>
      <c r="AA201" s="21">
        <f t="shared" si="27"/>
        <v>-11.479562660049776</v>
      </c>
      <c r="AB201" s="21">
        <f t="shared" si="27"/>
        <v>-13.190803204262064</v>
      </c>
      <c r="AC201" s="21">
        <f t="shared" si="27"/>
        <v>-15.159845945623678</v>
      </c>
      <c r="AD201" s="21">
        <f t="shared" si="27"/>
        <v>-17.43016103892964</v>
      </c>
      <c r="AE201" s="21">
        <f t="shared" si="27"/>
        <v>-20.043292766780262</v>
      </c>
      <c r="AF201" s="21">
        <f t="shared" si="27"/>
        <v>-23.041705568137651</v>
      </c>
      <c r="AG201" s="21">
        <f t="shared" si="27"/>
        <v>-26.495078787323372</v>
      </c>
      <c r="AH201" s="21">
        <f t="shared" si="27"/>
        <v>-30.459856010679118</v>
      </c>
      <c r="AI201" s="21">
        <f t="shared" si="27"/>
        <v>-2.6829032344812433</v>
      </c>
      <c r="AJ201" s="21">
        <f t="shared" si="27"/>
        <v>-2.9774177521172773</v>
      </c>
      <c r="AK201" s="21">
        <f t="shared" si="27"/>
        <v>-3.4399292475918055</v>
      </c>
      <c r="AL201" s="21">
        <f t="shared" si="27"/>
        <v>-3.9742871889652891</v>
      </c>
      <c r="AM201" s="21">
        <f t="shared" si="27"/>
        <v>-4.5916521891929074</v>
      </c>
      <c r="AN201" s="21">
        <f t="shared" si="27"/>
        <v>-5.3071663418669219</v>
      </c>
      <c r="AO201" s="21">
        <f t="shared" si="27"/>
        <v>-6.1289835659497349</v>
      </c>
      <c r="AP201" s="21">
        <f t="shared" si="27"/>
        <v>-7.0810586829904718</v>
      </c>
      <c r="AQ201" s="21">
        <f t="shared" si="27"/>
        <v>-8.1810289638433602</v>
      </c>
      <c r="AR201" s="21">
        <f t="shared" si="27"/>
        <v>-9.4518684145374738</v>
      </c>
      <c r="AS201" s="21">
        <f t="shared" si="27"/>
        <v>-10.922097564209675</v>
      </c>
      <c r="AT201" s="21">
        <f t="shared" si="27"/>
        <v>-12.616449110968531</v>
      </c>
      <c r="AU201" s="21">
        <f t="shared" si="27"/>
        <v>-14.578187365157675</v>
      </c>
      <c r="AV201" s="21">
        <f t="shared" si="27"/>
        <v>-16.840563282159046</v>
      </c>
      <c r="AW201" s="21">
        <f t="shared" si="27"/>
        <v>-19.458401304563417</v>
      </c>
      <c r="AX201" s="21">
        <f t="shared" si="27"/>
        <v>-22.478953401701787</v>
      </c>
      <c r="AY201" s="21">
        <f t="shared" si="27"/>
        <v>-1.6960494253304941</v>
      </c>
      <c r="AZ201" s="21">
        <f t="shared" si="27"/>
        <v>-1.8554283073665561</v>
      </c>
      <c r="BA201" s="21">
        <f t="shared" si="27"/>
        <v>-2.1436501803555355</v>
      </c>
      <c r="BB201" s="21">
        <f t="shared" si="27"/>
        <v>-2.4766443831292104</v>
      </c>
    </row>
    <row r="202" spans="1:54" outlineLevel="2">
      <c r="A202" s="470"/>
      <c r="B202" s="150" t="s">
        <v>441</v>
      </c>
      <c r="C202" s="19"/>
      <c r="D202" s="135" t="s">
        <v>330</v>
      </c>
      <c r="E202" s="21">
        <f>SUM(E190:E192,E195:E198)</f>
        <v>-12.728087053502694</v>
      </c>
      <c r="F202" s="21">
        <f t="shared" ref="F202:BB202" si="28">SUM(F190:F192,F195:F198)</f>
        <v>-7.3099726866771055</v>
      </c>
      <c r="G202" s="21">
        <f t="shared" si="28"/>
        <v>-7.3152177193153936</v>
      </c>
      <c r="H202" s="21">
        <f t="shared" si="28"/>
        <v>-7.3227437957990009</v>
      </c>
      <c r="I202" s="21">
        <f t="shared" si="28"/>
        <v>-7.3322200765216721</v>
      </c>
      <c r="J202" s="21">
        <f t="shared" si="28"/>
        <v>-7.3486982562930905</v>
      </c>
      <c r="K202" s="21">
        <f t="shared" si="28"/>
        <v>-7.3566237683347877</v>
      </c>
      <c r="L202" s="21">
        <f t="shared" si="28"/>
        <v>-7.3713642915029904</v>
      </c>
      <c r="M202" s="21">
        <f t="shared" si="28"/>
        <v>-7.38768075328659</v>
      </c>
      <c r="N202" s="21">
        <f t="shared" si="28"/>
        <v>-7.4054914804221905</v>
      </c>
      <c r="O202" s="21">
        <f t="shared" si="28"/>
        <v>-7.4291444600463343</v>
      </c>
      <c r="P202" s="21">
        <f t="shared" si="28"/>
        <v>-7.4452903577765746</v>
      </c>
      <c r="Q202" s="21">
        <f t="shared" si="28"/>
        <v>-7.4713496057413682</v>
      </c>
      <c r="R202" s="21">
        <f t="shared" si="28"/>
        <v>-7.490189973367543</v>
      </c>
      <c r="S202" s="21">
        <f t="shared" si="28"/>
        <v>-7.518402785916094</v>
      </c>
      <c r="T202" s="21">
        <f t="shared" si="28"/>
        <v>-4.4666792472895258</v>
      </c>
      <c r="U202" s="21">
        <f t="shared" si="28"/>
        <v>-5.0319874212826612</v>
      </c>
      <c r="V202" s="21">
        <f t="shared" si="28"/>
        <v>-5.7607814905895207</v>
      </c>
      <c r="W202" s="21">
        <f t="shared" si="28"/>
        <v>-6.6056356138355641</v>
      </c>
      <c r="X202" s="21">
        <f t="shared" si="28"/>
        <v>-7.579345119089548</v>
      </c>
      <c r="Y202" s="21">
        <f t="shared" si="28"/>
        <v>-8.7010257779823714</v>
      </c>
      <c r="Z202" s="21">
        <f t="shared" si="28"/>
        <v>-9.995948197914382</v>
      </c>
      <c r="AA202" s="21">
        <f t="shared" si="28"/>
        <v>-11.479562660049776</v>
      </c>
      <c r="AB202" s="21">
        <f t="shared" si="28"/>
        <v>-13.190803204262064</v>
      </c>
      <c r="AC202" s="21">
        <f t="shared" si="28"/>
        <v>-15.159845945623678</v>
      </c>
      <c r="AD202" s="21">
        <f t="shared" si="28"/>
        <v>-17.43016103892964</v>
      </c>
      <c r="AE202" s="21">
        <f t="shared" si="28"/>
        <v>-20.043292766780262</v>
      </c>
      <c r="AF202" s="21">
        <f t="shared" si="28"/>
        <v>-23.041705568137651</v>
      </c>
      <c r="AG202" s="21">
        <f t="shared" si="28"/>
        <v>-26.495078787323372</v>
      </c>
      <c r="AH202" s="21">
        <f t="shared" si="28"/>
        <v>-30.459856010679118</v>
      </c>
      <c r="AI202" s="21">
        <f t="shared" si="28"/>
        <v>-2.6829032344812433</v>
      </c>
      <c r="AJ202" s="21">
        <f t="shared" si="28"/>
        <v>-2.9774177521172773</v>
      </c>
      <c r="AK202" s="21">
        <f t="shared" si="28"/>
        <v>-3.4399292475918055</v>
      </c>
      <c r="AL202" s="21">
        <f t="shared" si="28"/>
        <v>-3.9742871889652891</v>
      </c>
      <c r="AM202" s="21">
        <f t="shared" si="28"/>
        <v>-4.5916521891929074</v>
      </c>
      <c r="AN202" s="21">
        <f t="shared" si="28"/>
        <v>-5.3071663418669219</v>
      </c>
      <c r="AO202" s="21">
        <f t="shared" si="28"/>
        <v>-6.1289835659497349</v>
      </c>
      <c r="AP202" s="21">
        <f t="shared" si="28"/>
        <v>-7.0810586829904718</v>
      </c>
      <c r="AQ202" s="21">
        <f t="shared" si="28"/>
        <v>-8.1810289638433602</v>
      </c>
      <c r="AR202" s="21">
        <f t="shared" si="28"/>
        <v>-9.4518684145374738</v>
      </c>
      <c r="AS202" s="21">
        <f t="shared" si="28"/>
        <v>-10.922097564209675</v>
      </c>
      <c r="AT202" s="21">
        <f t="shared" si="28"/>
        <v>-12.616449110968531</v>
      </c>
      <c r="AU202" s="21">
        <f t="shared" si="28"/>
        <v>-14.578187365157675</v>
      </c>
      <c r="AV202" s="21">
        <f t="shared" si="28"/>
        <v>-16.840563282159046</v>
      </c>
      <c r="AW202" s="21">
        <f t="shared" si="28"/>
        <v>-19.458401304563417</v>
      </c>
      <c r="AX202" s="21">
        <f t="shared" si="28"/>
        <v>-22.478953401701787</v>
      </c>
      <c r="AY202" s="21">
        <f t="shared" si="28"/>
        <v>-1.6960494253304941</v>
      </c>
      <c r="AZ202" s="21">
        <f t="shared" si="28"/>
        <v>-1.8554283073665561</v>
      </c>
      <c r="BA202" s="21">
        <f t="shared" si="28"/>
        <v>-2.1436501803555355</v>
      </c>
      <c r="BB202" s="21">
        <f t="shared" si="28"/>
        <v>-2.4766443831292104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-12.728087053502694</v>
      </c>
      <c r="F204" s="21">
        <f>F200+E204</f>
        <v>-20.038059740179801</v>
      </c>
      <c r="G204" s="21">
        <f t="shared" ref="G204:BB206" si="29">G200+F204</f>
        <v>-27.353277459495196</v>
      </c>
      <c r="H204" s="21">
        <f t="shared" si="29"/>
        <v>-34.676021255294195</v>
      </c>
      <c r="I204" s="21">
        <f t="shared" si="29"/>
        <v>-42.008241331815867</v>
      </c>
      <c r="J204" s="21">
        <f t="shared" si="29"/>
        <v>-49.356939588108958</v>
      </c>
      <c r="K204" s="21">
        <f t="shared" si="29"/>
        <v>-56.713563356443743</v>
      </c>
      <c r="L204" s="21">
        <f t="shared" si="29"/>
        <v>-64.084927647946728</v>
      </c>
      <c r="M204" s="21">
        <f t="shared" si="29"/>
        <v>-71.472608401233316</v>
      </c>
      <c r="N204" s="21">
        <f t="shared" si="29"/>
        <v>-78.878099881655501</v>
      </c>
      <c r="O204" s="21">
        <f t="shared" si="29"/>
        <v>-86.307244341701832</v>
      </c>
      <c r="P204" s="21">
        <f t="shared" si="29"/>
        <v>-93.752534699478403</v>
      </c>
      <c r="Q204" s="21">
        <f t="shared" si="29"/>
        <v>-101.22388430521977</v>
      </c>
      <c r="R204" s="21">
        <f t="shared" si="29"/>
        <v>-108.71407427858732</v>
      </c>
      <c r="S204" s="21">
        <f t="shared" si="29"/>
        <v>-116.23247706450341</v>
      </c>
      <c r="T204" s="21">
        <f t="shared" si="29"/>
        <v>-120.69915631179293</v>
      </c>
      <c r="U204" s="21">
        <f t="shared" si="29"/>
        <v>-125.7311437330756</v>
      </c>
      <c r="V204" s="21">
        <f t="shared" si="29"/>
        <v>-131.49192522366511</v>
      </c>
      <c r="W204" s="21">
        <f t="shared" si="29"/>
        <v>-138.09756083750068</v>
      </c>
      <c r="X204" s="21">
        <f t="shared" si="29"/>
        <v>-145.67690595659022</v>
      </c>
      <c r="Y204" s="21">
        <f t="shared" si="29"/>
        <v>-154.3779317345726</v>
      </c>
      <c r="Z204" s="21">
        <f t="shared" si="29"/>
        <v>-164.37387993248697</v>
      </c>
      <c r="AA204" s="21">
        <f t="shared" si="29"/>
        <v>-175.85344259253674</v>
      </c>
      <c r="AB204" s="21">
        <f t="shared" si="29"/>
        <v>-189.0442457967988</v>
      </c>
      <c r="AC204" s="21">
        <f t="shared" si="29"/>
        <v>-204.20409174242249</v>
      </c>
      <c r="AD204" s="21">
        <f t="shared" si="29"/>
        <v>-221.63425278135213</v>
      </c>
      <c r="AE204" s="21">
        <f t="shared" si="29"/>
        <v>-241.6775455481324</v>
      </c>
      <c r="AF204" s="21">
        <f t="shared" si="29"/>
        <v>-264.71925111627007</v>
      </c>
      <c r="AG204" s="21">
        <f t="shared" si="29"/>
        <v>-291.21432990359347</v>
      </c>
      <c r="AH204" s="21">
        <f t="shared" si="29"/>
        <v>-321.67418591427258</v>
      </c>
      <c r="AI204" s="21">
        <f t="shared" si="29"/>
        <v>-324.3570891487538</v>
      </c>
      <c r="AJ204" s="21">
        <f t="shared" si="29"/>
        <v>-327.33450690087108</v>
      </c>
      <c r="AK204" s="21">
        <f t="shared" si="29"/>
        <v>-330.77443614846288</v>
      </c>
      <c r="AL204" s="21">
        <f t="shared" si="29"/>
        <v>-334.74872333742815</v>
      </c>
      <c r="AM204" s="21">
        <f t="shared" si="29"/>
        <v>-339.34037552662107</v>
      </c>
      <c r="AN204" s="21">
        <f t="shared" si="29"/>
        <v>-344.64754186848802</v>
      </c>
      <c r="AO204" s="21">
        <f t="shared" si="29"/>
        <v>-350.77652543443776</v>
      </c>
      <c r="AP204" s="21">
        <f t="shared" si="29"/>
        <v>-357.85758411742825</v>
      </c>
      <c r="AQ204" s="21">
        <f t="shared" si="29"/>
        <v>-366.03861308127159</v>
      </c>
      <c r="AR204" s="21">
        <f t="shared" si="29"/>
        <v>-375.49048149580909</v>
      </c>
      <c r="AS204" s="21">
        <f t="shared" si="29"/>
        <v>-386.41257906001874</v>
      </c>
      <c r="AT204" s="21">
        <f t="shared" si="29"/>
        <v>-399.02902817098726</v>
      </c>
      <c r="AU204" s="21">
        <f t="shared" si="29"/>
        <v>-413.60721553614496</v>
      </c>
      <c r="AV204" s="21">
        <f t="shared" si="29"/>
        <v>-430.44777881830402</v>
      </c>
      <c r="AW204" s="21">
        <f t="shared" si="29"/>
        <v>-449.90618012286745</v>
      </c>
      <c r="AX204" s="21">
        <f t="shared" si="29"/>
        <v>-472.38513352456926</v>
      </c>
      <c r="AY204" s="21">
        <f t="shared" si="29"/>
        <v>-474.08118294989976</v>
      </c>
      <c r="AZ204" s="21">
        <f t="shared" si="29"/>
        <v>-475.93661125726629</v>
      </c>
      <c r="BA204" s="21">
        <f t="shared" si="29"/>
        <v>-478.0802614376218</v>
      </c>
      <c r="BB204" s="21">
        <f t="shared" si="29"/>
        <v>-480.55690582075101</v>
      </c>
    </row>
    <row r="205" spans="1:54" outlineLevel="2">
      <c r="A205" s="469"/>
      <c r="B205" s="150" t="s">
        <v>444</v>
      </c>
      <c r="C205" s="19"/>
      <c r="D205" s="135" t="s">
        <v>330</v>
      </c>
      <c r="E205" s="21">
        <f>E201</f>
        <v>-12.728087053502694</v>
      </c>
      <c r="F205" s="21">
        <f t="shared" ref="F205:U206" si="30">F201+E205</f>
        <v>-20.038059740179801</v>
      </c>
      <c r="G205" s="21">
        <f t="shared" si="30"/>
        <v>-27.353277459495196</v>
      </c>
      <c r="H205" s="21">
        <f t="shared" si="30"/>
        <v>-34.676021255294195</v>
      </c>
      <c r="I205" s="21">
        <f t="shared" si="30"/>
        <v>-42.008241331815867</v>
      </c>
      <c r="J205" s="21">
        <f t="shared" si="30"/>
        <v>-49.356939588108958</v>
      </c>
      <c r="K205" s="21">
        <f t="shared" si="30"/>
        <v>-56.713563356443743</v>
      </c>
      <c r="L205" s="21">
        <f t="shared" si="30"/>
        <v>-64.084927647946728</v>
      </c>
      <c r="M205" s="21">
        <f t="shared" si="30"/>
        <v>-71.472608401233316</v>
      </c>
      <c r="N205" s="21">
        <f t="shared" si="30"/>
        <v>-78.878099881655501</v>
      </c>
      <c r="O205" s="21">
        <f t="shared" si="30"/>
        <v>-86.307244341701832</v>
      </c>
      <c r="P205" s="21">
        <f t="shared" si="30"/>
        <v>-93.752534699478403</v>
      </c>
      <c r="Q205" s="21">
        <f t="shared" si="30"/>
        <v>-101.22388430521977</v>
      </c>
      <c r="R205" s="21">
        <f t="shared" si="30"/>
        <v>-108.71407427858732</v>
      </c>
      <c r="S205" s="21">
        <f t="shared" si="30"/>
        <v>-116.23247706450341</v>
      </c>
      <c r="T205" s="21">
        <f t="shared" si="30"/>
        <v>-120.69915631179293</v>
      </c>
      <c r="U205" s="21">
        <f t="shared" si="30"/>
        <v>-125.7311437330756</v>
      </c>
      <c r="V205" s="21">
        <f t="shared" si="29"/>
        <v>-131.49192522366511</v>
      </c>
      <c r="W205" s="21">
        <f t="shared" si="29"/>
        <v>-138.09756083750068</v>
      </c>
      <c r="X205" s="21">
        <f t="shared" si="29"/>
        <v>-145.67690595659022</v>
      </c>
      <c r="Y205" s="21">
        <f t="shared" si="29"/>
        <v>-154.3779317345726</v>
      </c>
      <c r="Z205" s="21">
        <f t="shared" si="29"/>
        <v>-164.37387993248697</v>
      </c>
      <c r="AA205" s="21">
        <f t="shared" si="29"/>
        <v>-175.85344259253674</v>
      </c>
      <c r="AB205" s="21">
        <f t="shared" si="29"/>
        <v>-189.0442457967988</v>
      </c>
      <c r="AC205" s="21">
        <f t="shared" si="29"/>
        <v>-204.20409174242249</v>
      </c>
      <c r="AD205" s="21">
        <f t="shared" si="29"/>
        <v>-221.63425278135213</v>
      </c>
      <c r="AE205" s="21">
        <f t="shared" si="29"/>
        <v>-241.6775455481324</v>
      </c>
      <c r="AF205" s="21">
        <f t="shared" si="29"/>
        <v>-264.71925111627007</v>
      </c>
      <c r="AG205" s="21">
        <f t="shared" si="29"/>
        <v>-291.21432990359347</v>
      </c>
      <c r="AH205" s="21">
        <f t="shared" si="29"/>
        <v>-321.67418591427258</v>
      </c>
      <c r="AI205" s="21">
        <f t="shared" si="29"/>
        <v>-324.3570891487538</v>
      </c>
      <c r="AJ205" s="21">
        <f t="shared" si="29"/>
        <v>-327.33450690087108</v>
      </c>
      <c r="AK205" s="21">
        <f t="shared" si="29"/>
        <v>-330.77443614846288</v>
      </c>
      <c r="AL205" s="21">
        <f t="shared" si="29"/>
        <v>-334.74872333742815</v>
      </c>
      <c r="AM205" s="21">
        <f t="shared" si="29"/>
        <v>-339.34037552662107</v>
      </c>
      <c r="AN205" s="21">
        <f t="shared" si="29"/>
        <v>-344.64754186848802</v>
      </c>
      <c r="AO205" s="21">
        <f t="shared" si="29"/>
        <v>-350.77652543443776</v>
      </c>
      <c r="AP205" s="21">
        <f t="shared" si="29"/>
        <v>-357.85758411742825</v>
      </c>
      <c r="AQ205" s="21">
        <f t="shared" si="29"/>
        <v>-366.03861308127159</v>
      </c>
      <c r="AR205" s="21">
        <f t="shared" si="29"/>
        <v>-375.49048149580909</v>
      </c>
      <c r="AS205" s="21">
        <f t="shared" si="29"/>
        <v>-386.41257906001874</v>
      </c>
      <c r="AT205" s="21">
        <f t="shared" si="29"/>
        <v>-399.02902817098726</v>
      </c>
      <c r="AU205" s="21">
        <f t="shared" si="29"/>
        <v>-413.60721553614496</v>
      </c>
      <c r="AV205" s="21">
        <f t="shared" si="29"/>
        <v>-430.44777881830402</v>
      </c>
      <c r="AW205" s="21">
        <f t="shared" si="29"/>
        <v>-449.90618012286745</v>
      </c>
      <c r="AX205" s="21">
        <f t="shared" si="29"/>
        <v>-472.38513352456926</v>
      </c>
      <c r="AY205" s="21">
        <f t="shared" si="29"/>
        <v>-474.08118294989976</v>
      </c>
      <c r="AZ205" s="21">
        <f t="shared" si="29"/>
        <v>-475.93661125726629</v>
      </c>
      <c r="BA205" s="21">
        <f t="shared" si="29"/>
        <v>-478.0802614376218</v>
      </c>
      <c r="BB205" s="21">
        <f t="shared" si="29"/>
        <v>-480.55690582075101</v>
      </c>
    </row>
    <row r="206" spans="1:54" outlineLevel="2">
      <c r="A206" s="470"/>
      <c r="B206" s="150" t="s">
        <v>445</v>
      </c>
      <c r="C206" s="19"/>
      <c r="D206" s="135" t="s">
        <v>330</v>
      </c>
      <c r="E206" s="21">
        <f>E202</f>
        <v>-12.728087053502694</v>
      </c>
      <c r="F206" s="21">
        <f t="shared" si="30"/>
        <v>-20.038059740179801</v>
      </c>
      <c r="G206" s="21">
        <f t="shared" si="29"/>
        <v>-27.353277459495196</v>
      </c>
      <c r="H206" s="21">
        <f t="shared" si="29"/>
        <v>-34.676021255294195</v>
      </c>
      <c r="I206" s="21">
        <f t="shared" si="29"/>
        <v>-42.008241331815867</v>
      </c>
      <c r="J206" s="21">
        <f t="shared" si="29"/>
        <v>-49.356939588108958</v>
      </c>
      <c r="K206" s="21">
        <f t="shared" si="29"/>
        <v>-56.713563356443743</v>
      </c>
      <c r="L206" s="21">
        <f t="shared" si="29"/>
        <v>-64.084927647946728</v>
      </c>
      <c r="M206" s="21">
        <f t="shared" si="29"/>
        <v>-71.472608401233316</v>
      </c>
      <c r="N206" s="21">
        <f t="shared" si="29"/>
        <v>-78.878099881655501</v>
      </c>
      <c r="O206" s="21">
        <f t="shared" si="29"/>
        <v>-86.307244341701832</v>
      </c>
      <c r="P206" s="21">
        <f t="shared" si="29"/>
        <v>-93.752534699478403</v>
      </c>
      <c r="Q206" s="21">
        <f t="shared" si="29"/>
        <v>-101.22388430521977</v>
      </c>
      <c r="R206" s="21">
        <f t="shared" si="29"/>
        <v>-108.71407427858732</v>
      </c>
      <c r="S206" s="21">
        <f t="shared" si="29"/>
        <v>-116.23247706450341</v>
      </c>
      <c r="T206" s="21">
        <f t="shared" si="29"/>
        <v>-120.69915631179293</v>
      </c>
      <c r="U206" s="21">
        <f t="shared" si="29"/>
        <v>-125.7311437330756</v>
      </c>
      <c r="V206" s="21">
        <f t="shared" si="29"/>
        <v>-131.49192522366511</v>
      </c>
      <c r="W206" s="21">
        <f t="shared" si="29"/>
        <v>-138.09756083750068</v>
      </c>
      <c r="X206" s="21">
        <f t="shared" si="29"/>
        <v>-145.67690595659022</v>
      </c>
      <c r="Y206" s="21">
        <f t="shared" si="29"/>
        <v>-154.3779317345726</v>
      </c>
      <c r="Z206" s="21">
        <f t="shared" si="29"/>
        <v>-164.37387993248697</v>
      </c>
      <c r="AA206" s="21">
        <f t="shared" si="29"/>
        <v>-175.85344259253674</v>
      </c>
      <c r="AB206" s="21">
        <f t="shared" si="29"/>
        <v>-189.0442457967988</v>
      </c>
      <c r="AC206" s="21">
        <f t="shared" si="29"/>
        <v>-204.20409174242249</v>
      </c>
      <c r="AD206" s="21">
        <f t="shared" si="29"/>
        <v>-221.63425278135213</v>
      </c>
      <c r="AE206" s="21">
        <f t="shared" si="29"/>
        <v>-241.6775455481324</v>
      </c>
      <c r="AF206" s="21">
        <f t="shared" si="29"/>
        <v>-264.71925111627007</v>
      </c>
      <c r="AG206" s="21">
        <f t="shared" si="29"/>
        <v>-291.21432990359347</v>
      </c>
      <c r="AH206" s="21">
        <f t="shared" si="29"/>
        <v>-321.67418591427258</v>
      </c>
      <c r="AI206" s="21">
        <f t="shared" si="29"/>
        <v>-324.3570891487538</v>
      </c>
      <c r="AJ206" s="21">
        <f t="shared" si="29"/>
        <v>-327.33450690087108</v>
      </c>
      <c r="AK206" s="21">
        <f t="shared" si="29"/>
        <v>-330.77443614846288</v>
      </c>
      <c r="AL206" s="21">
        <f t="shared" si="29"/>
        <v>-334.74872333742815</v>
      </c>
      <c r="AM206" s="21">
        <f t="shared" si="29"/>
        <v>-339.34037552662107</v>
      </c>
      <c r="AN206" s="21">
        <f t="shared" si="29"/>
        <v>-344.64754186848802</v>
      </c>
      <c r="AO206" s="21">
        <f t="shared" si="29"/>
        <v>-350.77652543443776</v>
      </c>
      <c r="AP206" s="21">
        <f t="shared" si="29"/>
        <v>-357.85758411742825</v>
      </c>
      <c r="AQ206" s="21">
        <f t="shared" si="29"/>
        <v>-366.03861308127159</v>
      </c>
      <c r="AR206" s="21">
        <f t="shared" si="29"/>
        <v>-375.49048149580909</v>
      </c>
      <c r="AS206" s="21">
        <f t="shared" si="29"/>
        <v>-386.41257906001874</v>
      </c>
      <c r="AT206" s="21">
        <f t="shared" si="29"/>
        <v>-399.02902817098726</v>
      </c>
      <c r="AU206" s="21">
        <f t="shared" si="29"/>
        <v>-413.60721553614496</v>
      </c>
      <c r="AV206" s="21">
        <f t="shared" si="29"/>
        <v>-430.44777881830402</v>
      </c>
      <c r="AW206" s="21">
        <f t="shared" si="29"/>
        <v>-449.90618012286745</v>
      </c>
      <c r="AX206" s="21">
        <f t="shared" si="29"/>
        <v>-472.38513352456926</v>
      </c>
      <c r="AY206" s="21">
        <f t="shared" si="29"/>
        <v>-474.08118294989976</v>
      </c>
      <c r="AZ206" s="21">
        <f t="shared" si="29"/>
        <v>-475.93661125726629</v>
      </c>
      <c r="BA206" s="21">
        <f t="shared" si="29"/>
        <v>-478.0802614376218</v>
      </c>
      <c r="BB206" s="21">
        <f t="shared" si="29"/>
        <v>-480.55690582075101</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-5.488719553502694</v>
      </c>
      <c r="F210" s="21">
        <f>F190-Baseline!F190</f>
        <v>-0.32098766252251515</v>
      </c>
      <c r="G210" s="21">
        <f>G190-Baseline!G190</f>
        <v>-0.29269471994551277</v>
      </c>
      <c r="H210" s="21">
        <f>H190-Baseline!H190</f>
        <v>-0.26629556454810677</v>
      </c>
      <c r="I210" s="21">
        <f>I190-Baseline!I190</f>
        <v>-0.24168272338067526</v>
      </c>
      <c r="J210" s="21">
        <f>J190-Baseline!J190</f>
        <v>-0.21875422373255482</v>
      </c>
      <c r="K210" s="21">
        <f>K190-Baseline!K190</f>
        <v>-0.19741333060480171</v>
      </c>
      <c r="L210" s="21">
        <f>L190-Baseline!L190</f>
        <v>-0.17756829610281033</v>
      </c>
      <c r="M210" s="21">
        <f>M190-Baseline!M190</f>
        <v>-0.15913212022746961</v>
      </c>
      <c r="N210" s="21">
        <f>N190-Baseline!N190</f>
        <v>-0.14202232256568326</v>
      </c>
      <c r="O210" s="21">
        <f>O190-Baseline!O190</f>
        <v>-0.12616072440230966</v>
      </c>
      <c r="P210" s="21">
        <f>P190-Baseline!P190</f>
        <v>-0.11147324079591985</v>
      </c>
      <c r="Q210" s="21">
        <f>Q190-Baseline!Q190</f>
        <v>-9.788968218027462E-2</v>
      </c>
      <c r="R210" s="21">
        <f>R190-Baseline!R190</f>
        <v>-8.5343565072108787E-2</v>
      </c>
      <c r="S210" s="21">
        <f>S190-Baseline!S190</f>
        <v>-7.3771931483720576E-2</v>
      </c>
      <c r="T210" s="21">
        <f>T190-Baseline!T190</f>
        <v>-0.14915004547396607</v>
      </c>
      <c r="U210" s="21">
        <f>U190-Baseline!U190</f>
        <v>-6.4051341087184618E-2</v>
      </c>
      <c r="V210" s="21">
        <f>V190-Baseline!V190</f>
        <v>-5.3247496619054181E-2</v>
      </c>
      <c r="W210" s="21">
        <f>W190-Baseline!W190</f>
        <v>-4.3350152169036565E-2</v>
      </c>
      <c r="X210" s="21">
        <f>X190-Baseline!X190</f>
        <v>-3.4301931279722586E-2</v>
      </c>
      <c r="Y210" s="21">
        <f>Y190-Baseline!Y190</f>
        <v>-2.6048586201028085E-2</v>
      </c>
      <c r="Z210" s="21">
        <f>Z190-Baseline!Z190</f>
        <v>-1.8538842268676019E-2</v>
      </c>
      <c r="AA210" s="21">
        <f>AA190-Baseline!AA190</f>
        <v>-1.1724249555657148E-2</v>
      </c>
      <c r="AB210" s="21">
        <f>AB190-Baseline!AB190</f>
        <v>-5.5590414717230771E-3</v>
      </c>
      <c r="AC210" s="21">
        <f>AC190-Baseline!AC190</f>
        <v>-8.882847375546847E-18</v>
      </c>
      <c r="AD210" s="21">
        <f>AD190-Baseline!AD190</f>
        <v>-8.5824612324124135E-18</v>
      </c>
      <c r="AE210" s="21">
        <f>AE190-Baseline!AE190</f>
        <v>-8.2922330747946023E-18</v>
      </c>
      <c r="AF210" s="21">
        <f>AF190-Baseline!AF190</f>
        <v>-8.0118193959368141E-18</v>
      </c>
      <c r="AG210" s="21">
        <f>AG190-Baseline!AG190</f>
        <v>-7.7408883052529596E-18</v>
      </c>
      <c r="AH210" s="21">
        <f>AH190-Baseline!AH190</f>
        <v>-7.4791191355101077E-18</v>
      </c>
      <c r="AI210" s="21">
        <f>AI190-Baseline!AI190</f>
        <v>-0.10325584419366582</v>
      </c>
      <c r="AJ210" s="21">
        <f>AJ190-Baseline!AJ190</f>
        <v>-7.0157301585386314E-18</v>
      </c>
      <c r="AK210" s="21">
        <f>AK190-Baseline!AK190</f>
        <v>-6.811388503435564E-18</v>
      </c>
      <c r="AL210" s="21">
        <f>AL190-Baseline!AL190</f>
        <v>-6.6129985470248191E-18</v>
      </c>
      <c r="AM210" s="21">
        <f>AM190-Baseline!AM190</f>
        <v>-6.4203869388590477E-18</v>
      </c>
      <c r="AN210" s="21">
        <f>AN190-Baseline!AN190</f>
        <v>-6.2333853775330558E-18</v>
      </c>
      <c r="AO210" s="21">
        <f>AO190-Baseline!AO190</f>
        <v>-6.0518304636243257E-18</v>
      </c>
      <c r="AP210" s="21">
        <f>AP190-Baseline!AP190</f>
        <v>-5.8755635569168211E-18</v>
      </c>
      <c r="AQ210" s="21">
        <f>AQ190-Baseline!AQ190</f>
        <v>-5.7044306377833216E-18</v>
      </c>
      <c r="AR210" s="21">
        <f>AR190-Baseline!AR190</f>
        <v>-5.5382821726051669E-18</v>
      </c>
      <c r="AS210" s="21">
        <f>AS190-Baseline!AS190</f>
        <v>-5.3769729831118123E-18</v>
      </c>
      <c r="AT210" s="21">
        <f>AT190-Baseline!AT190</f>
        <v>-5.2203621195260316E-18</v>
      </c>
      <c r="AU210" s="21">
        <f>AU190-Baseline!AU190</f>
        <v>-5.0683127374039141E-18</v>
      </c>
      <c r="AV210" s="21">
        <f>AV190-Baseline!AV190</f>
        <v>-4.9206919780620529E-18</v>
      </c>
      <c r="AW210" s="21">
        <f>AW190-Baseline!AW190</f>
        <v>-4.7773708524874296E-18</v>
      </c>
      <c r="AX210" s="21">
        <f>AX190-Baseline!AX190</f>
        <v>-4.6382241286285726E-18</v>
      </c>
      <c r="AY210" s="21">
        <f>AY190-Baseline!AY190</f>
        <v>-8.8332758828919819E-2</v>
      </c>
      <c r="AZ210" s="21">
        <f>AZ190-Baseline!AZ190</f>
        <v>-4.3719710892907643E-18</v>
      </c>
      <c r="BA210" s="21">
        <f>BA190-Baseline!BA190</f>
        <v>-4.2446321255250143E-18</v>
      </c>
      <c r="BB210" s="21">
        <f>BB190-Baseline!BB190</f>
        <v>-4.1210020636165187E-18</v>
      </c>
    </row>
    <row r="211" spans="1:54" outlineLevel="2">
      <c r="A211" s="494"/>
      <c r="B211" s="150" t="s">
        <v>434</v>
      </c>
      <c r="C211" s="19"/>
      <c r="D211" s="135" t="s">
        <v>330</v>
      </c>
      <c r="E211" s="21">
        <f>E191-Baseline!E191</f>
        <v>0</v>
      </c>
      <c r="F211" s="21">
        <f>F191-Baseline!F191</f>
        <v>5.6888888888888892E-3</v>
      </c>
      <c r="G211" s="21">
        <f>G191-Baseline!G191</f>
        <v>5.8273471959672338E-3</v>
      </c>
      <c r="H211" s="21">
        <f>H191-Baseline!H191</f>
        <v>5.7428928887793039E-3</v>
      </c>
      <c r="I211" s="21">
        <f>I191-Baseline!I191</f>
        <v>5.6596625570578653E-3</v>
      </c>
      <c r="J211" s="21">
        <f>J191-Baseline!J191</f>
        <v>4.2476268085387455E-4</v>
      </c>
      <c r="K211" s="21">
        <f>K191-Baseline!K191</f>
        <v>5.4968031219986497E-3</v>
      </c>
      <c r="L211" s="21">
        <f>L191-Baseline!L191</f>
        <v>5.4171393086363505E-3</v>
      </c>
      <c r="M211" s="21">
        <f>M191-Baseline!M191</f>
        <v>5.338630043293797E-3</v>
      </c>
      <c r="N211" s="21">
        <f>N191-Baseline!N191</f>
        <v>5.2612585933909887E-3</v>
      </c>
      <c r="O211" s="21">
        <f>O191-Baseline!O191</f>
        <v>7.5965366614720847E-4</v>
      </c>
      <c r="P211" s="21">
        <f>P191-Baseline!P191</f>
        <v>5.1098634185759162E-3</v>
      </c>
      <c r="Q211" s="21">
        <f>Q191-Baseline!Q191</f>
        <v>8.2206904453749081E-4</v>
      </c>
      <c r="R211" s="21">
        <f>R191-Baseline!R191</f>
        <v>4.9628247106689848E-3</v>
      </c>
      <c r="S211" s="21">
        <f>S191-Baseline!S191</f>
        <v>8.7865844891510999E-4</v>
      </c>
      <c r="T211" s="21">
        <f>T191-Baseline!T191</f>
        <v>4.820017110298969E-3</v>
      </c>
      <c r="U211" s="21">
        <f>U191-Baseline!U191</f>
        <v>9.2978223256234794E-4</v>
      </c>
      <c r="V211" s="21">
        <f>V191-Baseline!V191</f>
        <v>4.6813188653691308E-3</v>
      </c>
      <c r="W211" s="21">
        <f>W191-Baseline!W191</f>
        <v>4.6134736644217519E-3</v>
      </c>
      <c r="X211" s="21">
        <f>X191-Baseline!X191</f>
        <v>4.5466117272562204E-3</v>
      </c>
      <c r="Y211" s="21">
        <f>Y191-Baseline!Y191</f>
        <v>4.4807188036727966E-3</v>
      </c>
      <c r="Z211" s="21">
        <f>Z191-Baseline!Z191</f>
        <v>1.1347906340478456E-3</v>
      </c>
      <c r="AA211" s="21">
        <f>AA191-Baseline!AA191</f>
        <v>4.351784026083389E-3</v>
      </c>
      <c r="AB211" s="21">
        <f>AB191-Baseline!AB191</f>
        <v>4.2887146923720355E-3</v>
      </c>
      <c r="AC211" s="21">
        <f>AC191-Baseline!AC191</f>
        <v>4.226559406975341E-3</v>
      </c>
      <c r="AD211" s="21">
        <f>AD191-Baseline!AD191</f>
        <v>4.1653049228162781E-3</v>
      </c>
      <c r="AE211" s="21">
        <f>AE191-Baseline!AE191</f>
        <v>1.2871823477993479E-3</v>
      </c>
      <c r="AF211" s="21">
        <f>AF191-Baseline!AF191</f>
        <v>4.0454463270536587E-3</v>
      </c>
      <c r="AG211" s="21">
        <f>AG191-Baseline!AG191</f>
        <v>1.3038033407784038E-3</v>
      </c>
      <c r="AH211" s="21">
        <f>AH191-Baseline!AH191</f>
        <v>3.929036718398682E-3</v>
      </c>
      <c r="AI211" s="21">
        <f>AI191-Baseline!AI191</f>
        <v>1.3173800720341893E-3</v>
      </c>
      <c r="AJ211" s="21">
        <f>AJ191-Baseline!AJ191</f>
        <v>3.8345010101045809E-3</v>
      </c>
      <c r="AK211" s="21">
        <f>AK191-Baseline!AK191</f>
        <v>3.7972728449579348E-3</v>
      </c>
      <c r="AL211" s="21">
        <f>AL191-Baseline!AL191</f>
        <v>3.7604061183078574E-3</v>
      </c>
      <c r="AM211" s="21">
        <f>AM191-Baseline!AM191</f>
        <v>3.7238973210427331E-3</v>
      </c>
      <c r="AN211" s="21">
        <f>AN191-Baseline!AN191</f>
        <v>1.4399497903819633E-3</v>
      </c>
      <c r="AO211" s="21">
        <f>AO191-Baseline!AO191</f>
        <v>3.6519396482353281E-3</v>
      </c>
      <c r="AP211" s="21">
        <f>AP191-Baseline!AP191</f>
        <v>3.6164839234951794E-3</v>
      </c>
      <c r="AQ211" s="21">
        <f>AQ191-Baseline!AQ191</f>
        <v>3.5813724290923135E-3</v>
      </c>
      <c r="AR211" s="21">
        <f>AR191-Baseline!AR191</f>
        <v>3.5466018229846218E-3</v>
      </c>
      <c r="AS211" s="21">
        <f>AS191-Baseline!AS191</f>
        <v>1.5344233233708666E-3</v>
      </c>
      <c r="AT211" s="21">
        <f>AT191-Baseline!AT191</f>
        <v>3.4780700694063533E-3</v>
      </c>
      <c r="AU211" s="21">
        <f>AU191-Baseline!AU191</f>
        <v>1.5428033115920965E-3</v>
      </c>
      <c r="AV211" s="21">
        <f>AV191-Baseline!AV191</f>
        <v>3.4108625697147417E-3</v>
      </c>
      <c r="AW211" s="21">
        <f>AW191-Baseline!AW191</f>
        <v>1.5495552330663227E-3</v>
      </c>
      <c r="AX211" s="21">
        <f>AX191-Baseline!AX191</f>
        <v>3.3449537350657148E-3</v>
      </c>
      <c r="AY211" s="21">
        <f>AY191-Baseline!AY191</f>
        <v>1.5547670701008601E-3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0</v>
      </c>
      <c r="F217" s="21">
        <f>F197-Baseline!F197</f>
        <v>0.13977521739130427</v>
      </c>
      <c r="G217" s="21">
        <f>G197-Baseline!G197</f>
        <v>2.7009703843736688E-3</v>
      </c>
      <c r="H217" s="21">
        <f>H197-Baseline!H197</f>
        <v>-0.1330391016380057</v>
      </c>
      <c r="I217" s="21">
        <f>I197-Baseline!I197</f>
        <v>-0.26746748627611971</v>
      </c>
      <c r="J217" s="21">
        <f>J197-Baseline!J197</f>
        <v>-0.40060636044875775</v>
      </c>
      <c r="K217" s="21">
        <f>K197-Baseline!K197</f>
        <v>-0.5324775949693894</v>
      </c>
      <c r="L217" s="21">
        <f>L197-Baseline!L197</f>
        <v>-0.6631027590564047</v>
      </c>
      <c r="M217" s="21">
        <f>M197-Baseline!M197</f>
        <v>-0.7925031247782961</v>
      </c>
      <c r="N217" s="21">
        <f>N197-Baseline!N197</f>
        <v>-0.92069967143482501</v>
      </c>
      <c r="O217" s="21">
        <f>O197-Baseline!O197</f>
        <v>-1.0477130898750273</v>
      </c>
      <c r="P217" s="21">
        <f>P197-Baseline!P197</f>
        <v>-1.1735637867530002</v>
      </c>
      <c r="Q217" s="21">
        <f>Q197-Baseline!Q197</f>
        <v>-1.2982718887223905</v>
      </c>
      <c r="R217" s="21">
        <f>R197-Baseline!R197</f>
        <v>-1.4218572465704433</v>
      </c>
      <c r="S217" s="21">
        <f>S197-Baseline!S197</f>
        <v>-1.5443394392925223</v>
      </c>
      <c r="T217" s="21">
        <f>T197-Baseline!T197</f>
        <v>1.4932966506978547</v>
      </c>
      <c r="U217" s="21">
        <f>U197-Baseline!U197</f>
        <v>0.76249528444750503</v>
      </c>
      <c r="V217" s="21">
        <f>V197-Baseline!V197</f>
        <v>-6.3917370987473632E-2</v>
      </c>
      <c r="W217" s="21">
        <f>W197-Baseline!W197</f>
        <v>-1.0004603839441568</v>
      </c>
      <c r="X217" s="21">
        <f>X197-Baseline!X197</f>
        <v>-2.0638242706341554</v>
      </c>
      <c r="Y217" s="21">
        <f>Y197-Baseline!Y197</f>
        <v>-3.2731962299270601</v>
      </c>
      <c r="Z217" s="21">
        <f>Z197-Baseline!Z197</f>
        <v>-4.650634084182057</v>
      </c>
      <c r="AA217" s="21">
        <f>AA197-Baseline!AA197</f>
        <v>-6.2214962202789943</v>
      </c>
      <c r="AB217" s="21">
        <f>AB197-Baseline!AB197</f>
        <v>-8.0149359173609405</v>
      </c>
      <c r="AC217" s="21">
        <f>AC197-Baseline!AC197</f>
        <v>-10.064469703751225</v>
      </c>
      <c r="AD217" s="21">
        <f>AD197-Baseline!AD197</f>
        <v>-12.408630829548091</v>
      </c>
      <c r="AE217" s="21">
        <f>AE197-Baseline!AE197</f>
        <v>-15.091720601697673</v>
      </c>
      <c r="AF217" s="21">
        <f>AF197-Baseline!AF197</f>
        <v>-18.164672237286933</v>
      </c>
      <c r="AG217" s="21">
        <f>AG197-Baseline!AG197</f>
        <v>-21.68604408561939</v>
      </c>
      <c r="AH217" s="21">
        <f>AH197-Baseline!AH197</f>
        <v>-25.723161593150504</v>
      </c>
      <c r="AI217" s="21">
        <f>AI197-Baseline!AI197</f>
        <v>2.0909539961446924</v>
      </c>
      <c r="AJ217" s="21">
        <f>AJ197-Baseline!AJ197</f>
        <v>1.6453080787506651</v>
      </c>
      <c r="AK217" s="21">
        <f>AK197-Baseline!AK197</f>
        <v>1.1379157499667403</v>
      </c>
      <c r="AL217" s="21">
        <f>AL197-Baseline!AL197</f>
        <v>0.55911271152958086</v>
      </c>
      <c r="AM217" s="21">
        <f>AM197-Baseline!AM197</f>
        <v>-0.10226587996497738</v>
      </c>
      <c r="AN217" s="21">
        <f>AN197-Baseline!AN197</f>
        <v>-0.85911851429812636</v>
      </c>
      <c r="AO217" s="21">
        <f>AO197-Baseline!AO197</f>
        <v>-1.7263466386985904</v>
      </c>
      <c r="AP217" s="21">
        <f>AP197-Baseline!AP197</f>
        <v>-2.7211658035767172</v>
      </c>
      <c r="AQ217" s="21">
        <f>AQ197-Baseline!AQ197</f>
        <v>-3.8634651415112922</v>
      </c>
      <c r="AR217" s="21">
        <f>AR197-Baseline!AR197</f>
        <v>-5.1762226875678534</v>
      </c>
      <c r="AS217" s="21">
        <f>AS197-Baseline!AS197</f>
        <v>-6.6859852153306587</v>
      </c>
      <c r="AT217" s="21">
        <f>AT197-Baseline!AT197</f>
        <v>-8.4234226105074193</v>
      </c>
      <c r="AU217" s="21">
        <f>AU197-Baseline!AU197</f>
        <v>-10.423968360759432</v>
      </c>
      <c r="AV217" s="21">
        <f>AV197-Baseline!AV197</f>
        <v>-12.728559539035526</v>
      </c>
      <c r="AW217" s="21">
        <f>AW197-Baseline!AW197</f>
        <v>-15.384491735711922</v>
      </c>
      <c r="AX217" s="21">
        <f>AX197-Baseline!AX197</f>
        <v>-18.446406795663794</v>
      </c>
      <c r="AY217" s="21">
        <f>AY197-Baseline!AY197</f>
        <v>2.3874367129997038</v>
      </c>
      <c r="AZ217" s="21">
        <f>AZ197-Baseline!AZ197</f>
        <v>2.0991965290194647</v>
      </c>
      <c r="BA217" s="21">
        <f>BA197-Baseline!BA197</f>
        <v>1.7725802401432418</v>
      </c>
      <c r="BB217" s="21">
        <f>BB197-Baseline!BB197</f>
        <v>1.401564382801618</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-5.488719553502694</v>
      </c>
      <c r="F220" s="21">
        <f>F200-Baseline!F200</f>
        <v>-0.17552355624232252</v>
      </c>
      <c r="G220" s="21">
        <f>G200-Baseline!G200</f>
        <v>-0.28416640236517221</v>
      </c>
      <c r="H220" s="21">
        <f>H200-Baseline!H200</f>
        <v>-0.39359177329733264</v>
      </c>
      <c r="I220" s="21">
        <f>I200-Baseline!I200</f>
        <v>-0.50349054709973728</v>
      </c>
      <c r="J220" s="21">
        <f>J200-Baseline!J200</f>
        <v>-0.61893582150045923</v>
      </c>
      <c r="K220" s="21">
        <f>K200-Baseline!K200</f>
        <v>-0.7243941224521917</v>
      </c>
      <c r="L220" s="21">
        <f>L200-Baseline!L200</f>
        <v>-0.83525391585057918</v>
      </c>
      <c r="M220" s="21">
        <f>M200-Baseline!M200</f>
        <v>-0.94629661496247142</v>
      </c>
      <c r="N220" s="21">
        <f>N200-Baseline!N200</f>
        <v>-1.0574607354071173</v>
      </c>
      <c r="O220" s="21">
        <f>O200-Baseline!O200</f>
        <v>-1.1731141606111901</v>
      </c>
      <c r="P220" s="21">
        <f>P200-Baseline!P200</f>
        <v>-1.2799271641303447</v>
      </c>
      <c r="Q220" s="21">
        <f>Q200-Baseline!Q200</f>
        <v>-1.3953395018581283</v>
      </c>
      <c r="R220" s="21">
        <f>R200-Baseline!R200</f>
        <v>-1.5022379869318838</v>
      </c>
      <c r="S220" s="21">
        <f>S200-Baseline!S200</f>
        <v>-1.6172327123273273</v>
      </c>
      <c r="T220" s="21">
        <f>T200-Baseline!T200</f>
        <v>1.3489666223341867</v>
      </c>
      <c r="U220" s="21">
        <f>U200-Baseline!U200</f>
        <v>0.69937372559288313</v>
      </c>
      <c r="V220" s="21">
        <f>V200-Baseline!V200</f>
        <v>-0.1124835487411584</v>
      </c>
      <c r="W220" s="21">
        <f>W200-Baseline!W200</f>
        <v>-1.0391970624487721</v>
      </c>
      <c r="X220" s="21">
        <f>X200-Baseline!X200</f>
        <v>-2.0935795901866223</v>
      </c>
      <c r="Y220" s="21">
        <f>Y200-Baseline!Y200</f>
        <v>-3.2947640973244159</v>
      </c>
      <c r="Z220" s="21">
        <f>Z200-Baseline!Z200</f>
        <v>-4.6680381358166851</v>
      </c>
      <c r="AA220" s="21">
        <f>AA200-Baseline!AA200</f>
        <v>-6.2288686858085676</v>
      </c>
      <c r="AB220" s="21">
        <f>AB200-Baseline!AB200</f>
        <v>-8.0162062441402924</v>
      </c>
      <c r="AC220" s="21">
        <f>AC200-Baseline!AC200</f>
        <v>-10.060243144344252</v>
      </c>
      <c r="AD220" s="21">
        <f>AD200-Baseline!AD200</f>
        <v>-12.404465524625275</v>
      </c>
      <c r="AE220" s="21">
        <f>AE200-Baseline!AE200</f>
        <v>-15.090433419349873</v>
      </c>
      <c r="AF220" s="21">
        <f>AF200-Baseline!AF200</f>
        <v>-18.160626790959878</v>
      </c>
      <c r="AG220" s="21">
        <f>AG200-Baseline!AG200</f>
        <v>-21.684740282278611</v>
      </c>
      <c r="AH220" s="21">
        <f>AH200-Baseline!AH200</f>
        <v>-25.719232556432104</v>
      </c>
      <c r="AI220" s="21">
        <f>AI200-Baseline!AI200</f>
        <v>1.9890155320230609</v>
      </c>
      <c r="AJ220" s="21">
        <f>AJ200-Baseline!AJ200</f>
        <v>1.6491425797607699</v>
      </c>
      <c r="AK220" s="21">
        <f>AK200-Baseline!AK200</f>
        <v>1.1417130228116981</v>
      </c>
      <c r="AL220" s="21">
        <f>AL200-Baseline!AL200</f>
        <v>0.5628731176478885</v>
      </c>
      <c r="AM220" s="21">
        <f>AM200-Baseline!AM200</f>
        <v>-9.8541982643934212E-2</v>
      </c>
      <c r="AN220" s="21">
        <f>AN200-Baseline!AN200</f>
        <v>-0.85767856450774449</v>
      </c>
      <c r="AO220" s="21">
        <f>AO200-Baseline!AO200</f>
        <v>-1.7226946990503551</v>
      </c>
      <c r="AP220" s="21">
        <f>AP200-Baseline!AP200</f>
        <v>-2.7175493196532221</v>
      </c>
      <c r="AQ220" s="21">
        <f>AQ200-Baseline!AQ200</f>
        <v>-3.8598837690821997</v>
      </c>
      <c r="AR220" s="21">
        <f>AR200-Baseline!AR200</f>
        <v>-5.172676085744869</v>
      </c>
      <c r="AS220" s="21">
        <f>AS200-Baseline!AS200</f>
        <v>-6.6844507920072882</v>
      </c>
      <c r="AT220" s="21">
        <f>AT200-Baseline!AT200</f>
        <v>-8.4199445404380135</v>
      </c>
      <c r="AU220" s="21">
        <f>AU200-Baseline!AU200</f>
        <v>-10.422425557447841</v>
      </c>
      <c r="AV220" s="21">
        <f>AV200-Baseline!AV200</f>
        <v>-12.725148676465812</v>
      </c>
      <c r="AW220" s="21">
        <f>AW200-Baseline!AW200</f>
        <v>-15.382942180478857</v>
      </c>
      <c r="AX220" s="21">
        <f>AX200-Baseline!AX200</f>
        <v>-18.443061841928728</v>
      </c>
      <c r="AY220" s="21">
        <f>AY200-Baseline!AY200</f>
        <v>2.3006587212408851</v>
      </c>
      <c r="AZ220" s="21">
        <f>AZ200-Baseline!AZ200</f>
        <v>2.1024768474905389</v>
      </c>
      <c r="BA220" s="21">
        <f>BA200-Baseline!BA200</f>
        <v>1.7758287108621693</v>
      </c>
      <c r="BB220" s="21">
        <f>BB200-Baseline!BB200</f>
        <v>1.4047813149698762</v>
      </c>
    </row>
    <row r="221" spans="1:54" outlineLevel="2">
      <c r="A221" s="494"/>
      <c r="B221" s="150" t="s">
        <v>440</v>
      </c>
      <c r="C221" s="19"/>
      <c r="D221" s="135" t="s">
        <v>330</v>
      </c>
      <c r="E221" s="21">
        <f>E201-Baseline!E201</f>
        <v>-5.488719553502694</v>
      </c>
      <c r="F221" s="21">
        <f>F201-Baseline!F201</f>
        <v>-0.17552355624232252</v>
      </c>
      <c r="G221" s="21">
        <f>G201-Baseline!G201</f>
        <v>-0.28416640236517221</v>
      </c>
      <c r="H221" s="21">
        <f>H201-Baseline!H201</f>
        <v>-0.39359177329733264</v>
      </c>
      <c r="I221" s="21">
        <f>I201-Baseline!I201</f>
        <v>-0.50349054709973728</v>
      </c>
      <c r="J221" s="21">
        <f>J201-Baseline!J201</f>
        <v>-0.61893582150045923</v>
      </c>
      <c r="K221" s="21">
        <f>K201-Baseline!K201</f>
        <v>-0.7243941224521917</v>
      </c>
      <c r="L221" s="21">
        <f>L201-Baseline!L201</f>
        <v>-0.83525391585057918</v>
      </c>
      <c r="M221" s="21">
        <f>M201-Baseline!M201</f>
        <v>-0.94629661496247142</v>
      </c>
      <c r="N221" s="21">
        <f>N201-Baseline!N201</f>
        <v>-1.0574607354071173</v>
      </c>
      <c r="O221" s="21">
        <f>O201-Baseline!O201</f>
        <v>-1.1731141606111901</v>
      </c>
      <c r="P221" s="21">
        <f>P201-Baseline!P201</f>
        <v>-1.2799271641303447</v>
      </c>
      <c r="Q221" s="21">
        <f>Q201-Baseline!Q201</f>
        <v>-1.3953395018581283</v>
      </c>
      <c r="R221" s="21">
        <f>R201-Baseline!R201</f>
        <v>-1.5022379869318838</v>
      </c>
      <c r="S221" s="21">
        <f>S201-Baseline!S201</f>
        <v>-1.6172327123273273</v>
      </c>
      <c r="T221" s="21">
        <f>T201-Baseline!T201</f>
        <v>1.3489666223341867</v>
      </c>
      <c r="U221" s="21">
        <f>U201-Baseline!U201</f>
        <v>0.69937372559288313</v>
      </c>
      <c r="V221" s="21">
        <f>V201-Baseline!V201</f>
        <v>-0.1124835487411584</v>
      </c>
      <c r="W221" s="21">
        <f>W201-Baseline!W201</f>
        <v>-1.0391970624487721</v>
      </c>
      <c r="X221" s="21">
        <f>X201-Baseline!X201</f>
        <v>-2.0935795901866223</v>
      </c>
      <c r="Y221" s="21">
        <f>Y201-Baseline!Y201</f>
        <v>-3.2947640973244159</v>
      </c>
      <c r="Z221" s="21">
        <f>Z201-Baseline!Z201</f>
        <v>-4.6680381358166851</v>
      </c>
      <c r="AA221" s="21">
        <f>AA201-Baseline!AA201</f>
        <v>-6.2288686858085676</v>
      </c>
      <c r="AB221" s="21">
        <f>AB201-Baseline!AB201</f>
        <v>-8.0162062441402924</v>
      </c>
      <c r="AC221" s="21">
        <f>AC201-Baseline!AC201</f>
        <v>-10.060243144344252</v>
      </c>
      <c r="AD221" s="21">
        <f>AD201-Baseline!AD201</f>
        <v>-12.404465524625275</v>
      </c>
      <c r="AE221" s="21">
        <f>AE201-Baseline!AE201</f>
        <v>-15.090433419349873</v>
      </c>
      <c r="AF221" s="21">
        <f>AF201-Baseline!AF201</f>
        <v>-18.160626790959878</v>
      </c>
      <c r="AG221" s="21">
        <f>AG201-Baseline!AG201</f>
        <v>-21.684740282278611</v>
      </c>
      <c r="AH221" s="21">
        <f>AH201-Baseline!AH201</f>
        <v>-25.719232556432104</v>
      </c>
      <c r="AI221" s="21">
        <f>AI201-Baseline!AI201</f>
        <v>1.9890155320230609</v>
      </c>
      <c r="AJ221" s="21">
        <f>AJ201-Baseline!AJ201</f>
        <v>1.6491425797607699</v>
      </c>
      <c r="AK221" s="21">
        <f>AK201-Baseline!AK201</f>
        <v>1.1417130228116981</v>
      </c>
      <c r="AL221" s="21">
        <f>AL201-Baseline!AL201</f>
        <v>0.5628731176478885</v>
      </c>
      <c r="AM221" s="21">
        <f>AM201-Baseline!AM201</f>
        <v>-9.8541982643934212E-2</v>
      </c>
      <c r="AN221" s="21">
        <f>AN201-Baseline!AN201</f>
        <v>-0.85767856450774449</v>
      </c>
      <c r="AO221" s="21">
        <f>AO201-Baseline!AO201</f>
        <v>-1.7226946990503551</v>
      </c>
      <c r="AP221" s="21">
        <f>AP201-Baseline!AP201</f>
        <v>-2.7175493196532221</v>
      </c>
      <c r="AQ221" s="21">
        <f>AQ201-Baseline!AQ201</f>
        <v>-3.8598837690821997</v>
      </c>
      <c r="AR221" s="21">
        <f>AR201-Baseline!AR201</f>
        <v>-5.172676085744869</v>
      </c>
      <c r="AS221" s="21">
        <f>AS201-Baseline!AS201</f>
        <v>-6.6844507920072882</v>
      </c>
      <c r="AT221" s="21">
        <f>AT201-Baseline!AT201</f>
        <v>-8.4199445404380135</v>
      </c>
      <c r="AU221" s="21">
        <f>AU201-Baseline!AU201</f>
        <v>-10.422425557447841</v>
      </c>
      <c r="AV221" s="21">
        <f>AV201-Baseline!AV201</f>
        <v>-12.725148676465812</v>
      </c>
      <c r="AW221" s="21">
        <f>AW201-Baseline!AW201</f>
        <v>-15.382942180478857</v>
      </c>
      <c r="AX221" s="21">
        <f>AX201-Baseline!AX201</f>
        <v>-18.443061841928728</v>
      </c>
      <c r="AY221" s="21">
        <f>AY201-Baseline!AY201</f>
        <v>2.3006587212408851</v>
      </c>
      <c r="AZ221" s="21">
        <f>AZ201-Baseline!AZ201</f>
        <v>2.1024768474905389</v>
      </c>
      <c r="BA221" s="21">
        <f>BA201-Baseline!BA201</f>
        <v>1.7758287108621693</v>
      </c>
      <c r="BB221" s="21">
        <f>BB201-Baseline!BB201</f>
        <v>1.4047813149698762</v>
      </c>
    </row>
    <row r="222" spans="1:54" outlineLevel="2">
      <c r="A222" s="495"/>
      <c r="B222" s="150" t="s">
        <v>441</v>
      </c>
      <c r="C222" s="19"/>
      <c r="D222" s="135" t="s">
        <v>330</v>
      </c>
      <c r="E222" s="21">
        <f>E202-Baseline!E202</f>
        <v>-5.488719553502694</v>
      </c>
      <c r="F222" s="21">
        <f>F202-Baseline!F202</f>
        <v>-0.17552355624232252</v>
      </c>
      <c r="G222" s="21">
        <f>G202-Baseline!G202</f>
        <v>-0.28416640236517221</v>
      </c>
      <c r="H222" s="21">
        <f>H202-Baseline!H202</f>
        <v>-0.39359177329733264</v>
      </c>
      <c r="I222" s="21">
        <f>I202-Baseline!I202</f>
        <v>-0.50349054709973728</v>
      </c>
      <c r="J222" s="21">
        <f>J202-Baseline!J202</f>
        <v>-0.61893582150045923</v>
      </c>
      <c r="K222" s="21">
        <f>K202-Baseline!K202</f>
        <v>-0.7243941224521917</v>
      </c>
      <c r="L222" s="21">
        <f>L202-Baseline!L202</f>
        <v>-0.83525391585057918</v>
      </c>
      <c r="M222" s="21">
        <f>M202-Baseline!M202</f>
        <v>-0.94629661496247142</v>
      </c>
      <c r="N222" s="21">
        <f>N202-Baseline!N202</f>
        <v>-1.0574607354071173</v>
      </c>
      <c r="O222" s="21">
        <f>O202-Baseline!O202</f>
        <v>-1.1731141606111901</v>
      </c>
      <c r="P222" s="21">
        <f>P202-Baseline!P202</f>
        <v>-1.2799271641303447</v>
      </c>
      <c r="Q222" s="21">
        <f>Q202-Baseline!Q202</f>
        <v>-1.3953395018581283</v>
      </c>
      <c r="R222" s="21">
        <f>R202-Baseline!R202</f>
        <v>-1.5022379869318838</v>
      </c>
      <c r="S222" s="21">
        <f>S202-Baseline!S202</f>
        <v>-1.6172327123273273</v>
      </c>
      <c r="T222" s="21">
        <f>T202-Baseline!T202</f>
        <v>1.3489666223341867</v>
      </c>
      <c r="U222" s="21">
        <f>U202-Baseline!U202</f>
        <v>0.69937372559288313</v>
      </c>
      <c r="V222" s="21">
        <f>V202-Baseline!V202</f>
        <v>-0.1124835487411584</v>
      </c>
      <c r="W222" s="21">
        <f>W202-Baseline!W202</f>
        <v>-1.0391970624487721</v>
      </c>
      <c r="X222" s="21">
        <f>X202-Baseline!X202</f>
        <v>-2.0935795901866223</v>
      </c>
      <c r="Y222" s="21">
        <f>Y202-Baseline!Y202</f>
        <v>-3.2947640973244159</v>
      </c>
      <c r="Z222" s="21">
        <f>Z202-Baseline!Z202</f>
        <v>-4.6680381358166851</v>
      </c>
      <c r="AA222" s="21">
        <f>AA202-Baseline!AA202</f>
        <v>-6.2288686858085676</v>
      </c>
      <c r="AB222" s="21">
        <f>AB202-Baseline!AB202</f>
        <v>-8.0162062441402924</v>
      </c>
      <c r="AC222" s="21">
        <f>AC202-Baseline!AC202</f>
        <v>-10.060243144344252</v>
      </c>
      <c r="AD222" s="21">
        <f>AD202-Baseline!AD202</f>
        <v>-12.404465524625275</v>
      </c>
      <c r="AE222" s="21">
        <f>AE202-Baseline!AE202</f>
        <v>-15.090433419349873</v>
      </c>
      <c r="AF222" s="21">
        <f>AF202-Baseline!AF202</f>
        <v>-18.160626790959878</v>
      </c>
      <c r="AG222" s="21">
        <f>AG202-Baseline!AG202</f>
        <v>-21.684740282278611</v>
      </c>
      <c r="AH222" s="21">
        <f>AH202-Baseline!AH202</f>
        <v>-25.719232556432104</v>
      </c>
      <c r="AI222" s="21">
        <f>AI202-Baseline!AI202</f>
        <v>1.9890155320230609</v>
      </c>
      <c r="AJ222" s="21">
        <f>AJ202-Baseline!AJ202</f>
        <v>1.6491425797607699</v>
      </c>
      <c r="AK222" s="21">
        <f>AK202-Baseline!AK202</f>
        <v>1.1417130228116981</v>
      </c>
      <c r="AL222" s="21">
        <f>AL202-Baseline!AL202</f>
        <v>0.5628731176478885</v>
      </c>
      <c r="AM222" s="21">
        <f>AM202-Baseline!AM202</f>
        <v>-9.8541982643934212E-2</v>
      </c>
      <c r="AN222" s="21">
        <f>AN202-Baseline!AN202</f>
        <v>-0.85767856450774449</v>
      </c>
      <c r="AO222" s="21">
        <f>AO202-Baseline!AO202</f>
        <v>-1.7226946990503551</v>
      </c>
      <c r="AP222" s="21">
        <f>AP202-Baseline!AP202</f>
        <v>-2.7175493196532221</v>
      </c>
      <c r="AQ222" s="21">
        <f>AQ202-Baseline!AQ202</f>
        <v>-3.8598837690821997</v>
      </c>
      <c r="AR222" s="21">
        <f>AR202-Baseline!AR202</f>
        <v>-5.172676085744869</v>
      </c>
      <c r="AS222" s="21">
        <f>AS202-Baseline!AS202</f>
        <v>-6.6844507920072882</v>
      </c>
      <c r="AT222" s="21">
        <f>AT202-Baseline!AT202</f>
        <v>-8.4199445404380135</v>
      </c>
      <c r="AU222" s="21">
        <f>AU202-Baseline!AU202</f>
        <v>-10.422425557447841</v>
      </c>
      <c r="AV222" s="21">
        <f>AV202-Baseline!AV202</f>
        <v>-12.725148676465812</v>
      </c>
      <c r="AW222" s="21">
        <f>AW202-Baseline!AW202</f>
        <v>-15.382942180478857</v>
      </c>
      <c r="AX222" s="21">
        <f>AX202-Baseline!AX202</f>
        <v>-18.443061841928728</v>
      </c>
      <c r="AY222" s="21">
        <f>AY202-Baseline!AY202</f>
        <v>2.3006587212408851</v>
      </c>
      <c r="AZ222" s="21">
        <f>AZ202-Baseline!AZ202</f>
        <v>2.1024768474905389</v>
      </c>
      <c r="BA222" s="21">
        <f>BA202-Baseline!BA202</f>
        <v>1.7758287108621693</v>
      </c>
      <c r="BB222" s="21">
        <f>BB202-Baseline!BB202</f>
        <v>1.4047813149698762</v>
      </c>
    </row>
    <row r="223" spans="1:54" outlineLevel="2">
      <c r="B223" s="19"/>
      <c r="C223" s="19"/>
      <c r="D223" s="19"/>
      <c r="E223" s="15"/>
    </row>
    <row r="224" spans="1:54" outlineLevel="2">
      <c r="A224" s="493" t="s">
        <v>442</v>
      </c>
      <c r="B224" s="150" t="s">
        <v>439</v>
      </c>
      <c r="C224" s="19"/>
      <c r="D224" s="135" t="s">
        <v>330</v>
      </c>
      <c r="E224" s="21">
        <f>E204-Baseline!E204</f>
        <v>-5.488719553502694</v>
      </c>
      <c r="F224" s="21">
        <f>F204-Baseline!F204</f>
        <v>-5.6642431097450174</v>
      </c>
      <c r="G224" s="21">
        <f>G204-Baseline!G204</f>
        <v>-5.9484095121101923</v>
      </c>
      <c r="H224" s="21">
        <f>H204-Baseline!H204</f>
        <v>-6.3420012854075232</v>
      </c>
      <c r="I224" s="21">
        <f>I204-Baseline!I204</f>
        <v>-6.845491832507264</v>
      </c>
      <c r="J224" s="21">
        <f>J204-Baseline!J204</f>
        <v>-7.4644276540077215</v>
      </c>
      <c r="K224" s="21">
        <f>K204-Baseline!K204</f>
        <v>-8.1888217764599105</v>
      </c>
      <c r="L224" s="21">
        <f>L204-Baseline!L204</f>
        <v>-9.0240756923104826</v>
      </c>
      <c r="M224" s="21">
        <f>M204-Baseline!M204</f>
        <v>-9.9703723072729531</v>
      </c>
      <c r="N224" s="21">
        <f>N204-Baseline!N204</f>
        <v>-11.027833042680058</v>
      </c>
      <c r="O224" s="21">
        <f>O204-Baseline!O204</f>
        <v>-12.20094720329125</v>
      </c>
      <c r="P224" s="21">
        <f>P204-Baseline!P204</f>
        <v>-13.480874367421592</v>
      </c>
      <c r="Q224" s="21">
        <f>Q204-Baseline!Q204</f>
        <v>-14.876213869279724</v>
      </c>
      <c r="R224" s="21">
        <f>R204-Baseline!R204</f>
        <v>-16.378451856211612</v>
      </c>
      <c r="S224" s="21">
        <f>S204-Baseline!S204</f>
        <v>-17.995684568538934</v>
      </c>
      <c r="T224" s="21">
        <f>T204-Baseline!T204</f>
        <v>-16.646717946204745</v>
      </c>
      <c r="U224" s="21">
        <f>U204-Baseline!U204</f>
        <v>-15.947344220611868</v>
      </c>
      <c r="V224" s="21">
        <f>V204-Baseline!V204</f>
        <v>-16.059827769353006</v>
      </c>
      <c r="W224" s="21">
        <f>W204-Baseline!W204</f>
        <v>-17.099024831801785</v>
      </c>
      <c r="X224" s="21">
        <f>X204-Baseline!X204</f>
        <v>-19.192604421988392</v>
      </c>
      <c r="Y224" s="21">
        <f>Y204-Baseline!Y204</f>
        <v>-22.48736851931281</v>
      </c>
      <c r="Z224" s="21">
        <f>Z204-Baseline!Z204</f>
        <v>-27.155406655129497</v>
      </c>
      <c r="AA224" s="21">
        <f>AA204-Baseline!AA204</f>
        <v>-33.384275340938046</v>
      </c>
      <c r="AB224" s="21">
        <f>AB204-Baseline!AB204</f>
        <v>-41.400481585078353</v>
      </c>
      <c r="AC224" s="21">
        <f>AC204-Baseline!AC204</f>
        <v>-51.460724729422623</v>
      </c>
      <c r="AD224" s="21">
        <f>AD204-Baseline!AD204</f>
        <v>-63.865190254047889</v>
      </c>
      <c r="AE224" s="21">
        <f>AE204-Baseline!AE204</f>
        <v>-78.955623673397781</v>
      </c>
      <c r="AF224" s="21">
        <f>AF204-Baseline!AF204</f>
        <v>-97.116250464357677</v>
      </c>
      <c r="AG224" s="21">
        <f>AG204-Baseline!AG204</f>
        <v>-118.8009907466363</v>
      </c>
      <c r="AH224" s="21">
        <f>AH204-Baseline!AH204</f>
        <v>-144.52022330306841</v>
      </c>
      <c r="AI224" s="21">
        <f>AI204-Baseline!AI204</f>
        <v>-142.53120777104533</v>
      </c>
      <c r="AJ224" s="21">
        <f>AJ204-Baseline!AJ204</f>
        <v>-140.88206519128457</v>
      </c>
      <c r="AK224" s="21">
        <f>AK204-Baseline!AK204</f>
        <v>-139.74035216847287</v>
      </c>
      <c r="AL224" s="21">
        <f>AL204-Baseline!AL204</f>
        <v>-139.17747905082496</v>
      </c>
      <c r="AM224" s="21">
        <f>AM204-Baseline!AM204</f>
        <v>-139.27602103346891</v>
      </c>
      <c r="AN224" s="21">
        <f>AN204-Baseline!AN204</f>
        <v>-140.13369959797669</v>
      </c>
      <c r="AO224" s="21">
        <f>AO204-Baseline!AO204</f>
        <v>-141.85639429702704</v>
      </c>
      <c r="AP224" s="21">
        <f>AP204-Baseline!AP204</f>
        <v>-144.57394361668028</v>
      </c>
      <c r="AQ224" s="21">
        <f>AQ204-Baseline!AQ204</f>
        <v>-148.43382738576247</v>
      </c>
      <c r="AR224" s="21">
        <f>AR204-Baseline!AR204</f>
        <v>-153.60650347150735</v>
      </c>
      <c r="AS224" s="21">
        <f>AS204-Baseline!AS204</f>
        <v>-160.29095426351461</v>
      </c>
      <c r="AT224" s="21">
        <f>AT204-Baseline!AT204</f>
        <v>-168.7108988039526</v>
      </c>
      <c r="AU224" s="21">
        <f>AU204-Baseline!AU204</f>
        <v>-179.13332436140047</v>
      </c>
      <c r="AV224" s="21">
        <f>AV204-Baseline!AV204</f>
        <v>-191.85847303786628</v>
      </c>
      <c r="AW224" s="21">
        <f>AW204-Baseline!AW204</f>
        <v>-207.24141521834514</v>
      </c>
      <c r="AX224" s="21">
        <f>AX204-Baseline!AX204</f>
        <v>-225.68447706027388</v>
      </c>
      <c r="AY224" s="21">
        <f>AY204-Baseline!AY204</f>
        <v>-223.38381833903298</v>
      </c>
      <c r="AZ224" s="21">
        <f>AZ204-Baseline!AZ204</f>
        <v>-221.28134149154243</v>
      </c>
      <c r="BA224" s="21">
        <f>BA204-Baseline!BA204</f>
        <v>-219.50551278068025</v>
      </c>
      <c r="BB224" s="21">
        <f>BB204-Baseline!BB204</f>
        <v>-218.1007314657104</v>
      </c>
    </row>
    <row r="225" spans="1:54" outlineLevel="2">
      <c r="A225" s="494"/>
      <c r="B225" s="150" t="s">
        <v>440</v>
      </c>
      <c r="C225" s="19"/>
      <c r="D225" s="135" t="s">
        <v>330</v>
      </c>
      <c r="E225" s="21">
        <f>E205-Baseline!E205</f>
        <v>-5.488719553502694</v>
      </c>
      <c r="F225" s="21">
        <f>F205-Baseline!F205</f>
        <v>-5.6642431097450174</v>
      </c>
      <c r="G225" s="21">
        <f>G205-Baseline!G205</f>
        <v>-5.9484095121101923</v>
      </c>
      <c r="H225" s="21">
        <f>H205-Baseline!H205</f>
        <v>-6.3420012854075232</v>
      </c>
      <c r="I225" s="21">
        <f>I205-Baseline!I205</f>
        <v>-6.845491832507264</v>
      </c>
      <c r="J225" s="21">
        <f>J205-Baseline!J205</f>
        <v>-7.4644276540077215</v>
      </c>
      <c r="K225" s="21">
        <f>K205-Baseline!K205</f>
        <v>-8.1888217764599105</v>
      </c>
      <c r="L225" s="21">
        <f>L205-Baseline!L205</f>
        <v>-9.0240756923104826</v>
      </c>
      <c r="M225" s="21">
        <f>M205-Baseline!M205</f>
        <v>-9.9703723072729531</v>
      </c>
      <c r="N225" s="21">
        <f>N205-Baseline!N205</f>
        <v>-11.027833042680058</v>
      </c>
      <c r="O225" s="21">
        <f>O205-Baseline!O205</f>
        <v>-12.20094720329125</v>
      </c>
      <c r="P225" s="21">
        <f>P205-Baseline!P205</f>
        <v>-13.480874367421592</v>
      </c>
      <c r="Q225" s="21">
        <f>Q205-Baseline!Q205</f>
        <v>-14.876213869279724</v>
      </c>
      <c r="R225" s="21">
        <f>R205-Baseline!R205</f>
        <v>-16.378451856211612</v>
      </c>
      <c r="S225" s="21">
        <f>S205-Baseline!S205</f>
        <v>-17.995684568538934</v>
      </c>
      <c r="T225" s="21">
        <f>T205-Baseline!T205</f>
        <v>-16.646717946204745</v>
      </c>
      <c r="U225" s="21">
        <f>U205-Baseline!U205</f>
        <v>-15.947344220611868</v>
      </c>
      <c r="V225" s="21">
        <f>V205-Baseline!V205</f>
        <v>-16.059827769353006</v>
      </c>
      <c r="W225" s="21">
        <f>W205-Baseline!W205</f>
        <v>-17.099024831801785</v>
      </c>
      <c r="X225" s="21">
        <f>X205-Baseline!X205</f>
        <v>-19.192604421988392</v>
      </c>
      <c r="Y225" s="21">
        <f>Y205-Baseline!Y205</f>
        <v>-22.48736851931281</v>
      </c>
      <c r="Z225" s="21">
        <f>Z205-Baseline!Z205</f>
        <v>-27.155406655129497</v>
      </c>
      <c r="AA225" s="21">
        <f>AA205-Baseline!AA205</f>
        <v>-33.384275340938046</v>
      </c>
      <c r="AB225" s="21">
        <f>AB205-Baseline!AB205</f>
        <v>-41.400481585078353</v>
      </c>
      <c r="AC225" s="21">
        <f>AC205-Baseline!AC205</f>
        <v>-51.460724729422623</v>
      </c>
      <c r="AD225" s="21">
        <f>AD205-Baseline!AD205</f>
        <v>-63.865190254047889</v>
      </c>
      <c r="AE225" s="21">
        <f>AE205-Baseline!AE205</f>
        <v>-78.955623673397781</v>
      </c>
      <c r="AF225" s="21">
        <f>AF205-Baseline!AF205</f>
        <v>-97.116250464357677</v>
      </c>
      <c r="AG225" s="21">
        <f>AG205-Baseline!AG205</f>
        <v>-118.8009907466363</v>
      </c>
      <c r="AH225" s="21">
        <f>AH205-Baseline!AH205</f>
        <v>-144.52022330306841</v>
      </c>
      <c r="AI225" s="21">
        <f>AI205-Baseline!AI205</f>
        <v>-142.53120777104533</v>
      </c>
      <c r="AJ225" s="21">
        <f>AJ205-Baseline!AJ205</f>
        <v>-140.88206519128457</v>
      </c>
      <c r="AK225" s="21">
        <f>AK205-Baseline!AK205</f>
        <v>-139.74035216847287</v>
      </c>
      <c r="AL225" s="21">
        <f>AL205-Baseline!AL205</f>
        <v>-139.17747905082496</v>
      </c>
      <c r="AM225" s="21">
        <f>AM205-Baseline!AM205</f>
        <v>-139.27602103346891</v>
      </c>
      <c r="AN225" s="21">
        <f>AN205-Baseline!AN205</f>
        <v>-140.13369959797669</v>
      </c>
      <c r="AO225" s="21">
        <f>AO205-Baseline!AO205</f>
        <v>-141.85639429702704</v>
      </c>
      <c r="AP225" s="21">
        <f>AP205-Baseline!AP205</f>
        <v>-144.57394361668028</v>
      </c>
      <c r="AQ225" s="21">
        <f>AQ205-Baseline!AQ205</f>
        <v>-148.43382738576247</v>
      </c>
      <c r="AR225" s="21">
        <f>AR205-Baseline!AR205</f>
        <v>-153.60650347150735</v>
      </c>
      <c r="AS225" s="21">
        <f>AS205-Baseline!AS205</f>
        <v>-160.29095426351461</v>
      </c>
      <c r="AT225" s="21">
        <f>AT205-Baseline!AT205</f>
        <v>-168.7108988039526</v>
      </c>
      <c r="AU225" s="21">
        <f>AU205-Baseline!AU205</f>
        <v>-179.13332436140047</v>
      </c>
      <c r="AV225" s="21">
        <f>AV205-Baseline!AV205</f>
        <v>-191.85847303786628</v>
      </c>
      <c r="AW225" s="21">
        <f>AW205-Baseline!AW205</f>
        <v>-207.24141521834514</v>
      </c>
      <c r="AX225" s="21">
        <f>AX205-Baseline!AX205</f>
        <v>-225.68447706027388</v>
      </c>
      <c r="AY225" s="21">
        <f>AY205-Baseline!AY205</f>
        <v>-223.38381833903298</v>
      </c>
      <c r="AZ225" s="21">
        <f>AZ205-Baseline!AZ205</f>
        <v>-221.28134149154243</v>
      </c>
      <c r="BA225" s="21">
        <f>BA205-Baseline!BA205</f>
        <v>-219.50551278068025</v>
      </c>
      <c r="BB225" s="21">
        <f>BB205-Baseline!BB205</f>
        <v>-218.1007314657104</v>
      </c>
    </row>
    <row r="226" spans="1:54" outlineLevel="2">
      <c r="A226" s="495"/>
      <c r="B226" s="150" t="s">
        <v>441</v>
      </c>
      <c r="C226" s="19"/>
      <c r="D226" s="135" t="s">
        <v>330</v>
      </c>
      <c r="E226" s="21">
        <f>E206-Baseline!E206</f>
        <v>-5.488719553502694</v>
      </c>
      <c r="F226" s="21">
        <f>F206-Baseline!F206</f>
        <v>-5.6642431097450174</v>
      </c>
      <c r="G226" s="21">
        <f>G206-Baseline!G206</f>
        <v>-5.9484095121101923</v>
      </c>
      <c r="H226" s="21">
        <f>H206-Baseline!H206</f>
        <v>-6.3420012854075232</v>
      </c>
      <c r="I226" s="21">
        <f>I206-Baseline!I206</f>
        <v>-6.845491832507264</v>
      </c>
      <c r="J226" s="21">
        <f>J206-Baseline!J206</f>
        <v>-7.4644276540077215</v>
      </c>
      <c r="K226" s="21">
        <f>K206-Baseline!K206</f>
        <v>-8.1888217764599105</v>
      </c>
      <c r="L226" s="21">
        <f>L206-Baseline!L206</f>
        <v>-9.0240756923104826</v>
      </c>
      <c r="M226" s="21">
        <f>M206-Baseline!M206</f>
        <v>-9.9703723072729531</v>
      </c>
      <c r="N226" s="21">
        <f>N206-Baseline!N206</f>
        <v>-11.027833042680058</v>
      </c>
      <c r="O226" s="21">
        <f>O206-Baseline!O206</f>
        <v>-12.20094720329125</v>
      </c>
      <c r="P226" s="21">
        <f>P206-Baseline!P206</f>
        <v>-13.480874367421592</v>
      </c>
      <c r="Q226" s="21">
        <f>Q206-Baseline!Q206</f>
        <v>-14.876213869279724</v>
      </c>
      <c r="R226" s="21">
        <f>R206-Baseline!R206</f>
        <v>-16.378451856211612</v>
      </c>
      <c r="S226" s="21">
        <f>S206-Baseline!S206</f>
        <v>-17.995684568538934</v>
      </c>
      <c r="T226" s="21">
        <f>T206-Baseline!T206</f>
        <v>-16.646717946204745</v>
      </c>
      <c r="U226" s="21">
        <f>U206-Baseline!U206</f>
        <v>-15.947344220611868</v>
      </c>
      <c r="V226" s="21">
        <f>V206-Baseline!V206</f>
        <v>-16.059827769353006</v>
      </c>
      <c r="W226" s="21">
        <f>W206-Baseline!W206</f>
        <v>-17.099024831801785</v>
      </c>
      <c r="X226" s="21">
        <f>X206-Baseline!X206</f>
        <v>-19.192604421988392</v>
      </c>
      <c r="Y226" s="21">
        <f>Y206-Baseline!Y206</f>
        <v>-22.48736851931281</v>
      </c>
      <c r="Z226" s="21">
        <f>Z206-Baseline!Z206</f>
        <v>-27.155406655129497</v>
      </c>
      <c r="AA226" s="21">
        <f>AA206-Baseline!AA206</f>
        <v>-33.384275340938046</v>
      </c>
      <c r="AB226" s="21">
        <f>AB206-Baseline!AB206</f>
        <v>-41.400481585078353</v>
      </c>
      <c r="AC226" s="21">
        <f>AC206-Baseline!AC206</f>
        <v>-51.460724729422623</v>
      </c>
      <c r="AD226" s="21">
        <f>AD206-Baseline!AD206</f>
        <v>-63.865190254047889</v>
      </c>
      <c r="AE226" s="21">
        <f>AE206-Baseline!AE206</f>
        <v>-78.955623673397781</v>
      </c>
      <c r="AF226" s="21">
        <f>AF206-Baseline!AF206</f>
        <v>-97.116250464357677</v>
      </c>
      <c r="AG226" s="21">
        <f>AG206-Baseline!AG206</f>
        <v>-118.8009907466363</v>
      </c>
      <c r="AH226" s="21">
        <f>AH206-Baseline!AH206</f>
        <v>-144.52022330306841</v>
      </c>
      <c r="AI226" s="21">
        <f>AI206-Baseline!AI206</f>
        <v>-142.53120777104533</v>
      </c>
      <c r="AJ226" s="21">
        <f>AJ206-Baseline!AJ206</f>
        <v>-140.88206519128457</v>
      </c>
      <c r="AK226" s="21">
        <f>AK206-Baseline!AK206</f>
        <v>-139.74035216847287</v>
      </c>
      <c r="AL226" s="21">
        <f>AL206-Baseline!AL206</f>
        <v>-139.17747905082496</v>
      </c>
      <c r="AM226" s="21">
        <f>AM206-Baseline!AM206</f>
        <v>-139.27602103346891</v>
      </c>
      <c r="AN226" s="21">
        <f>AN206-Baseline!AN206</f>
        <v>-140.13369959797669</v>
      </c>
      <c r="AO226" s="21">
        <f>AO206-Baseline!AO206</f>
        <v>-141.85639429702704</v>
      </c>
      <c r="AP226" s="21">
        <f>AP206-Baseline!AP206</f>
        <v>-144.57394361668028</v>
      </c>
      <c r="AQ226" s="21">
        <f>AQ206-Baseline!AQ206</f>
        <v>-148.43382738576247</v>
      </c>
      <c r="AR226" s="21">
        <f>AR206-Baseline!AR206</f>
        <v>-153.60650347150735</v>
      </c>
      <c r="AS226" s="21">
        <f>AS206-Baseline!AS206</f>
        <v>-160.29095426351461</v>
      </c>
      <c r="AT226" s="21">
        <f>AT206-Baseline!AT206</f>
        <v>-168.7108988039526</v>
      </c>
      <c r="AU226" s="21">
        <f>AU206-Baseline!AU206</f>
        <v>-179.13332436140047</v>
      </c>
      <c r="AV226" s="21">
        <f>AV206-Baseline!AV206</f>
        <v>-191.85847303786628</v>
      </c>
      <c r="AW226" s="21">
        <f>AW206-Baseline!AW206</f>
        <v>-207.24141521834514</v>
      </c>
      <c r="AX226" s="21">
        <f>AX206-Baseline!AX206</f>
        <v>-225.68447706027388</v>
      </c>
      <c r="AY226" s="21">
        <f>AY206-Baseline!AY206</f>
        <v>-223.38381833903298</v>
      </c>
      <c r="AZ226" s="21">
        <f>AZ206-Baseline!AZ206</f>
        <v>-221.28134149154243</v>
      </c>
      <c r="BA226" s="21">
        <f>BA206-Baseline!BA206</f>
        <v>-219.50551278068025</v>
      </c>
      <c r="BB226" s="21">
        <f>BB206-Baseline!BB206</f>
        <v>-218.1007314657104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8C8B7400-2B96-41A9-8EB9-D10FA10CF38A}">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B67:B70</xm:sqref>
        </x14:dataValidation>
        <x14:dataValidation type="list" allowBlank="1" showInputMessage="1" showErrorMessage="1" xr:uid="{1D77B3B9-AA3C-4E84-B5E7-86B3D30A220D}">
          <x14:formula1>
            <xm:f>'Fixed Data'!$C$55:$C$61</xm:f>
          </x14:formula1>
          <xm:sqref>C56:C63</xm:sqref>
        </x14:dataValidation>
        <x14:dataValidation type="list" allowBlank="1" showInputMessage="1" showErrorMessage="1" xr:uid="{4450C4CF-1C4E-4CD2-9CD7-0DD9FDBAAE6A}">
          <x14:formula1>
            <xm:f>'Fixed Data'!$A$55:$A$78</xm:f>
          </x14:formula1>
          <xm:sqref>B56:B63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BB61"/>
  <sheetViews>
    <sheetView topLeftCell="A29" workbookViewId="0">
      <selection activeCell="A36" sqref="A36:XFD51"/>
    </sheetView>
  </sheetViews>
  <sheetFormatPr defaultRowHeight="13.5"/>
  <cols>
    <col min="1" max="1" width="22" customWidth="1"/>
  </cols>
  <sheetData>
    <row r="1" spans="1:54">
      <c r="A1" s="4" t="s">
        <v>447</v>
      </c>
    </row>
    <row r="2" spans="1:54">
      <c r="A2" s="490" t="s">
        <v>448</v>
      </c>
      <c r="B2" s="490"/>
      <c r="C2" s="490"/>
      <c r="D2" s="490"/>
      <c r="E2" s="490"/>
      <c r="F2" s="490"/>
      <c r="G2" s="490"/>
      <c r="H2" s="490"/>
      <c r="I2" s="490"/>
      <c r="J2" s="490"/>
      <c r="K2" s="490"/>
      <c r="L2" s="490"/>
      <c r="M2" s="490"/>
      <c r="N2" s="490"/>
      <c r="O2" s="490"/>
      <c r="P2" s="490"/>
      <c r="Q2" s="490"/>
      <c r="R2" s="490"/>
      <c r="S2" s="490"/>
    </row>
    <row r="3" spans="1:54">
      <c r="A3" s="490"/>
      <c r="B3" s="490"/>
      <c r="C3" s="490"/>
      <c r="D3" s="490"/>
      <c r="E3" s="490"/>
      <c r="F3" s="490"/>
      <c r="G3" s="490"/>
      <c r="H3" s="490"/>
      <c r="I3" s="490"/>
      <c r="J3" s="490"/>
      <c r="K3" s="490"/>
      <c r="L3" s="490"/>
      <c r="M3" s="490"/>
      <c r="N3" s="490"/>
      <c r="O3" s="490"/>
      <c r="P3" s="490"/>
      <c r="Q3" s="490"/>
      <c r="R3" s="490"/>
      <c r="S3" s="490"/>
    </row>
    <row r="4" spans="1:54">
      <c r="A4" s="490"/>
      <c r="B4" s="490"/>
      <c r="C4" s="490"/>
      <c r="D4" s="490"/>
      <c r="E4" s="490"/>
      <c r="F4" s="490"/>
      <c r="G4" s="490"/>
      <c r="H4" s="490"/>
      <c r="I4" s="490"/>
      <c r="J4" s="490"/>
      <c r="K4" s="490"/>
      <c r="L4" s="490"/>
      <c r="M4" s="490"/>
      <c r="N4" s="490"/>
      <c r="O4" s="490"/>
      <c r="P4" s="490"/>
      <c r="Q4" s="490"/>
      <c r="R4" s="490"/>
      <c r="S4" s="490"/>
    </row>
    <row r="6" spans="1:54">
      <c r="A6" s="316" t="s">
        <v>547</v>
      </c>
      <c r="B6" s="316">
        <v>232</v>
      </c>
      <c r="C6" s="490" t="s">
        <v>548</v>
      </c>
      <c r="D6" s="490"/>
      <c r="E6" s="490"/>
      <c r="F6" s="490"/>
      <c r="G6" s="490"/>
      <c r="H6" s="490"/>
      <c r="I6" s="490"/>
      <c r="J6" s="490"/>
      <c r="K6" s="490"/>
      <c r="L6" s="490"/>
      <c r="M6" s="490"/>
      <c r="N6" s="490"/>
      <c r="O6" s="316"/>
      <c r="P6" s="316"/>
      <c r="Q6" s="316"/>
      <c r="R6" s="316"/>
      <c r="S6" s="316"/>
      <c r="T6" s="316"/>
    </row>
    <row r="9" spans="1:54">
      <c r="A9" s="491" t="s">
        <v>558</v>
      </c>
      <c r="B9" s="321" t="s">
        <v>559</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row>
    <row r="10" spans="1:54">
      <c r="A10" s="49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row>
    <row r="11" spans="1:54">
      <c r="A11" s="491"/>
      <c r="B11" s="322" t="s">
        <v>512</v>
      </c>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row>
    <row r="12" spans="1:54">
      <c r="A12" s="49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row>
    <row r="13" spans="1:54">
      <c r="A13" s="491"/>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4">
      <c r="A14" s="49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row>
    <row r="15" spans="1:54">
      <c r="A15" s="49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2"/>
      <c r="AZ15" s="322"/>
      <c r="BA15" s="322"/>
      <c r="BB15" s="322"/>
    </row>
    <row r="16" spans="1:54" ht="14.5">
      <c r="A16" s="491"/>
      <c r="B16" s="323" t="s">
        <v>536</v>
      </c>
      <c r="C16" s="345">
        <v>7.4999999999999997E-3</v>
      </c>
      <c r="D16" s="324"/>
      <c r="E16" s="322" t="s">
        <v>563</v>
      </c>
      <c r="F16" s="322"/>
      <c r="G16" s="322"/>
      <c r="H16" s="322"/>
      <c r="I16" s="322"/>
      <c r="J16" s="322"/>
      <c r="K16" s="322"/>
      <c r="L16" s="322"/>
      <c r="M16" s="322"/>
      <c r="N16" s="324"/>
      <c r="O16" s="322"/>
      <c r="P16" s="322"/>
      <c r="Q16" s="322"/>
      <c r="R16" s="322"/>
      <c r="S16" s="322"/>
      <c r="T16" s="322"/>
      <c r="U16" s="32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row>
    <row r="17" spans="1:54" ht="14.5">
      <c r="A17" s="491"/>
      <c r="B17" s="323" t="s">
        <v>514</v>
      </c>
      <c r="C17" s="325">
        <v>1</v>
      </c>
      <c r="D17" s="325"/>
      <c r="E17" s="322" t="s">
        <v>515</v>
      </c>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row>
    <row r="18" spans="1:54" ht="14.5">
      <c r="A18" s="491"/>
      <c r="B18" s="323" t="s">
        <v>516</v>
      </c>
      <c r="C18" s="326">
        <v>107161</v>
      </c>
      <c r="D18" s="326"/>
      <c r="E18" s="322" t="s">
        <v>517</v>
      </c>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row>
    <row r="19" spans="1:54" ht="14.5">
      <c r="A19" s="491"/>
      <c r="B19" s="323" t="s">
        <v>518</v>
      </c>
      <c r="C19" s="327">
        <v>300</v>
      </c>
      <c r="D19" s="327"/>
      <c r="E19" s="322" t="s">
        <v>519</v>
      </c>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322"/>
    </row>
    <row r="20" spans="1:54" ht="12.75" customHeight="1">
      <c r="A20" s="491"/>
      <c r="B20" s="323" t="s">
        <v>520</v>
      </c>
      <c r="C20" s="322">
        <v>1</v>
      </c>
      <c r="D20" s="322"/>
      <c r="E20" s="322" t="s">
        <v>521</v>
      </c>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row>
    <row r="21" spans="1:54" ht="25.5" customHeight="1">
      <c r="A21" s="491"/>
      <c r="B21" s="323" t="s">
        <v>522</v>
      </c>
      <c r="C21" s="322">
        <v>30</v>
      </c>
      <c r="D21" s="322"/>
      <c r="E21" s="322" t="s">
        <v>523</v>
      </c>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row>
    <row r="22" spans="1:54">
      <c r="A22" s="491"/>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row>
    <row r="23" spans="1:54" ht="14.5">
      <c r="A23" s="491"/>
      <c r="B23" s="323" t="s">
        <v>524</v>
      </c>
      <c r="C23" s="346">
        <f>-(C16*C17*C18*C19*C20*C21)/1000000</f>
        <v>-7.2333674999999999</v>
      </c>
      <c r="D23" s="328"/>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row>
    <row r="24" spans="1:54" ht="12.75" customHeight="1">
      <c r="A24" s="491"/>
      <c r="B24" s="496" t="s">
        <v>551</v>
      </c>
      <c r="C24" s="496"/>
      <c r="D24" s="496"/>
      <c r="E24" s="496"/>
      <c r="F24" s="496"/>
      <c r="G24" s="496"/>
      <c r="H24" s="496"/>
      <c r="I24" s="496"/>
      <c r="J24" s="496"/>
      <c r="K24" s="496"/>
      <c r="L24" s="496"/>
      <c r="M24" s="496"/>
      <c r="N24" s="496"/>
      <c r="O24" s="496"/>
      <c r="P24" s="496"/>
      <c r="Q24" s="496"/>
      <c r="R24" s="496"/>
      <c r="S24" s="496"/>
      <c r="T24" s="496"/>
      <c r="U24" s="496"/>
      <c r="V24" s="496"/>
      <c r="W24" s="496"/>
      <c r="X24" s="496"/>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c r="BB24" s="322"/>
    </row>
    <row r="25" spans="1:54">
      <c r="A25" s="491"/>
      <c r="B25" s="496"/>
      <c r="C25" s="496"/>
      <c r="D25" s="496"/>
      <c r="E25" s="496"/>
      <c r="F25" s="496"/>
      <c r="G25" s="496"/>
      <c r="H25" s="496"/>
      <c r="I25" s="496"/>
      <c r="J25" s="496"/>
      <c r="K25" s="496"/>
      <c r="L25" s="496"/>
      <c r="M25" s="496"/>
      <c r="N25" s="496"/>
      <c r="O25" s="496"/>
      <c r="P25" s="496"/>
      <c r="Q25" s="496"/>
      <c r="R25" s="496"/>
      <c r="S25" s="496"/>
      <c r="T25" s="496"/>
      <c r="U25" s="496"/>
      <c r="V25" s="496"/>
      <c r="W25" s="496"/>
      <c r="X25" s="496"/>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c r="BA25" s="328"/>
      <c r="BB25" s="328"/>
    </row>
    <row r="26" spans="1:54">
      <c r="A26" s="491"/>
      <c r="B26" s="496"/>
      <c r="C26" s="496"/>
      <c r="D26" s="496"/>
      <c r="E26" s="496"/>
      <c r="F26" s="496"/>
      <c r="G26" s="496"/>
      <c r="H26" s="496"/>
      <c r="I26" s="496"/>
      <c r="J26" s="496"/>
      <c r="K26" s="496"/>
      <c r="L26" s="496"/>
      <c r="M26" s="496"/>
      <c r="N26" s="496"/>
      <c r="O26" s="496"/>
      <c r="P26" s="496"/>
      <c r="Q26" s="496"/>
      <c r="R26" s="496"/>
      <c r="S26" s="496"/>
      <c r="T26" s="496"/>
      <c r="U26" s="496"/>
      <c r="V26" s="496"/>
      <c r="W26" s="496"/>
      <c r="X26" s="496"/>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row>
    <row r="27" spans="1:54">
      <c r="A27" s="491"/>
      <c r="B27" s="322"/>
      <c r="C27" s="321" t="s">
        <v>552</v>
      </c>
      <c r="D27" s="321" t="s">
        <v>539</v>
      </c>
      <c r="E27" s="338">
        <v>2027</v>
      </c>
      <c r="F27" s="338">
        <v>2028</v>
      </c>
      <c r="G27" s="338">
        <v>2029</v>
      </c>
      <c r="H27" s="338">
        <v>2030</v>
      </c>
      <c r="I27" s="338">
        <v>2031</v>
      </c>
      <c r="J27" s="338">
        <v>2032</v>
      </c>
      <c r="K27" s="338">
        <v>2033</v>
      </c>
      <c r="L27" s="338">
        <v>2034</v>
      </c>
      <c r="M27" s="338">
        <v>2035</v>
      </c>
      <c r="N27" s="338">
        <v>2036</v>
      </c>
      <c r="O27" s="338">
        <v>2037</v>
      </c>
      <c r="P27" s="338">
        <v>2038</v>
      </c>
      <c r="Q27" s="338">
        <v>2039</v>
      </c>
      <c r="R27" s="338">
        <v>2040</v>
      </c>
      <c r="S27" s="338">
        <v>2041</v>
      </c>
      <c r="T27" s="338">
        <v>2042</v>
      </c>
      <c r="U27" s="338">
        <v>2043</v>
      </c>
      <c r="V27" s="338">
        <v>2044</v>
      </c>
      <c r="W27" s="338">
        <v>2045</v>
      </c>
      <c r="X27" s="338">
        <v>2046</v>
      </c>
      <c r="Y27" s="338">
        <v>2047</v>
      </c>
      <c r="Z27" s="338">
        <v>2048</v>
      </c>
      <c r="AA27" s="338">
        <v>2049</v>
      </c>
      <c r="AB27" s="338">
        <v>2050</v>
      </c>
      <c r="AC27" s="338">
        <v>2051</v>
      </c>
      <c r="AD27" s="338">
        <v>2052</v>
      </c>
      <c r="AE27" s="338">
        <v>2053</v>
      </c>
      <c r="AF27" s="338">
        <v>2054</v>
      </c>
      <c r="AG27" s="338">
        <v>2055</v>
      </c>
      <c r="AH27" s="338">
        <v>2056</v>
      </c>
      <c r="AI27" s="338">
        <v>2057</v>
      </c>
      <c r="AJ27" s="338">
        <v>2058</v>
      </c>
      <c r="AK27" s="338">
        <v>2059</v>
      </c>
      <c r="AL27" s="338">
        <v>2060</v>
      </c>
      <c r="AM27" s="338">
        <v>2061</v>
      </c>
      <c r="AN27" s="338">
        <v>2062</v>
      </c>
      <c r="AO27" s="338">
        <v>2063</v>
      </c>
      <c r="AP27" s="338">
        <v>2064</v>
      </c>
      <c r="AQ27" s="338">
        <v>2065</v>
      </c>
      <c r="AR27" s="338">
        <v>2066</v>
      </c>
      <c r="AS27" s="338">
        <v>2067</v>
      </c>
      <c r="AT27" s="338">
        <v>2068</v>
      </c>
      <c r="AU27" s="338">
        <v>2069</v>
      </c>
      <c r="AV27" s="338">
        <v>2070</v>
      </c>
      <c r="AW27" s="338">
        <v>2071</v>
      </c>
      <c r="AX27" s="338">
        <v>2072</v>
      </c>
      <c r="AY27" s="338">
        <v>2073</v>
      </c>
      <c r="AZ27" s="338">
        <v>2074</v>
      </c>
      <c r="BA27" s="338">
        <v>2075</v>
      </c>
      <c r="BB27" s="338">
        <v>2076</v>
      </c>
    </row>
    <row r="28" spans="1:54">
      <c r="A28" s="491"/>
      <c r="B28" s="322" t="s">
        <v>527</v>
      </c>
      <c r="C28" s="331">
        <v>0.04</v>
      </c>
      <c r="D28" s="331">
        <v>0.19</v>
      </c>
      <c r="E28" s="332">
        <v>7.4999999999999997E-3</v>
      </c>
      <c r="F28" s="332">
        <f>C16</f>
        <v>7.4999999999999997E-3</v>
      </c>
      <c r="G28" s="332">
        <f t="shared" ref="G28:S28" si="0">F28*(1+$C$28)</f>
        <v>7.7999999999999996E-3</v>
      </c>
      <c r="H28" s="332">
        <f t="shared" si="0"/>
        <v>8.1119999999999994E-3</v>
      </c>
      <c r="I28" s="332">
        <f t="shared" si="0"/>
        <v>8.4364799999999997E-3</v>
      </c>
      <c r="J28" s="332">
        <f t="shared" si="0"/>
        <v>8.7739392000000006E-3</v>
      </c>
      <c r="K28" s="332">
        <f t="shared" si="0"/>
        <v>9.1248967680000008E-3</v>
      </c>
      <c r="L28" s="332">
        <f t="shared" si="0"/>
        <v>9.489892638720002E-3</v>
      </c>
      <c r="M28" s="332">
        <f t="shared" si="0"/>
        <v>9.8694883442688019E-3</v>
      </c>
      <c r="N28" s="332">
        <f t="shared" si="0"/>
        <v>1.0264267878039555E-2</v>
      </c>
      <c r="O28" s="332">
        <f t="shared" si="0"/>
        <v>1.0674838593161137E-2</v>
      </c>
      <c r="P28" s="332">
        <f t="shared" si="0"/>
        <v>1.1101832136887584E-2</v>
      </c>
      <c r="Q28" s="332">
        <f t="shared" si="0"/>
        <v>1.1545905422363088E-2</v>
      </c>
      <c r="R28" s="332">
        <f t="shared" si="0"/>
        <v>1.2007741639257611E-2</v>
      </c>
      <c r="S28" s="332">
        <f t="shared" si="0"/>
        <v>1.2488051304827916E-2</v>
      </c>
      <c r="T28" s="332">
        <f>C16</f>
        <v>7.4999999999999997E-3</v>
      </c>
      <c r="U28" s="332">
        <f t="shared" ref="U28:BB28" si="1">T28*(1+$D$28)</f>
        <v>8.9249999999999989E-3</v>
      </c>
      <c r="V28" s="332">
        <f t="shared" si="1"/>
        <v>1.0620749999999998E-2</v>
      </c>
      <c r="W28" s="332">
        <f t="shared" si="1"/>
        <v>1.2638692499999998E-2</v>
      </c>
      <c r="X28" s="332">
        <f t="shared" si="1"/>
        <v>1.5040044074999996E-2</v>
      </c>
      <c r="Y28" s="332">
        <f t="shared" si="1"/>
        <v>1.7897652449249995E-2</v>
      </c>
      <c r="Z28" s="332">
        <f t="shared" si="1"/>
        <v>2.1298206414607494E-2</v>
      </c>
      <c r="AA28" s="332">
        <f t="shared" si="1"/>
        <v>2.5344865633382917E-2</v>
      </c>
      <c r="AB28" s="332">
        <f t="shared" si="1"/>
        <v>3.0160390103725669E-2</v>
      </c>
      <c r="AC28" s="332">
        <f t="shared" si="1"/>
        <v>3.5890864223433544E-2</v>
      </c>
      <c r="AD28" s="332">
        <f t="shared" si="1"/>
        <v>4.2710128425885917E-2</v>
      </c>
      <c r="AE28" s="332">
        <f t="shared" si="1"/>
        <v>5.0825052826804239E-2</v>
      </c>
      <c r="AF28" s="332">
        <f t="shared" si="1"/>
        <v>6.048181286389704E-2</v>
      </c>
      <c r="AG28" s="332">
        <f t="shared" si="1"/>
        <v>7.1973357308037472E-2</v>
      </c>
      <c r="AH28" s="332">
        <f t="shared" si="1"/>
        <v>8.5648295196564583E-2</v>
      </c>
      <c r="AI28" s="332">
        <f>C16</f>
        <v>7.4999999999999997E-3</v>
      </c>
      <c r="AJ28" s="332">
        <f t="shared" si="1"/>
        <v>8.9249999999999989E-3</v>
      </c>
      <c r="AK28" s="332">
        <f t="shared" si="1"/>
        <v>1.0620749999999998E-2</v>
      </c>
      <c r="AL28" s="332">
        <f t="shared" si="1"/>
        <v>1.2638692499999998E-2</v>
      </c>
      <c r="AM28" s="332">
        <f t="shared" si="1"/>
        <v>1.5040044074999996E-2</v>
      </c>
      <c r="AN28" s="332">
        <f t="shared" si="1"/>
        <v>1.7897652449249995E-2</v>
      </c>
      <c r="AO28" s="332">
        <f t="shared" si="1"/>
        <v>2.1298206414607494E-2</v>
      </c>
      <c r="AP28" s="332">
        <f t="shared" si="1"/>
        <v>2.5344865633382917E-2</v>
      </c>
      <c r="AQ28" s="332">
        <f t="shared" si="1"/>
        <v>3.0160390103725669E-2</v>
      </c>
      <c r="AR28" s="332">
        <f t="shared" si="1"/>
        <v>3.5890864223433544E-2</v>
      </c>
      <c r="AS28" s="332">
        <f t="shared" si="1"/>
        <v>4.2710128425885917E-2</v>
      </c>
      <c r="AT28" s="332">
        <f t="shared" si="1"/>
        <v>5.0825052826804239E-2</v>
      </c>
      <c r="AU28" s="332">
        <f t="shared" si="1"/>
        <v>6.048181286389704E-2</v>
      </c>
      <c r="AV28" s="332">
        <f t="shared" si="1"/>
        <v>7.1973357308037472E-2</v>
      </c>
      <c r="AW28" s="332">
        <f t="shared" si="1"/>
        <v>8.5648295196564583E-2</v>
      </c>
      <c r="AX28" s="332">
        <f t="shared" si="1"/>
        <v>0.10192147128391185</v>
      </c>
      <c r="AY28" s="332">
        <f>C16</f>
        <v>7.4999999999999997E-3</v>
      </c>
      <c r="AZ28" s="332">
        <f t="shared" si="1"/>
        <v>8.9249999999999989E-3</v>
      </c>
      <c r="BA28" s="332">
        <f t="shared" si="1"/>
        <v>1.0620749999999998E-2</v>
      </c>
      <c r="BB28" s="332">
        <f t="shared" si="1"/>
        <v>1.2638692499999998E-2</v>
      </c>
    </row>
    <row r="29" spans="1:54">
      <c r="A29" s="491"/>
      <c r="B29" t="s">
        <v>540</v>
      </c>
      <c r="C29" s="492">
        <v>0.02</v>
      </c>
      <c r="D29" s="492"/>
      <c r="E29" s="1">
        <v>6000</v>
      </c>
      <c r="F29" s="1">
        <f>B6</f>
        <v>232</v>
      </c>
      <c r="G29" s="1">
        <v>0</v>
      </c>
      <c r="H29" s="1">
        <v>0</v>
      </c>
      <c r="I29" s="1">
        <v>0</v>
      </c>
      <c r="J29" s="1">
        <f>(E29*$C$29)+E29</f>
        <v>6120</v>
      </c>
      <c r="K29" s="1">
        <v>0</v>
      </c>
      <c r="L29" s="1">
        <v>0</v>
      </c>
      <c r="M29" s="1">
        <v>0</v>
      </c>
      <c r="N29" s="1">
        <v>0</v>
      </c>
      <c r="O29" s="1">
        <f>(J29*$C$29)+J29</f>
        <v>6242.4</v>
      </c>
      <c r="P29" s="1">
        <v>0</v>
      </c>
      <c r="Q29" s="1">
        <f>(O29*$C$29)+O29</f>
        <v>6367.2479999999996</v>
      </c>
      <c r="R29" s="1">
        <v>0</v>
      </c>
      <c r="S29" s="1">
        <f>(Q29*$C$29)+Q29</f>
        <v>6494.5929599999999</v>
      </c>
      <c r="T29" s="1"/>
      <c r="U29" s="1">
        <f>(S29*$C$29)+S29</f>
        <v>6624.4848191999999</v>
      </c>
      <c r="V29" s="1"/>
      <c r="W29" s="1"/>
      <c r="X29" s="1"/>
      <c r="Y29" s="1"/>
      <c r="Z29" s="1">
        <f>(U29*$C$29)+U29</f>
        <v>6756.9745155840001</v>
      </c>
      <c r="AA29" s="1"/>
      <c r="AB29" s="1"/>
      <c r="AC29" s="1"/>
      <c r="AD29" s="1"/>
      <c r="AE29" s="1">
        <f>(Z29*$C$29)+Z29</f>
        <v>6892.1140058956798</v>
      </c>
      <c r="AF29" s="1"/>
      <c r="AG29" s="1">
        <f>(AE29*$C$29)+AE29</f>
        <v>7029.9562860135939</v>
      </c>
      <c r="AH29" s="1"/>
      <c r="AI29" s="1">
        <f>(AG29*$C$29)+AG29</f>
        <v>7170.5554117338661</v>
      </c>
      <c r="AJ29" s="1"/>
      <c r="AK29" s="1"/>
      <c r="AL29" s="1"/>
      <c r="AM29" s="1"/>
      <c r="AN29" s="1">
        <f>(AI29*$C$29)+AI29</f>
        <v>7313.9665199685433</v>
      </c>
      <c r="AO29" s="1"/>
      <c r="AP29" s="1"/>
      <c r="AQ29" s="1"/>
      <c r="AR29" s="1"/>
      <c r="AS29" s="1">
        <f>(AN29*$C$29)+AN29</f>
        <v>7460.2458503679145</v>
      </c>
      <c r="AT29" s="1"/>
      <c r="AU29" s="1">
        <f>(AS29*$C$29)+AS29</f>
        <v>7609.4507673752723</v>
      </c>
      <c r="AV29" s="1"/>
      <c r="AW29" s="1">
        <f>(AU29*$C$29)+AU29</f>
        <v>7761.6397827227775</v>
      </c>
      <c r="AX29" s="1"/>
      <c r="AY29" s="1">
        <f>(AW29*$C$29)+AW29</f>
        <v>7916.8725783772334</v>
      </c>
      <c r="AZ29" s="1"/>
      <c r="BA29" s="1"/>
      <c r="BB29" s="1"/>
    </row>
    <row r="30" spans="1:54">
      <c r="A30" s="491"/>
      <c r="B30" t="s">
        <v>553</v>
      </c>
      <c r="C30" s="339" t="s">
        <v>554</v>
      </c>
      <c r="D30" s="339"/>
      <c r="E30" s="1">
        <v>0</v>
      </c>
      <c r="F30" s="1">
        <v>0</v>
      </c>
      <c r="G30" s="1">
        <v>0</v>
      </c>
      <c r="H30" s="1">
        <v>0</v>
      </c>
      <c r="I30" s="1">
        <v>0</v>
      </c>
      <c r="J30" s="1">
        <v>0</v>
      </c>
      <c r="K30" s="1">
        <v>0</v>
      </c>
      <c r="L30" s="1">
        <v>0</v>
      </c>
      <c r="M30" s="1">
        <v>0</v>
      </c>
      <c r="N30" s="1">
        <v>0</v>
      </c>
      <c r="O30" s="1">
        <v>0</v>
      </c>
      <c r="P30" s="1">
        <v>0</v>
      </c>
      <c r="Q30" s="1">
        <v>0</v>
      </c>
      <c r="R30" s="1">
        <v>0</v>
      </c>
      <c r="S30" s="1">
        <v>0</v>
      </c>
      <c r="T30" s="1">
        <f>T34</f>
        <v>215338.93413186073</v>
      </c>
      <c r="U30" s="1">
        <v>0</v>
      </c>
      <c r="V30" s="1">
        <v>0</v>
      </c>
      <c r="W30" s="1">
        <v>0</v>
      </c>
      <c r="X30" s="1">
        <v>0</v>
      </c>
      <c r="Y30" s="1">
        <v>0</v>
      </c>
      <c r="Z30" s="1">
        <v>0</v>
      </c>
      <c r="AA30" s="1">
        <v>0</v>
      </c>
      <c r="AB30" s="1">
        <v>0</v>
      </c>
      <c r="AC30" s="1">
        <v>0</v>
      </c>
      <c r="AD30" s="1">
        <v>0</v>
      </c>
      <c r="AE30" s="1">
        <v>0</v>
      </c>
      <c r="AF30" s="1">
        <v>0</v>
      </c>
      <c r="AG30" s="1">
        <v>0</v>
      </c>
      <c r="AH30" s="1">
        <v>0</v>
      </c>
      <c r="AI30" s="1">
        <f>AI34</f>
        <v>289817.85345653654</v>
      </c>
      <c r="AJ30" s="1">
        <v>0</v>
      </c>
      <c r="AK30" s="1">
        <v>0</v>
      </c>
      <c r="AL30" s="1">
        <v>0</v>
      </c>
      <c r="AM30" s="1">
        <v>0</v>
      </c>
      <c r="AN30" s="1">
        <v>0</v>
      </c>
      <c r="AO30" s="1">
        <v>0</v>
      </c>
      <c r="AP30" s="1">
        <v>0</v>
      </c>
      <c r="AQ30" s="1">
        <v>0</v>
      </c>
      <c r="AR30" s="1">
        <v>0</v>
      </c>
      <c r="AS30" s="1">
        <v>0</v>
      </c>
      <c r="AT30" s="1">
        <v>0</v>
      </c>
      <c r="AU30" s="1">
        <v>0</v>
      </c>
      <c r="AV30" s="1">
        <v>0</v>
      </c>
      <c r="AW30" s="1">
        <v>0</v>
      </c>
      <c r="AX30" s="1">
        <v>0</v>
      </c>
      <c r="AY30" s="1">
        <f>AY34</f>
        <v>397857.80630517926</v>
      </c>
      <c r="AZ30" s="1">
        <v>0</v>
      </c>
      <c r="BA30" s="1">
        <v>0</v>
      </c>
      <c r="BB30" s="1">
        <v>0</v>
      </c>
    </row>
    <row r="31" spans="1:54">
      <c r="A31" s="491"/>
      <c r="B31" t="s">
        <v>544</v>
      </c>
      <c r="C31" s="492"/>
      <c r="D31" s="492"/>
      <c r="E31" s="1">
        <v>7700000</v>
      </c>
      <c r="F31" s="336"/>
      <c r="G31" s="336"/>
      <c r="H31" s="1"/>
      <c r="I31" s="336"/>
      <c r="J31" s="336"/>
      <c r="K31" s="1"/>
      <c r="L31" s="336"/>
      <c r="M31" s="336"/>
      <c r="N31" s="337"/>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row>
    <row r="32" spans="1:54">
      <c r="B32" t="s">
        <v>560</v>
      </c>
      <c r="E32">
        <v>500000</v>
      </c>
    </row>
    <row r="34" spans="1:54">
      <c r="B34" t="s">
        <v>556</v>
      </c>
      <c r="C34" s="492">
        <v>0.02</v>
      </c>
      <c r="D34" s="492"/>
      <c r="E34">
        <v>160000</v>
      </c>
      <c r="F34">
        <f t="shared" ref="F34:BB34" si="2">(E34*$C$34)+E34</f>
        <v>163200</v>
      </c>
      <c r="G34">
        <f t="shared" si="2"/>
        <v>166464</v>
      </c>
      <c r="H34">
        <f t="shared" si="2"/>
        <v>169793.28</v>
      </c>
      <c r="I34">
        <f t="shared" si="2"/>
        <v>173189.14559999999</v>
      </c>
      <c r="J34">
        <f t="shared" si="2"/>
        <v>176652.92851199998</v>
      </c>
      <c r="K34">
        <f t="shared" si="2"/>
        <v>180185.98708224</v>
      </c>
      <c r="L34">
        <f t="shared" si="2"/>
        <v>183789.7068238848</v>
      </c>
      <c r="M34">
        <f t="shared" si="2"/>
        <v>187465.50096036249</v>
      </c>
      <c r="N34">
        <f t="shared" si="2"/>
        <v>191214.81097956974</v>
      </c>
      <c r="O34">
        <f t="shared" si="2"/>
        <v>195039.10719916114</v>
      </c>
      <c r="P34">
        <f t="shared" si="2"/>
        <v>198939.88934314437</v>
      </c>
      <c r="Q34">
        <f t="shared" si="2"/>
        <v>202918.68713000725</v>
      </c>
      <c r="R34">
        <f t="shared" si="2"/>
        <v>206977.0608726074</v>
      </c>
      <c r="S34">
        <f t="shared" si="2"/>
        <v>211116.60209005955</v>
      </c>
      <c r="T34">
        <f t="shared" si="2"/>
        <v>215338.93413186073</v>
      </c>
      <c r="U34">
        <f t="shared" si="2"/>
        <v>219645.71281449794</v>
      </c>
      <c r="V34">
        <f t="shared" si="2"/>
        <v>224038.62707078789</v>
      </c>
      <c r="W34">
        <f t="shared" si="2"/>
        <v>228519.39961220365</v>
      </c>
      <c r="X34">
        <f t="shared" si="2"/>
        <v>233089.78760444772</v>
      </c>
      <c r="Y34">
        <f t="shared" si="2"/>
        <v>237751.58335653666</v>
      </c>
      <c r="Z34">
        <f t="shared" si="2"/>
        <v>242506.6150236674</v>
      </c>
      <c r="AA34">
        <f t="shared" si="2"/>
        <v>247356.74732414074</v>
      </c>
      <c r="AB34">
        <f t="shared" si="2"/>
        <v>252303.88227062355</v>
      </c>
      <c r="AC34">
        <f t="shared" si="2"/>
        <v>257349.95991603602</v>
      </c>
      <c r="AD34">
        <f t="shared" si="2"/>
        <v>262496.95911435672</v>
      </c>
      <c r="AE34">
        <f t="shared" si="2"/>
        <v>267746.89829664386</v>
      </c>
      <c r="AF34">
        <f t="shared" si="2"/>
        <v>273101.83626257675</v>
      </c>
      <c r="AG34">
        <f t="shared" si="2"/>
        <v>278563.87298782828</v>
      </c>
      <c r="AH34">
        <f t="shared" si="2"/>
        <v>284135.15044758486</v>
      </c>
      <c r="AI34">
        <f t="shared" si="2"/>
        <v>289817.85345653654</v>
      </c>
      <c r="AJ34">
        <f t="shared" si="2"/>
        <v>295614.21052566729</v>
      </c>
      <c r="AK34">
        <f t="shared" si="2"/>
        <v>301526.49473618064</v>
      </c>
      <c r="AL34">
        <f t="shared" si="2"/>
        <v>307557.02463090426</v>
      </c>
      <c r="AM34">
        <f t="shared" si="2"/>
        <v>313708.16512352234</v>
      </c>
      <c r="AN34">
        <f t="shared" si="2"/>
        <v>319982.3284259928</v>
      </c>
      <c r="AO34">
        <f t="shared" si="2"/>
        <v>326381.97499451268</v>
      </c>
      <c r="AP34">
        <f t="shared" si="2"/>
        <v>332909.61449440295</v>
      </c>
      <c r="AQ34">
        <f t="shared" si="2"/>
        <v>339567.80678429099</v>
      </c>
      <c r="AR34">
        <f t="shared" si="2"/>
        <v>346359.16291997681</v>
      </c>
      <c r="AS34">
        <f t="shared" si="2"/>
        <v>353286.34617837635</v>
      </c>
      <c r="AT34">
        <f t="shared" si="2"/>
        <v>360352.07310194388</v>
      </c>
      <c r="AU34">
        <f t="shared" si="2"/>
        <v>367559.11456398276</v>
      </c>
      <c r="AV34">
        <f t="shared" si="2"/>
        <v>374910.29685526242</v>
      </c>
      <c r="AW34">
        <f t="shared" si="2"/>
        <v>382408.50279236765</v>
      </c>
      <c r="AX34">
        <f t="shared" si="2"/>
        <v>390056.67284821498</v>
      </c>
      <c r="AY34">
        <f t="shared" si="2"/>
        <v>397857.80630517926</v>
      </c>
      <c r="AZ34">
        <f t="shared" si="2"/>
        <v>405814.96243128285</v>
      </c>
      <c r="BA34">
        <f t="shared" si="2"/>
        <v>413931.26167990849</v>
      </c>
      <c r="BB34">
        <f t="shared" si="2"/>
        <v>422209.88691350666</v>
      </c>
    </row>
    <row r="36" spans="1:54">
      <c r="A36" s="4" t="s">
        <v>449</v>
      </c>
    </row>
    <row r="37" spans="1:54">
      <c r="A37" s="490" t="s">
        <v>450</v>
      </c>
      <c r="B37" s="490"/>
      <c r="C37" s="490"/>
      <c r="D37" s="490"/>
      <c r="E37" s="490"/>
      <c r="F37" s="490"/>
      <c r="G37" s="490"/>
      <c r="H37" s="490"/>
      <c r="I37" s="490"/>
      <c r="J37" s="490"/>
      <c r="K37" s="490"/>
      <c r="L37" s="490"/>
      <c r="M37" s="490"/>
      <c r="N37" s="490"/>
      <c r="O37" s="490"/>
      <c r="P37" s="490"/>
      <c r="Q37" s="490"/>
      <c r="R37" s="490"/>
      <c r="S37" s="490"/>
    </row>
    <row r="38" spans="1:54" ht="25.5" customHeight="1">
      <c r="A38" s="490"/>
      <c r="B38" s="490"/>
      <c r="C38" s="490"/>
      <c r="D38" s="490"/>
      <c r="E38" s="490"/>
      <c r="F38" s="490"/>
      <c r="G38" s="490"/>
      <c r="H38" s="490"/>
      <c r="I38" s="490"/>
      <c r="J38" s="490"/>
      <c r="K38" s="490"/>
      <c r="L38" s="490"/>
      <c r="M38" s="490"/>
      <c r="N38" s="490"/>
      <c r="O38" s="490"/>
      <c r="P38" s="490"/>
      <c r="Q38" s="490"/>
      <c r="R38" s="490"/>
      <c r="S38" s="490"/>
    </row>
    <row r="40" spans="1:54">
      <c r="A40" s="158" t="s">
        <v>433</v>
      </c>
      <c r="B40" s="489" t="s">
        <v>618</v>
      </c>
      <c r="C40" s="489"/>
      <c r="D40" s="489"/>
      <c r="E40" s="489"/>
      <c r="F40" s="489"/>
      <c r="G40" s="489"/>
      <c r="H40" s="489"/>
      <c r="I40" s="489"/>
      <c r="J40" s="489"/>
      <c r="K40" s="489"/>
      <c r="L40" s="489"/>
      <c r="M40" s="489"/>
      <c r="N40" s="489"/>
      <c r="O40" s="489"/>
      <c r="P40" s="489"/>
      <c r="Q40" s="489"/>
      <c r="R40" s="489"/>
      <c r="S40" s="489"/>
    </row>
    <row r="41" spans="1:54">
      <c r="A41" s="158" t="s">
        <v>434</v>
      </c>
      <c r="B41" s="489" t="s">
        <v>619</v>
      </c>
      <c r="C41" s="489"/>
      <c r="D41" s="489"/>
      <c r="E41" s="489"/>
      <c r="F41" s="489"/>
      <c r="G41" s="489"/>
      <c r="H41" s="489"/>
      <c r="I41" s="489"/>
      <c r="J41" s="489"/>
      <c r="K41" s="489"/>
      <c r="L41" s="489"/>
      <c r="M41" s="489"/>
      <c r="N41" s="489"/>
      <c r="O41" s="489"/>
      <c r="P41" s="489"/>
      <c r="Q41" s="489"/>
      <c r="R41" s="489"/>
      <c r="S41" s="489"/>
    </row>
    <row r="42" spans="1:54">
      <c r="A42" s="159" t="s">
        <v>336</v>
      </c>
      <c r="B42" s="489" t="s">
        <v>620</v>
      </c>
      <c r="C42" s="489"/>
      <c r="D42" s="489"/>
      <c r="E42" s="489"/>
      <c r="F42" s="489"/>
      <c r="G42" s="489"/>
      <c r="H42" s="489"/>
      <c r="I42" s="489"/>
      <c r="J42" s="489"/>
      <c r="K42" s="489"/>
      <c r="L42" s="489"/>
      <c r="M42" s="489"/>
      <c r="N42" s="489"/>
      <c r="O42" s="489"/>
      <c r="P42" s="489"/>
      <c r="Q42" s="489"/>
      <c r="R42" s="489"/>
      <c r="S42" s="489"/>
    </row>
    <row r="43" spans="1:54">
      <c r="A43" s="159" t="s">
        <v>412</v>
      </c>
      <c r="B43" s="489" t="s">
        <v>620</v>
      </c>
      <c r="C43" s="489"/>
      <c r="D43" s="489"/>
      <c r="E43" s="489"/>
      <c r="F43" s="489"/>
      <c r="G43" s="489"/>
      <c r="H43" s="489"/>
      <c r="I43" s="489"/>
      <c r="J43" s="489"/>
      <c r="K43" s="489"/>
      <c r="L43" s="489"/>
      <c r="M43" s="489"/>
      <c r="N43" s="489"/>
      <c r="O43" s="489"/>
      <c r="P43" s="489"/>
      <c r="Q43" s="489"/>
      <c r="R43" s="489"/>
      <c r="S43" s="489"/>
    </row>
    <row r="44" spans="1:54">
      <c r="A44" s="159" t="s">
        <v>413</v>
      </c>
      <c r="B44" s="489" t="s">
        <v>620</v>
      </c>
      <c r="C44" s="489"/>
      <c r="D44" s="489"/>
      <c r="E44" s="489"/>
      <c r="F44" s="489"/>
      <c r="G44" s="489"/>
      <c r="H44" s="489"/>
      <c r="I44" s="489"/>
      <c r="J44" s="489"/>
      <c r="K44" s="489"/>
      <c r="L44" s="489"/>
      <c r="M44" s="489"/>
      <c r="N44" s="489"/>
      <c r="O44" s="489"/>
      <c r="P44" s="489"/>
      <c r="Q44" s="489"/>
      <c r="R44" s="489"/>
      <c r="S44" s="489"/>
    </row>
    <row r="48" spans="1:54">
      <c r="A48" s="4" t="s">
        <v>451</v>
      </c>
    </row>
    <row r="49" spans="1:19">
      <c r="A49" t="s">
        <v>452</v>
      </c>
    </row>
    <row r="51" spans="1:19">
      <c r="A51" s="4" t="s">
        <v>621</v>
      </c>
    </row>
    <row r="52" spans="1:19">
      <c r="A52" s="158" t="s">
        <v>433</v>
      </c>
      <c r="B52" s="423"/>
      <c r="C52" s="423"/>
      <c r="D52" s="423"/>
      <c r="E52" s="423"/>
      <c r="F52" s="423"/>
      <c r="G52" s="423"/>
      <c r="H52" s="423"/>
      <c r="I52" s="423"/>
      <c r="J52" s="423"/>
      <c r="K52" s="423"/>
      <c r="L52" s="423"/>
      <c r="M52" s="423"/>
      <c r="N52" s="423"/>
      <c r="O52" s="423"/>
      <c r="P52" s="423"/>
      <c r="Q52" s="423"/>
      <c r="R52" s="423"/>
      <c r="S52" s="423"/>
    </row>
    <row r="53" spans="1:19">
      <c r="A53" s="158" t="s">
        <v>434</v>
      </c>
      <c r="B53" s="423"/>
      <c r="C53" s="423"/>
      <c r="D53" s="423"/>
      <c r="E53" s="423"/>
      <c r="F53" s="423"/>
      <c r="G53" s="423"/>
      <c r="H53" s="423"/>
      <c r="I53" s="423"/>
      <c r="J53" s="423"/>
      <c r="K53" s="423"/>
      <c r="L53" s="423"/>
      <c r="M53" s="423"/>
      <c r="N53" s="423"/>
      <c r="O53" s="423"/>
      <c r="P53" s="423"/>
      <c r="Q53" s="423"/>
      <c r="R53" s="423"/>
      <c r="S53" s="423"/>
    </row>
    <row r="54" spans="1:19">
      <c r="A54" s="159" t="s">
        <v>336</v>
      </c>
      <c r="B54" s="423"/>
      <c r="C54" s="423"/>
      <c r="D54" s="423"/>
      <c r="E54" s="423"/>
      <c r="F54" s="423"/>
      <c r="G54" s="423"/>
      <c r="H54" s="423"/>
      <c r="I54" s="423"/>
      <c r="J54" s="423"/>
      <c r="K54" s="423"/>
      <c r="L54" s="423"/>
      <c r="M54" s="423"/>
      <c r="N54" s="423"/>
      <c r="O54" s="423"/>
      <c r="P54" s="423"/>
      <c r="Q54" s="423"/>
      <c r="R54" s="423"/>
      <c r="S54" s="423"/>
    </row>
    <row r="55" spans="1:19">
      <c r="A55" s="159" t="s">
        <v>412</v>
      </c>
      <c r="B55" s="423"/>
      <c r="C55" s="423"/>
      <c r="D55" s="423"/>
      <c r="E55" s="423"/>
      <c r="F55" s="423"/>
      <c r="G55" s="423"/>
      <c r="H55" s="423"/>
      <c r="I55" s="423"/>
      <c r="J55" s="423"/>
      <c r="K55" s="423"/>
      <c r="L55" s="423"/>
      <c r="M55" s="423"/>
      <c r="N55" s="423"/>
      <c r="O55" s="423"/>
      <c r="P55" s="423"/>
      <c r="Q55" s="423"/>
      <c r="R55" s="423"/>
      <c r="S55" s="423"/>
    </row>
    <row r="56" spans="1:19">
      <c r="A56" s="159" t="s">
        <v>413</v>
      </c>
      <c r="B56" s="423"/>
      <c r="C56" s="423"/>
      <c r="D56" s="423"/>
      <c r="E56" s="423"/>
      <c r="F56" s="423"/>
      <c r="G56" s="423"/>
      <c r="H56" s="423"/>
      <c r="I56" s="423"/>
      <c r="J56" s="423"/>
      <c r="K56" s="423"/>
      <c r="L56" s="423"/>
      <c r="M56" s="423"/>
      <c r="N56" s="423"/>
      <c r="O56" s="423"/>
      <c r="P56" s="423"/>
      <c r="Q56" s="423"/>
      <c r="R56" s="423"/>
      <c r="S56" s="423"/>
    </row>
    <row r="60" spans="1:19">
      <c r="A60" s="4" t="s">
        <v>451</v>
      </c>
    </row>
    <row r="61" spans="1:19">
      <c r="A61" t="s">
        <v>452</v>
      </c>
    </row>
  </sheetData>
  <mergeCells count="18">
    <mergeCell ref="B41:S41"/>
    <mergeCell ref="B42:S42"/>
    <mergeCell ref="B43:S43"/>
    <mergeCell ref="B44:S44"/>
    <mergeCell ref="B55:S55"/>
    <mergeCell ref="B56:S56"/>
    <mergeCell ref="A2:S4"/>
    <mergeCell ref="B52:S52"/>
    <mergeCell ref="B53:S53"/>
    <mergeCell ref="B54:S54"/>
    <mergeCell ref="C6:N6"/>
    <mergeCell ref="A9:A31"/>
    <mergeCell ref="B24:X26"/>
    <mergeCell ref="C29:D29"/>
    <mergeCell ref="C31:D31"/>
    <mergeCell ref="C34:D34"/>
    <mergeCell ref="A37:S38"/>
    <mergeCell ref="B40:S40"/>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7.2393675000000002</v>
      </c>
      <c r="F220" s="21">
        <f>F200-Baseline!F200</f>
        <v>7.134449130434783</v>
      </c>
      <c r="G220" s="21">
        <f>G200-Baseline!G200</f>
        <v>7.0310513169502213</v>
      </c>
      <c r="H220" s="21">
        <f>H200-Baseline!H200</f>
        <v>6.9291520225016683</v>
      </c>
      <c r="I220" s="21">
        <f>I200-Baseline!I200</f>
        <v>6.8287295294219348</v>
      </c>
      <c r="J220" s="21">
        <f>J200-Baseline!J200</f>
        <v>6.7297624347926313</v>
      </c>
      <c r="K220" s="21">
        <f>K200-Baseline!K200</f>
        <v>6.632229645882596</v>
      </c>
      <c r="L220" s="21">
        <f>L200-Baseline!L200</f>
        <v>6.5361103756524113</v>
      </c>
      <c r="M220" s="21">
        <f>M200-Baseline!M200</f>
        <v>6.4413841383241186</v>
      </c>
      <c r="N220" s="21">
        <f>N200-Baseline!N200</f>
        <v>6.3480307450150733</v>
      </c>
      <c r="O220" s="21">
        <f>O200-Baseline!O200</f>
        <v>6.2560302994351442</v>
      </c>
      <c r="P220" s="21">
        <f>P200-Baseline!P200</f>
        <v>6.1653631936462299</v>
      </c>
      <c r="Q220" s="21">
        <f>Q200-Baseline!Q200</f>
        <v>6.0760101038832399</v>
      </c>
      <c r="R220" s="21">
        <f>R200-Baseline!R200</f>
        <v>5.9879519864356592</v>
      </c>
      <c r="S220" s="21">
        <f>S200-Baseline!S200</f>
        <v>5.9011700735887667</v>
      </c>
      <c r="T220" s="21">
        <f>T200-Baseline!T200</f>
        <v>5.8156458696237125</v>
      </c>
      <c r="U220" s="21">
        <f>U200-Baseline!U200</f>
        <v>5.7313611468755443</v>
      </c>
      <c r="V220" s="21">
        <f>V200-Baseline!V200</f>
        <v>5.6482979418483623</v>
      </c>
      <c r="W220" s="21">
        <f>W200-Baseline!W200</f>
        <v>5.566438551386792</v>
      </c>
      <c r="X220" s="21">
        <f>X200-Baseline!X200</f>
        <v>5.4857655289029257</v>
      </c>
      <c r="Y220" s="21">
        <f>Y200-Baseline!Y200</f>
        <v>5.4062616806579555</v>
      </c>
      <c r="Z220" s="21">
        <f>Z200-Baseline!Z200</f>
        <v>5.3279100620976969</v>
      </c>
      <c r="AA220" s="21">
        <f>AA200-Baseline!AA200</f>
        <v>5.2506939742412087</v>
      </c>
      <c r="AB220" s="21">
        <f>AB200-Baseline!AB200</f>
        <v>5.1745969601217707</v>
      </c>
      <c r="AC220" s="21">
        <f>AC200-Baseline!AC200</f>
        <v>5.0996028012794268</v>
      </c>
      <c r="AD220" s="21">
        <f>AD200-Baseline!AD200</f>
        <v>5.0256955143043651</v>
      </c>
      <c r="AE220" s="21">
        <f>AE200-Baseline!AE200</f>
        <v>4.9528593474303886</v>
      </c>
      <c r="AF220" s="21">
        <f>AF200-Baseline!AF200</f>
        <v>4.8810787771777733</v>
      </c>
      <c r="AG220" s="21">
        <f>AG200-Baseline!AG200</f>
        <v>4.8103385050447613</v>
      </c>
      <c r="AH220" s="21">
        <f>AH200-Baseline!AH200</f>
        <v>4.7406234542470136</v>
      </c>
      <c r="AI220" s="21">
        <f>AI200-Baseline!AI200</f>
        <v>4.6719187665043043</v>
      </c>
      <c r="AJ220" s="21">
        <f>AJ200-Baseline!AJ200</f>
        <v>4.6265603318780473</v>
      </c>
      <c r="AK220" s="21">
        <f>AK200-Baseline!AK200</f>
        <v>4.5816422704035036</v>
      </c>
      <c r="AL220" s="21">
        <f>AL200-Baseline!AL200</f>
        <v>4.5371603066131776</v>
      </c>
      <c r="AM220" s="21">
        <f>AM200-Baseline!AM200</f>
        <v>4.4931102065489732</v>
      </c>
      <c r="AN220" s="21">
        <f>AN200-Baseline!AN200</f>
        <v>4.4494877773591774</v>
      </c>
      <c r="AO220" s="21">
        <f>AO200-Baseline!AO200</f>
        <v>4.4062888668993798</v>
      </c>
      <c r="AP220" s="21">
        <f>AP200-Baseline!AP200</f>
        <v>4.3635093633372497</v>
      </c>
      <c r="AQ220" s="21">
        <f>AQ200-Baseline!AQ200</f>
        <v>4.3211451947611605</v>
      </c>
      <c r="AR220" s="21">
        <f>AR200-Baseline!AR200</f>
        <v>4.2791923287926048</v>
      </c>
      <c r="AS220" s="21">
        <f>AS200-Baseline!AS200</f>
        <v>4.2376467722023872</v>
      </c>
      <c r="AT220" s="21">
        <f>AT200-Baseline!AT200</f>
        <v>4.196504570530518</v>
      </c>
      <c r="AU220" s="21">
        <f>AU200-Baseline!AU200</f>
        <v>4.1557618077098342</v>
      </c>
      <c r="AV220" s="21">
        <f>AV200-Baseline!AV200</f>
        <v>4.1154146056932337</v>
      </c>
      <c r="AW220" s="21">
        <f>AW200-Baseline!AW200</f>
        <v>4.0754591240845608</v>
      </c>
      <c r="AX220" s="21">
        <f>AX200-Baseline!AX200</f>
        <v>4.0358915597730594</v>
      </c>
      <c r="AY220" s="21">
        <f>AY200-Baseline!AY200</f>
        <v>3.996708146571379</v>
      </c>
      <c r="AZ220" s="21">
        <f>AZ200-Baseline!AZ200</f>
        <v>3.9579051548570949</v>
      </c>
      <c r="BA220" s="21">
        <f>BA200-Baseline!BA200</f>
        <v>3.9194788912177048</v>
      </c>
      <c r="BB220" s="21">
        <f>BB200-Baseline!BB200</f>
        <v>3.8814256980990867</v>
      </c>
    </row>
    <row r="221" spans="1:54" outlineLevel="2">
      <c r="A221" s="494"/>
      <c r="B221" s="150" t="s">
        <v>440</v>
      </c>
      <c r="C221" s="19"/>
      <c r="D221" s="135" t="s">
        <v>330</v>
      </c>
      <c r="E221" s="21">
        <f>E201-Baseline!E201</f>
        <v>7.2393675000000002</v>
      </c>
      <c r="F221" s="21">
        <f>F201-Baseline!F201</f>
        <v>7.134449130434783</v>
      </c>
      <c r="G221" s="21">
        <f>G201-Baseline!G201</f>
        <v>7.0310513169502213</v>
      </c>
      <c r="H221" s="21">
        <f>H201-Baseline!H201</f>
        <v>6.9291520225016683</v>
      </c>
      <c r="I221" s="21">
        <f>I201-Baseline!I201</f>
        <v>6.8287295294219348</v>
      </c>
      <c r="J221" s="21">
        <f>J201-Baseline!J201</f>
        <v>6.7297624347926313</v>
      </c>
      <c r="K221" s="21">
        <f>K201-Baseline!K201</f>
        <v>6.632229645882596</v>
      </c>
      <c r="L221" s="21">
        <f>L201-Baseline!L201</f>
        <v>6.5361103756524113</v>
      </c>
      <c r="M221" s="21">
        <f>M201-Baseline!M201</f>
        <v>6.4413841383241186</v>
      </c>
      <c r="N221" s="21">
        <f>N201-Baseline!N201</f>
        <v>6.3480307450150733</v>
      </c>
      <c r="O221" s="21">
        <f>O201-Baseline!O201</f>
        <v>6.2560302994351442</v>
      </c>
      <c r="P221" s="21">
        <f>P201-Baseline!P201</f>
        <v>6.1653631936462299</v>
      </c>
      <c r="Q221" s="21">
        <f>Q201-Baseline!Q201</f>
        <v>6.0760101038832399</v>
      </c>
      <c r="R221" s="21">
        <f>R201-Baseline!R201</f>
        <v>5.9879519864356592</v>
      </c>
      <c r="S221" s="21">
        <f>S201-Baseline!S201</f>
        <v>5.9011700735887667</v>
      </c>
      <c r="T221" s="21">
        <f>T201-Baseline!T201</f>
        <v>5.8156458696237125</v>
      </c>
      <c r="U221" s="21">
        <f>U201-Baseline!U201</f>
        <v>5.7313611468755443</v>
      </c>
      <c r="V221" s="21">
        <f>V201-Baseline!V201</f>
        <v>5.6482979418483623</v>
      </c>
      <c r="W221" s="21">
        <f>W201-Baseline!W201</f>
        <v>5.566438551386792</v>
      </c>
      <c r="X221" s="21">
        <f>X201-Baseline!X201</f>
        <v>5.4857655289029257</v>
      </c>
      <c r="Y221" s="21">
        <f>Y201-Baseline!Y201</f>
        <v>5.4062616806579555</v>
      </c>
      <c r="Z221" s="21">
        <f>Z201-Baseline!Z201</f>
        <v>5.3279100620976969</v>
      </c>
      <c r="AA221" s="21">
        <f>AA201-Baseline!AA201</f>
        <v>5.2506939742412087</v>
      </c>
      <c r="AB221" s="21">
        <f>AB201-Baseline!AB201</f>
        <v>5.1745969601217707</v>
      </c>
      <c r="AC221" s="21">
        <f>AC201-Baseline!AC201</f>
        <v>5.0996028012794268</v>
      </c>
      <c r="AD221" s="21">
        <f>AD201-Baseline!AD201</f>
        <v>5.0256955143043651</v>
      </c>
      <c r="AE221" s="21">
        <f>AE201-Baseline!AE201</f>
        <v>4.9528593474303886</v>
      </c>
      <c r="AF221" s="21">
        <f>AF201-Baseline!AF201</f>
        <v>4.8810787771777733</v>
      </c>
      <c r="AG221" s="21">
        <f>AG201-Baseline!AG201</f>
        <v>4.8103385050447613</v>
      </c>
      <c r="AH221" s="21">
        <f>AH201-Baseline!AH201</f>
        <v>4.7406234542470136</v>
      </c>
      <c r="AI221" s="21">
        <f>AI201-Baseline!AI201</f>
        <v>4.6719187665043043</v>
      </c>
      <c r="AJ221" s="21">
        <f>AJ201-Baseline!AJ201</f>
        <v>4.6265603318780473</v>
      </c>
      <c r="AK221" s="21">
        <f>AK201-Baseline!AK201</f>
        <v>4.5816422704035036</v>
      </c>
      <c r="AL221" s="21">
        <f>AL201-Baseline!AL201</f>
        <v>4.5371603066131776</v>
      </c>
      <c r="AM221" s="21">
        <f>AM201-Baseline!AM201</f>
        <v>4.4931102065489732</v>
      </c>
      <c r="AN221" s="21">
        <f>AN201-Baseline!AN201</f>
        <v>4.4494877773591774</v>
      </c>
      <c r="AO221" s="21">
        <f>AO201-Baseline!AO201</f>
        <v>4.4062888668993798</v>
      </c>
      <c r="AP221" s="21">
        <f>AP201-Baseline!AP201</f>
        <v>4.3635093633372497</v>
      </c>
      <c r="AQ221" s="21">
        <f>AQ201-Baseline!AQ201</f>
        <v>4.3211451947611605</v>
      </c>
      <c r="AR221" s="21">
        <f>AR201-Baseline!AR201</f>
        <v>4.2791923287926048</v>
      </c>
      <c r="AS221" s="21">
        <f>AS201-Baseline!AS201</f>
        <v>4.2376467722023872</v>
      </c>
      <c r="AT221" s="21">
        <f>AT201-Baseline!AT201</f>
        <v>4.196504570530518</v>
      </c>
      <c r="AU221" s="21">
        <f>AU201-Baseline!AU201</f>
        <v>4.1557618077098342</v>
      </c>
      <c r="AV221" s="21">
        <f>AV201-Baseline!AV201</f>
        <v>4.1154146056932337</v>
      </c>
      <c r="AW221" s="21">
        <f>AW201-Baseline!AW201</f>
        <v>4.0754591240845608</v>
      </c>
      <c r="AX221" s="21">
        <f>AX201-Baseline!AX201</f>
        <v>4.0358915597730594</v>
      </c>
      <c r="AY221" s="21">
        <f>AY201-Baseline!AY201</f>
        <v>3.996708146571379</v>
      </c>
      <c r="AZ221" s="21">
        <f>AZ201-Baseline!AZ201</f>
        <v>3.9579051548570949</v>
      </c>
      <c r="BA221" s="21">
        <f>BA201-Baseline!BA201</f>
        <v>3.9194788912177048</v>
      </c>
      <c r="BB221" s="21">
        <f>BB201-Baseline!BB201</f>
        <v>3.8814256980990867</v>
      </c>
    </row>
    <row r="222" spans="1:54" outlineLevel="2">
      <c r="A222" s="495"/>
      <c r="B222" s="150" t="s">
        <v>441</v>
      </c>
      <c r="C222" s="19"/>
      <c r="D222" s="135" t="s">
        <v>330</v>
      </c>
      <c r="E222" s="21">
        <f>E202-Baseline!E202</f>
        <v>7.2393675000000002</v>
      </c>
      <c r="F222" s="21">
        <f>F202-Baseline!F202</f>
        <v>7.134449130434783</v>
      </c>
      <c r="G222" s="21">
        <f>G202-Baseline!G202</f>
        <v>7.0310513169502213</v>
      </c>
      <c r="H222" s="21">
        <f>H202-Baseline!H202</f>
        <v>6.9291520225016683</v>
      </c>
      <c r="I222" s="21">
        <f>I202-Baseline!I202</f>
        <v>6.8287295294219348</v>
      </c>
      <c r="J222" s="21">
        <f>J202-Baseline!J202</f>
        <v>6.7297624347926313</v>
      </c>
      <c r="K222" s="21">
        <f>K202-Baseline!K202</f>
        <v>6.632229645882596</v>
      </c>
      <c r="L222" s="21">
        <f>L202-Baseline!L202</f>
        <v>6.5361103756524113</v>
      </c>
      <c r="M222" s="21">
        <f>M202-Baseline!M202</f>
        <v>6.4413841383241186</v>
      </c>
      <c r="N222" s="21">
        <f>N202-Baseline!N202</f>
        <v>6.3480307450150733</v>
      </c>
      <c r="O222" s="21">
        <f>O202-Baseline!O202</f>
        <v>6.2560302994351442</v>
      </c>
      <c r="P222" s="21">
        <f>P202-Baseline!P202</f>
        <v>6.1653631936462299</v>
      </c>
      <c r="Q222" s="21">
        <f>Q202-Baseline!Q202</f>
        <v>6.0760101038832399</v>
      </c>
      <c r="R222" s="21">
        <f>R202-Baseline!R202</f>
        <v>5.9879519864356592</v>
      </c>
      <c r="S222" s="21">
        <f>S202-Baseline!S202</f>
        <v>5.9011700735887667</v>
      </c>
      <c r="T222" s="21">
        <f>T202-Baseline!T202</f>
        <v>5.8156458696237125</v>
      </c>
      <c r="U222" s="21">
        <f>U202-Baseline!U202</f>
        <v>5.7313611468755443</v>
      </c>
      <c r="V222" s="21">
        <f>V202-Baseline!V202</f>
        <v>5.6482979418483623</v>
      </c>
      <c r="W222" s="21">
        <f>W202-Baseline!W202</f>
        <v>5.566438551386792</v>
      </c>
      <c r="X222" s="21">
        <f>X202-Baseline!X202</f>
        <v>5.4857655289029257</v>
      </c>
      <c r="Y222" s="21">
        <f>Y202-Baseline!Y202</f>
        <v>5.4062616806579555</v>
      </c>
      <c r="Z222" s="21">
        <f>Z202-Baseline!Z202</f>
        <v>5.3279100620976969</v>
      </c>
      <c r="AA222" s="21">
        <f>AA202-Baseline!AA202</f>
        <v>5.2506939742412087</v>
      </c>
      <c r="AB222" s="21">
        <f>AB202-Baseline!AB202</f>
        <v>5.1745969601217707</v>
      </c>
      <c r="AC222" s="21">
        <f>AC202-Baseline!AC202</f>
        <v>5.0996028012794268</v>
      </c>
      <c r="AD222" s="21">
        <f>AD202-Baseline!AD202</f>
        <v>5.0256955143043651</v>
      </c>
      <c r="AE222" s="21">
        <f>AE202-Baseline!AE202</f>
        <v>4.9528593474303886</v>
      </c>
      <c r="AF222" s="21">
        <f>AF202-Baseline!AF202</f>
        <v>4.8810787771777733</v>
      </c>
      <c r="AG222" s="21">
        <f>AG202-Baseline!AG202</f>
        <v>4.8103385050447613</v>
      </c>
      <c r="AH222" s="21">
        <f>AH202-Baseline!AH202</f>
        <v>4.7406234542470136</v>
      </c>
      <c r="AI222" s="21">
        <f>AI202-Baseline!AI202</f>
        <v>4.6719187665043043</v>
      </c>
      <c r="AJ222" s="21">
        <f>AJ202-Baseline!AJ202</f>
        <v>4.6265603318780473</v>
      </c>
      <c r="AK222" s="21">
        <f>AK202-Baseline!AK202</f>
        <v>4.5816422704035036</v>
      </c>
      <c r="AL222" s="21">
        <f>AL202-Baseline!AL202</f>
        <v>4.5371603066131776</v>
      </c>
      <c r="AM222" s="21">
        <f>AM202-Baseline!AM202</f>
        <v>4.4931102065489732</v>
      </c>
      <c r="AN222" s="21">
        <f>AN202-Baseline!AN202</f>
        <v>4.4494877773591774</v>
      </c>
      <c r="AO222" s="21">
        <f>AO202-Baseline!AO202</f>
        <v>4.4062888668993798</v>
      </c>
      <c r="AP222" s="21">
        <f>AP202-Baseline!AP202</f>
        <v>4.3635093633372497</v>
      </c>
      <c r="AQ222" s="21">
        <f>AQ202-Baseline!AQ202</f>
        <v>4.3211451947611605</v>
      </c>
      <c r="AR222" s="21">
        <f>AR202-Baseline!AR202</f>
        <v>4.2791923287926048</v>
      </c>
      <c r="AS222" s="21">
        <f>AS202-Baseline!AS202</f>
        <v>4.2376467722023872</v>
      </c>
      <c r="AT222" s="21">
        <f>AT202-Baseline!AT202</f>
        <v>4.196504570530518</v>
      </c>
      <c r="AU222" s="21">
        <f>AU202-Baseline!AU202</f>
        <v>4.1557618077098342</v>
      </c>
      <c r="AV222" s="21">
        <f>AV202-Baseline!AV202</f>
        <v>4.1154146056932337</v>
      </c>
      <c r="AW222" s="21">
        <f>AW202-Baseline!AW202</f>
        <v>4.0754591240845608</v>
      </c>
      <c r="AX222" s="21">
        <f>AX202-Baseline!AX202</f>
        <v>4.0358915597730594</v>
      </c>
      <c r="AY222" s="21">
        <f>AY202-Baseline!AY202</f>
        <v>3.996708146571379</v>
      </c>
      <c r="AZ222" s="21">
        <f>AZ202-Baseline!AZ202</f>
        <v>3.9579051548570949</v>
      </c>
      <c r="BA222" s="21">
        <f>BA202-Baseline!BA202</f>
        <v>3.9194788912177048</v>
      </c>
      <c r="BB222" s="21">
        <f>BB202-Baseline!BB202</f>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7.2393675000000002</v>
      </c>
      <c r="F220" s="21">
        <f>F200-Baseline!F200</f>
        <v>7.134449130434783</v>
      </c>
      <c r="G220" s="21">
        <f>G200-Baseline!G200</f>
        <v>7.0310513169502213</v>
      </c>
      <c r="H220" s="21">
        <f>H200-Baseline!H200</f>
        <v>6.9291520225016683</v>
      </c>
      <c r="I220" s="21">
        <f>I200-Baseline!I200</f>
        <v>6.8287295294219348</v>
      </c>
      <c r="J220" s="21">
        <f>J200-Baseline!J200</f>
        <v>6.7297624347926313</v>
      </c>
      <c r="K220" s="21">
        <f>K200-Baseline!K200</f>
        <v>6.632229645882596</v>
      </c>
      <c r="L220" s="21">
        <f>L200-Baseline!L200</f>
        <v>6.5361103756524113</v>
      </c>
      <c r="M220" s="21">
        <f>M200-Baseline!M200</f>
        <v>6.4413841383241186</v>
      </c>
      <c r="N220" s="21">
        <f>N200-Baseline!N200</f>
        <v>6.3480307450150733</v>
      </c>
      <c r="O220" s="21">
        <f>O200-Baseline!O200</f>
        <v>6.2560302994351442</v>
      </c>
      <c r="P220" s="21">
        <f>P200-Baseline!P200</f>
        <v>6.1653631936462299</v>
      </c>
      <c r="Q220" s="21">
        <f>Q200-Baseline!Q200</f>
        <v>6.0760101038832399</v>
      </c>
      <c r="R220" s="21">
        <f>R200-Baseline!R200</f>
        <v>5.9879519864356592</v>
      </c>
      <c r="S220" s="21">
        <f>S200-Baseline!S200</f>
        <v>5.9011700735887667</v>
      </c>
      <c r="T220" s="21">
        <f>T200-Baseline!T200</f>
        <v>5.8156458696237125</v>
      </c>
      <c r="U220" s="21">
        <f>U200-Baseline!U200</f>
        <v>5.7313611468755443</v>
      </c>
      <c r="V220" s="21">
        <f>V200-Baseline!V200</f>
        <v>5.6482979418483623</v>
      </c>
      <c r="W220" s="21">
        <f>W200-Baseline!W200</f>
        <v>5.566438551386792</v>
      </c>
      <c r="X220" s="21">
        <f>X200-Baseline!X200</f>
        <v>5.4857655289029257</v>
      </c>
      <c r="Y220" s="21">
        <f>Y200-Baseline!Y200</f>
        <v>5.4062616806579555</v>
      </c>
      <c r="Z220" s="21">
        <f>Z200-Baseline!Z200</f>
        <v>5.3279100620976969</v>
      </c>
      <c r="AA220" s="21">
        <f>AA200-Baseline!AA200</f>
        <v>5.2506939742412087</v>
      </c>
      <c r="AB220" s="21">
        <f>AB200-Baseline!AB200</f>
        <v>5.1745969601217707</v>
      </c>
      <c r="AC220" s="21">
        <f>AC200-Baseline!AC200</f>
        <v>5.0996028012794268</v>
      </c>
      <c r="AD220" s="21">
        <f>AD200-Baseline!AD200</f>
        <v>5.0256955143043651</v>
      </c>
      <c r="AE220" s="21">
        <f>AE200-Baseline!AE200</f>
        <v>4.9528593474303886</v>
      </c>
      <c r="AF220" s="21">
        <f>AF200-Baseline!AF200</f>
        <v>4.8810787771777733</v>
      </c>
      <c r="AG220" s="21">
        <f>AG200-Baseline!AG200</f>
        <v>4.8103385050447613</v>
      </c>
      <c r="AH220" s="21">
        <f>AH200-Baseline!AH200</f>
        <v>4.7406234542470136</v>
      </c>
      <c r="AI220" s="21">
        <f>AI200-Baseline!AI200</f>
        <v>4.6719187665043043</v>
      </c>
      <c r="AJ220" s="21">
        <f>AJ200-Baseline!AJ200</f>
        <v>4.6265603318780473</v>
      </c>
      <c r="AK220" s="21">
        <f>AK200-Baseline!AK200</f>
        <v>4.5816422704035036</v>
      </c>
      <c r="AL220" s="21">
        <f>AL200-Baseline!AL200</f>
        <v>4.5371603066131776</v>
      </c>
      <c r="AM220" s="21">
        <f>AM200-Baseline!AM200</f>
        <v>4.4931102065489732</v>
      </c>
      <c r="AN220" s="21">
        <f>AN200-Baseline!AN200</f>
        <v>4.4494877773591774</v>
      </c>
      <c r="AO220" s="21">
        <f>AO200-Baseline!AO200</f>
        <v>4.4062888668993798</v>
      </c>
      <c r="AP220" s="21">
        <f>AP200-Baseline!AP200</f>
        <v>4.3635093633372497</v>
      </c>
      <c r="AQ220" s="21">
        <f>AQ200-Baseline!AQ200</f>
        <v>4.3211451947611605</v>
      </c>
      <c r="AR220" s="21">
        <f>AR200-Baseline!AR200</f>
        <v>4.2791923287926048</v>
      </c>
      <c r="AS220" s="21">
        <f>AS200-Baseline!AS200</f>
        <v>4.2376467722023872</v>
      </c>
      <c r="AT220" s="21">
        <f>AT200-Baseline!AT200</f>
        <v>4.196504570530518</v>
      </c>
      <c r="AU220" s="21">
        <f>AU200-Baseline!AU200</f>
        <v>4.1557618077098342</v>
      </c>
      <c r="AV220" s="21">
        <f>AV200-Baseline!AV200</f>
        <v>4.1154146056932337</v>
      </c>
      <c r="AW220" s="21">
        <f>AW200-Baseline!AW200</f>
        <v>4.0754591240845608</v>
      </c>
      <c r="AX220" s="21">
        <f>AX200-Baseline!AX200</f>
        <v>4.0358915597730594</v>
      </c>
      <c r="AY220" s="21">
        <f>AY200-Baseline!AY200</f>
        <v>3.996708146571379</v>
      </c>
      <c r="AZ220" s="21">
        <f>AZ200-Baseline!AZ200</f>
        <v>3.9579051548570949</v>
      </c>
      <c r="BA220" s="21">
        <f>BA200-Baseline!BA200</f>
        <v>3.9194788912177048</v>
      </c>
      <c r="BB220" s="21">
        <f>BB200-Baseline!BB200</f>
        <v>3.8814256980990867</v>
      </c>
    </row>
    <row r="221" spans="1:54" outlineLevel="2">
      <c r="A221" s="494"/>
      <c r="B221" s="150" t="s">
        <v>440</v>
      </c>
      <c r="C221" s="19"/>
      <c r="D221" s="135" t="s">
        <v>330</v>
      </c>
      <c r="E221" s="21">
        <f>E201-Baseline!E201</f>
        <v>7.2393675000000002</v>
      </c>
      <c r="F221" s="21">
        <f>F201-Baseline!F201</f>
        <v>7.134449130434783</v>
      </c>
      <c r="G221" s="21">
        <f>G201-Baseline!G201</f>
        <v>7.0310513169502213</v>
      </c>
      <c r="H221" s="21">
        <f>H201-Baseline!H201</f>
        <v>6.9291520225016683</v>
      </c>
      <c r="I221" s="21">
        <f>I201-Baseline!I201</f>
        <v>6.8287295294219348</v>
      </c>
      <c r="J221" s="21">
        <f>J201-Baseline!J201</f>
        <v>6.7297624347926313</v>
      </c>
      <c r="K221" s="21">
        <f>K201-Baseline!K201</f>
        <v>6.632229645882596</v>
      </c>
      <c r="L221" s="21">
        <f>L201-Baseline!L201</f>
        <v>6.5361103756524113</v>
      </c>
      <c r="M221" s="21">
        <f>M201-Baseline!M201</f>
        <v>6.4413841383241186</v>
      </c>
      <c r="N221" s="21">
        <f>N201-Baseline!N201</f>
        <v>6.3480307450150733</v>
      </c>
      <c r="O221" s="21">
        <f>O201-Baseline!O201</f>
        <v>6.2560302994351442</v>
      </c>
      <c r="P221" s="21">
        <f>P201-Baseline!P201</f>
        <v>6.1653631936462299</v>
      </c>
      <c r="Q221" s="21">
        <f>Q201-Baseline!Q201</f>
        <v>6.0760101038832399</v>
      </c>
      <c r="R221" s="21">
        <f>R201-Baseline!R201</f>
        <v>5.9879519864356592</v>
      </c>
      <c r="S221" s="21">
        <f>S201-Baseline!S201</f>
        <v>5.9011700735887667</v>
      </c>
      <c r="T221" s="21">
        <f>T201-Baseline!T201</f>
        <v>5.8156458696237125</v>
      </c>
      <c r="U221" s="21">
        <f>U201-Baseline!U201</f>
        <v>5.7313611468755443</v>
      </c>
      <c r="V221" s="21">
        <f>V201-Baseline!V201</f>
        <v>5.6482979418483623</v>
      </c>
      <c r="W221" s="21">
        <f>W201-Baseline!W201</f>
        <v>5.566438551386792</v>
      </c>
      <c r="X221" s="21">
        <f>X201-Baseline!X201</f>
        <v>5.4857655289029257</v>
      </c>
      <c r="Y221" s="21">
        <f>Y201-Baseline!Y201</f>
        <v>5.4062616806579555</v>
      </c>
      <c r="Z221" s="21">
        <f>Z201-Baseline!Z201</f>
        <v>5.3279100620976969</v>
      </c>
      <c r="AA221" s="21">
        <f>AA201-Baseline!AA201</f>
        <v>5.2506939742412087</v>
      </c>
      <c r="AB221" s="21">
        <f>AB201-Baseline!AB201</f>
        <v>5.1745969601217707</v>
      </c>
      <c r="AC221" s="21">
        <f>AC201-Baseline!AC201</f>
        <v>5.0996028012794268</v>
      </c>
      <c r="AD221" s="21">
        <f>AD201-Baseline!AD201</f>
        <v>5.0256955143043651</v>
      </c>
      <c r="AE221" s="21">
        <f>AE201-Baseline!AE201</f>
        <v>4.9528593474303886</v>
      </c>
      <c r="AF221" s="21">
        <f>AF201-Baseline!AF201</f>
        <v>4.8810787771777733</v>
      </c>
      <c r="AG221" s="21">
        <f>AG201-Baseline!AG201</f>
        <v>4.8103385050447613</v>
      </c>
      <c r="AH221" s="21">
        <f>AH201-Baseline!AH201</f>
        <v>4.7406234542470136</v>
      </c>
      <c r="AI221" s="21">
        <f>AI201-Baseline!AI201</f>
        <v>4.6719187665043043</v>
      </c>
      <c r="AJ221" s="21">
        <f>AJ201-Baseline!AJ201</f>
        <v>4.6265603318780473</v>
      </c>
      <c r="AK221" s="21">
        <f>AK201-Baseline!AK201</f>
        <v>4.5816422704035036</v>
      </c>
      <c r="AL221" s="21">
        <f>AL201-Baseline!AL201</f>
        <v>4.5371603066131776</v>
      </c>
      <c r="AM221" s="21">
        <f>AM201-Baseline!AM201</f>
        <v>4.4931102065489732</v>
      </c>
      <c r="AN221" s="21">
        <f>AN201-Baseline!AN201</f>
        <v>4.4494877773591774</v>
      </c>
      <c r="AO221" s="21">
        <f>AO201-Baseline!AO201</f>
        <v>4.4062888668993798</v>
      </c>
      <c r="AP221" s="21">
        <f>AP201-Baseline!AP201</f>
        <v>4.3635093633372497</v>
      </c>
      <c r="AQ221" s="21">
        <f>AQ201-Baseline!AQ201</f>
        <v>4.3211451947611605</v>
      </c>
      <c r="AR221" s="21">
        <f>AR201-Baseline!AR201</f>
        <v>4.2791923287926048</v>
      </c>
      <c r="AS221" s="21">
        <f>AS201-Baseline!AS201</f>
        <v>4.2376467722023872</v>
      </c>
      <c r="AT221" s="21">
        <f>AT201-Baseline!AT201</f>
        <v>4.196504570530518</v>
      </c>
      <c r="AU221" s="21">
        <f>AU201-Baseline!AU201</f>
        <v>4.1557618077098342</v>
      </c>
      <c r="AV221" s="21">
        <f>AV201-Baseline!AV201</f>
        <v>4.1154146056932337</v>
      </c>
      <c r="AW221" s="21">
        <f>AW201-Baseline!AW201</f>
        <v>4.0754591240845608</v>
      </c>
      <c r="AX221" s="21">
        <f>AX201-Baseline!AX201</f>
        <v>4.0358915597730594</v>
      </c>
      <c r="AY221" s="21">
        <f>AY201-Baseline!AY201</f>
        <v>3.996708146571379</v>
      </c>
      <c r="AZ221" s="21">
        <f>AZ201-Baseline!AZ201</f>
        <v>3.9579051548570949</v>
      </c>
      <c r="BA221" s="21">
        <f>BA201-Baseline!BA201</f>
        <v>3.9194788912177048</v>
      </c>
      <c r="BB221" s="21">
        <f>BB201-Baseline!BB201</f>
        <v>3.8814256980990867</v>
      </c>
    </row>
    <row r="222" spans="1:54" outlineLevel="2">
      <c r="A222" s="495"/>
      <c r="B222" s="150" t="s">
        <v>441</v>
      </c>
      <c r="C222" s="19"/>
      <c r="D222" s="135" t="s">
        <v>330</v>
      </c>
      <c r="E222" s="21">
        <f>E202-Baseline!E202</f>
        <v>7.2393675000000002</v>
      </c>
      <c r="F222" s="21">
        <f>F202-Baseline!F202</f>
        <v>7.134449130434783</v>
      </c>
      <c r="G222" s="21">
        <f>G202-Baseline!G202</f>
        <v>7.0310513169502213</v>
      </c>
      <c r="H222" s="21">
        <f>H202-Baseline!H202</f>
        <v>6.9291520225016683</v>
      </c>
      <c r="I222" s="21">
        <f>I202-Baseline!I202</f>
        <v>6.8287295294219348</v>
      </c>
      <c r="J222" s="21">
        <f>J202-Baseline!J202</f>
        <v>6.7297624347926313</v>
      </c>
      <c r="K222" s="21">
        <f>K202-Baseline!K202</f>
        <v>6.632229645882596</v>
      </c>
      <c r="L222" s="21">
        <f>L202-Baseline!L202</f>
        <v>6.5361103756524113</v>
      </c>
      <c r="M222" s="21">
        <f>M202-Baseline!M202</f>
        <v>6.4413841383241186</v>
      </c>
      <c r="N222" s="21">
        <f>N202-Baseline!N202</f>
        <v>6.3480307450150733</v>
      </c>
      <c r="O222" s="21">
        <f>O202-Baseline!O202</f>
        <v>6.2560302994351442</v>
      </c>
      <c r="P222" s="21">
        <f>P202-Baseline!P202</f>
        <v>6.1653631936462299</v>
      </c>
      <c r="Q222" s="21">
        <f>Q202-Baseline!Q202</f>
        <v>6.0760101038832399</v>
      </c>
      <c r="R222" s="21">
        <f>R202-Baseline!R202</f>
        <v>5.9879519864356592</v>
      </c>
      <c r="S222" s="21">
        <f>S202-Baseline!S202</f>
        <v>5.9011700735887667</v>
      </c>
      <c r="T222" s="21">
        <f>T202-Baseline!T202</f>
        <v>5.8156458696237125</v>
      </c>
      <c r="U222" s="21">
        <f>U202-Baseline!U202</f>
        <v>5.7313611468755443</v>
      </c>
      <c r="V222" s="21">
        <f>V202-Baseline!V202</f>
        <v>5.6482979418483623</v>
      </c>
      <c r="W222" s="21">
        <f>W202-Baseline!W202</f>
        <v>5.566438551386792</v>
      </c>
      <c r="X222" s="21">
        <f>X202-Baseline!X202</f>
        <v>5.4857655289029257</v>
      </c>
      <c r="Y222" s="21">
        <f>Y202-Baseline!Y202</f>
        <v>5.4062616806579555</v>
      </c>
      <c r="Z222" s="21">
        <f>Z202-Baseline!Z202</f>
        <v>5.3279100620976969</v>
      </c>
      <c r="AA222" s="21">
        <f>AA202-Baseline!AA202</f>
        <v>5.2506939742412087</v>
      </c>
      <c r="AB222" s="21">
        <f>AB202-Baseline!AB202</f>
        <v>5.1745969601217707</v>
      </c>
      <c r="AC222" s="21">
        <f>AC202-Baseline!AC202</f>
        <v>5.0996028012794268</v>
      </c>
      <c r="AD222" s="21">
        <f>AD202-Baseline!AD202</f>
        <v>5.0256955143043651</v>
      </c>
      <c r="AE222" s="21">
        <f>AE202-Baseline!AE202</f>
        <v>4.9528593474303886</v>
      </c>
      <c r="AF222" s="21">
        <f>AF202-Baseline!AF202</f>
        <v>4.8810787771777733</v>
      </c>
      <c r="AG222" s="21">
        <f>AG202-Baseline!AG202</f>
        <v>4.8103385050447613</v>
      </c>
      <c r="AH222" s="21">
        <f>AH202-Baseline!AH202</f>
        <v>4.7406234542470136</v>
      </c>
      <c r="AI222" s="21">
        <f>AI202-Baseline!AI202</f>
        <v>4.6719187665043043</v>
      </c>
      <c r="AJ222" s="21">
        <f>AJ202-Baseline!AJ202</f>
        <v>4.6265603318780473</v>
      </c>
      <c r="AK222" s="21">
        <f>AK202-Baseline!AK202</f>
        <v>4.5816422704035036</v>
      </c>
      <c r="AL222" s="21">
        <f>AL202-Baseline!AL202</f>
        <v>4.5371603066131776</v>
      </c>
      <c r="AM222" s="21">
        <f>AM202-Baseline!AM202</f>
        <v>4.4931102065489732</v>
      </c>
      <c r="AN222" s="21">
        <f>AN202-Baseline!AN202</f>
        <v>4.4494877773591774</v>
      </c>
      <c r="AO222" s="21">
        <f>AO202-Baseline!AO202</f>
        <v>4.4062888668993798</v>
      </c>
      <c r="AP222" s="21">
        <f>AP202-Baseline!AP202</f>
        <v>4.3635093633372497</v>
      </c>
      <c r="AQ222" s="21">
        <f>AQ202-Baseline!AQ202</f>
        <v>4.3211451947611605</v>
      </c>
      <c r="AR222" s="21">
        <f>AR202-Baseline!AR202</f>
        <v>4.2791923287926048</v>
      </c>
      <c r="AS222" s="21">
        <f>AS202-Baseline!AS202</f>
        <v>4.2376467722023872</v>
      </c>
      <c r="AT222" s="21">
        <f>AT202-Baseline!AT202</f>
        <v>4.196504570530518</v>
      </c>
      <c r="AU222" s="21">
        <f>AU202-Baseline!AU202</f>
        <v>4.1557618077098342</v>
      </c>
      <c r="AV222" s="21">
        <f>AV202-Baseline!AV202</f>
        <v>4.1154146056932337</v>
      </c>
      <c r="AW222" s="21">
        <f>AW202-Baseline!AW202</f>
        <v>4.0754591240845608</v>
      </c>
      <c r="AX222" s="21">
        <f>AX202-Baseline!AX202</f>
        <v>4.0358915597730594</v>
      </c>
      <c r="AY222" s="21">
        <f>AY202-Baseline!AY202</f>
        <v>3.996708146571379</v>
      </c>
      <c r="AZ222" s="21">
        <f>AZ202-Baseline!AZ202</f>
        <v>3.9579051548570949</v>
      </c>
      <c r="BA222" s="21">
        <f>BA202-Baseline!BA202</f>
        <v>3.9194788912177048</v>
      </c>
      <c r="BB222" s="21">
        <f>BB202-Baseline!BB202</f>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7.2393675000000002</v>
      </c>
      <c r="F220" s="21">
        <f>F200-Baseline!F200</f>
        <v>7.134449130434783</v>
      </c>
      <c r="G220" s="21">
        <f>G200-Baseline!G200</f>
        <v>7.0310513169502213</v>
      </c>
      <c r="H220" s="21">
        <f>H200-Baseline!H200</f>
        <v>6.9291520225016683</v>
      </c>
      <c r="I220" s="21">
        <f>I200-Baseline!I200</f>
        <v>6.8287295294219348</v>
      </c>
      <c r="J220" s="21">
        <f>J200-Baseline!J200</f>
        <v>6.7297624347926313</v>
      </c>
      <c r="K220" s="21">
        <f>K200-Baseline!K200</f>
        <v>6.632229645882596</v>
      </c>
      <c r="L220" s="21">
        <f>L200-Baseline!L200</f>
        <v>6.5361103756524113</v>
      </c>
      <c r="M220" s="21">
        <f>M200-Baseline!M200</f>
        <v>6.4413841383241186</v>
      </c>
      <c r="N220" s="21">
        <f>N200-Baseline!N200</f>
        <v>6.3480307450150733</v>
      </c>
      <c r="O220" s="21">
        <f>O200-Baseline!O200</f>
        <v>6.2560302994351442</v>
      </c>
      <c r="P220" s="21">
        <f>P200-Baseline!P200</f>
        <v>6.1653631936462299</v>
      </c>
      <c r="Q220" s="21">
        <f>Q200-Baseline!Q200</f>
        <v>6.0760101038832399</v>
      </c>
      <c r="R220" s="21">
        <f>R200-Baseline!R200</f>
        <v>5.9879519864356592</v>
      </c>
      <c r="S220" s="21">
        <f>S200-Baseline!S200</f>
        <v>5.9011700735887667</v>
      </c>
      <c r="T220" s="21">
        <f>T200-Baseline!T200</f>
        <v>5.8156458696237125</v>
      </c>
      <c r="U220" s="21">
        <f>U200-Baseline!U200</f>
        <v>5.7313611468755443</v>
      </c>
      <c r="V220" s="21">
        <f>V200-Baseline!V200</f>
        <v>5.6482979418483623</v>
      </c>
      <c r="W220" s="21">
        <f>W200-Baseline!W200</f>
        <v>5.566438551386792</v>
      </c>
      <c r="X220" s="21">
        <f>X200-Baseline!X200</f>
        <v>5.4857655289029257</v>
      </c>
      <c r="Y220" s="21">
        <f>Y200-Baseline!Y200</f>
        <v>5.4062616806579555</v>
      </c>
      <c r="Z220" s="21">
        <f>Z200-Baseline!Z200</f>
        <v>5.3279100620976969</v>
      </c>
      <c r="AA220" s="21">
        <f>AA200-Baseline!AA200</f>
        <v>5.2506939742412087</v>
      </c>
      <c r="AB220" s="21">
        <f>AB200-Baseline!AB200</f>
        <v>5.1745969601217707</v>
      </c>
      <c r="AC220" s="21">
        <f>AC200-Baseline!AC200</f>
        <v>5.0996028012794268</v>
      </c>
      <c r="AD220" s="21">
        <f>AD200-Baseline!AD200</f>
        <v>5.0256955143043651</v>
      </c>
      <c r="AE220" s="21">
        <f>AE200-Baseline!AE200</f>
        <v>4.9528593474303886</v>
      </c>
      <c r="AF220" s="21">
        <f>AF200-Baseline!AF200</f>
        <v>4.8810787771777733</v>
      </c>
      <c r="AG220" s="21">
        <f>AG200-Baseline!AG200</f>
        <v>4.8103385050447613</v>
      </c>
      <c r="AH220" s="21">
        <f>AH200-Baseline!AH200</f>
        <v>4.7406234542470136</v>
      </c>
      <c r="AI220" s="21">
        <f>AI200-Baseline!AI200</f>
        <v>4.6719187665043043</v>
      </c>
      <c r="AJ220" s="21">
        <f>AJ200-Baseline!AJ200</f>
        <v>4.6265603318780473</v>
      </c>
      <c r="AK220" s="21">
        <f>AK200-Baseline!AK200</f>
        <v>4.5816422704035036</v>
      </c>
      <c r="AL220" s="21">
        <f>AL200-Baseline!AL200</f>
        <v>4.5371603066131776</v>
      </c>
      <c r="AM220" s="21">
        <f>AM200-Baseline!AM200</f>
        <v>4.4931102065489732</v>
      </c>
      <c r="AN220" s="21">
        <f>AN200-Baseline!AN200</f>
        <v>4.4494877773591774</v>
      </c>
      <c r="AO220" s="21">
        <f>AO200-Baseline!AO200</f>
        <v>4.4062888668993798</v>
      </c>
      <c r="AP220" s="21">
        <f>AP200-Baseline!AP200</f>
        <v>4.3635093633372497</v>
      </c>
      <c r="AQ220" s="21">
        <f>AQ200-Baseline!AQ200</f>
        <v>4.3211451947611605</v>
      </c>
      <c r="AR220" s="21">
        <f>AR200-Baseline!AR200</f>
        <v>4.2791923287926048</v>
      </c>
      <c r="AS220" s="21">
        <f>AS200-Baseline!AS200</f>
        <v>4.2376467722023872</v>
      </c>
      <c r="AT220" s="21">
        <f>AT200-Baseline!AT200</f>
        <v>4.196504570530518</v>
      </c>
      <c r="AU220" s="21">
        <f>AU200-Baseline!AU200</f>
        <v>4.1557618077098342</v>
      </c>
      <c r="AV220" s="21">
        <f>AV200-Baseline!AV200</f>
        <v>4.1154146056932337</v>
      </c>
      <c r="AW220" s="21">
        <f>AW200-Baseline!AW200</f>
        <v>4.0754591240845608</v>
      </c>
      <c r="AX220" s="21">
        <f>AX200-Baseline!AX200</f>
        <v>4.0358915597730594</v>
      </c>
      <c r="AY220" s="21">
        <f>AY200-Baseline!AY200</f>
        <v>3.996708146571379</v>
      </c>
      <c r="AZ220" s="21">
        <f>AZ200-Baseline!AZ200</f>
        <v>3.9579051548570949</v>
      </c>
      <c r="BA220" s="21">
        <f>BA200-Baseline!BA200</f>
        <v>3.9194788912177048</v>
      </c>
      <c r="BB220" s="21">
        <f>BB200-Baseline!BB200</f>
        <v>3.8814256980990867</v>
      </c>
    </row>
    <row r="221" spans="1:54" outlineLevel="2">
      <c r="A221" s="494"/>
      <c r="B221" s="150" t="s">
        <v>440</v>
      </c>
      <c r="C221" s="19"/>
      <c r="D221" s="135" t="s">
        <v>330</v>
      </c>
      <c r="E221" s="21">
        <f>E201-Baseline!E201</f>
        <v>7.2393675000000002</v>
      </c>
      <c r="F221" s="21">
        <f>F201-Baseline!F201</f>
        <v>7.134449130434783</v>
      </c>
      <c r="G221" s="21">
        <f>G201-Baseline!G201</f>
        <v>7.0310513169502213</v>
      </c>
      <c r="H221" s="21">
        <f>H201-Baseline!H201</f>
        <v>6.9291520225016683</v>
      </c>
      <c r="I221" s="21">
        <f>I201-Baseline!I201</f>
        <v>6.8287295294219348</v>
      </c>
      <c r="J221" s="21">
        <f>J201-Baseline!J201</f>
        <v>6.7297624347926313</v>
      </c>
      <c r="K221" s="21">
        <f>K201-Baseline!K201</f>
        <v>6.632229645882596</v>
      </c>
      <c r="L221" s="21">
        <f>L201-Baseline!L201</f>
        <v>6.5361103756524113</v>
      </c>
      <c r="M221" s="21">
        <f>M201-Baseline!M201</f>
        <v>6.4413841383241186</v>
      </c>
      <c r="N221" s="21">
        <f>N201-Baseline!N201</f>
        <v>6.3480307450150733</v>
      </c>
      <c r="O221" s="21">
        <f>O201-Baseline!O201</f>
        <v>6.2560302994351442</v>
      </c>
      <c r="P221" s="21">
        <f>P201-Baseline!P201</f>
        <v>6.1653631936462299</v>
      </c>
      <c r="Q221" s="21">
        <f>Q201-Baseline!Q201</f>
        <v>6.0760101038832399</v>
      </c>
      <c r="R221" s="21">
        <f>R201-Baseline!R201</f>
        <v>5.9879519864356592</v>
      </c>
      <c r="S221" s="21">
        <f>S201-Baseline!S201</f>
        <v>5.9011700735887667</v>
      </c>
      <c r="T221" s="21">
        <f>T201-Baseline!T201</f>
        <v>5.8156458696237125</v>
      </c>
      <c r="U221" s="21">
        <f>U201-Baseline!U201</f>
        <v>5.7313611468755443</v>
      </c>
      <c r="V221" s="21">
        <f>V201-Baseline!V201</f>
        <v>5.6482979418483623</v>
      </c>
      <c r="W221" s="21">
        <f>W201-Baseline!W201</f>
        <v>5.566438551386792</v>
      </c>
      <c r="X221" s="21">
        <f>X201-Baseline!X201</f>
        <v>5.4857655289029257</v>
      </c>
      <c r="Y221" s="21">
        <f>Y201-Baseline!Y201</f>
        <v>5.4062616806579555</v>
      </c>
      <c r="Z221" s="21">
        <f>Z201-Baseline!Z201</f>
        <v>5.3279100620976969</v>
      </c>
      <c r="AA221" s="21">
        <f>AA201-Baseline!AA201</f>
        <v>5.2506939742412087</v>
      </c>
      <c r="AB221" s="21">
        <f>AB201-Baseline!AB201</f>
        <v>5.1745969601217707</v>
      </c>
      <c r="AC221" s="21">
        <f>AC201-Baseline!AC201</f>
        <v>5.0996028012794268</v>
      </c>
      <c r="AD221" s="21">
        <f>AD201-Baseline!AD201</f>
        <v>5.0256955143043651</v>
      </c>
      <c r="AE221" s="21">
        <f>AE201-Baseline!AE201</f>
        <v>4.9528593474303886</v>
      </c>
      <c r="AF221" s="21">
        <f>AF201-Baseline!AF201</f>
        <v>4.8810787771777733</v>
      </c>
      <c r="AG221" s="21">
        <f>AG201-Baseline!AG201</f>
        <v>4.8103385050447613</v>
      </c>
      <c r="AH221" s="21">
        <f>AH201-Baseline!AH201</f>
        <v>4.7406234542470136</v>
      </c>
      <c r="AI221" s="21">
        <f>AI201-Baseline!AI201</f>
        <v>4.6719187665043043</v>
      </c>
      <c r="AJ221" s="21">
        <f>AJ201-Baseline!AJ201</f>
        <v>4.6265603318780473</v>
      </c>
      <c r="AK221" s="21">
        <f>AK201-Baseline!AK201</f>
        <v>4.5816422704035036</v>
      </c>
      <c r="AL221" s="21">
        <f>AL201-Baseline!AL201</f>
        <v>4.5371603066131776</v>
      </c>
      <c r="AM221" s="21">
        <f>AM201-Baseline!AM201</f>
        <v>4.4931102065489732</v>
      </c>
      <c r="AN221" s="21">
        <f>AN201-Baseline!AN201</f>
        <v>4.4494877773591774</v>
      </c>
      <c r="AO221" s="21">
        <f>AO201-Baseline!AO201</f>
        <v>4.4062888668993798</v>
      </c>
      <c r="AP221" s="21">
        <f>AP201-Baseline!AP201</f>
        <v>4.3635093633372497</v>
      </c>
      <c r="AQ221" s="21">
        <f>AQ201-Baseline!AQ201</f>
        <v>4.3211451947611605</v>
      </c>
      <c r="AR221" s="21">
        <f>AR201-Baseline!AR201</f>
        <v>4.2791923287926048</v>
      </c>
      <c r="AS221" s="21">
        <f>AS201-Baseline!AS201</f>
        <v>4.2376467722023872</v>
      </c>
      <c r="AT221" s="21">
        <f>AT201-Baseline!AT201</f>
        <v>4.196504570530518</v>
      </c>
      <c r="AU221" s="21">
        <f>AU201-Baseline!AU201</f>
        <v>4.1557618077098342</v>
      </c>
      <c r="AV221" s="21">
        <f>AV201-Baseline!AV201</f>
        <v>4.1154146056932337</v>
      </c>
      <c r="AW221" s="21">
        <f>AW201-Baseline!AW201</f>
        <v>4.0754591240845608</v>
      </c>
      <c r="AX221" s="21">
        <f>AX201-Baseline!AX201</f>
        <v>4.0358915597730594</v>
      </c>
      <c r="AY221" s="21">
        <f>AY201-Baseline!AY201</f>
        <v>3.996708146571379</v>
      </c>
      <c r="AZ221" s="21">
        <f>AZ201-Baseline!AZ201</f>
        <v>3.9579051548570949</v>
      </c>
      <c r="BA221" s="21">
        <f>BA201-Baseline!BA201</f>
        <v>3.9194788912177048</v>
      </c>
      <c r="BB221" s="21">
        <f>BB201-Baseline!BB201</f>
        <v>3.8814256980990867</v>
      </c>
    </row>
    <row r="222" spans="1:54" outlineLevel="2">
      <c r="A222" s="495"/>
      <c r="B222" s="150" t="s">
        <v>441</v>
      </c>
      <c r="C222" s="19"/>
      <c r="D222" s="135" t="s">
        <v>330</v>
      </c>
      <c r="E222" s="21">
        <f>E202-Baseline!E202</f>
        <v>7.2393675000000002</v>
      </c>
      <c r="F222" s="21">
        <f>F202-Baseline!F202</f>
        <v>7.134449130434783</v>
      </c>
      <c r="G222" s="21">
        <f>G202-Baseline!G202</f>
        <v>7.0310513169502213</v>
      </c>
      <c r="H222" s="21">
        <f>H202-Baseline!H202</f>
        <v>6.9291520225016683</v>
      </c>
      <c r="I222" s="21">
        <f>I202-Baseline!I202</f>
        <v>6.8287295294219348</v>
      </c>
      <c r="J222" s="21">
        <f>J202-Baseline!J202</f>
        <v>6.7297624347926313</v>
      </c>
      <c r="K222" s="21">
        <f>K202-Baseline!K202</f>
        <v>6.632229645882596</v>
      </c>
      <c r="L222" s="21">
        <f>L202-Baseline!L202</f>
        <v>6.5361103756524113</v>
      </c>
      <c r="M222" s="21">
        <f>M202-Baseline!M202</f>
        <v>6.4413841383241186</v>
      </c>
      <c r="N222" s="21">
        <f>N202-Baseline!N202</f>
        <v>6.3480307450150733</v>
      </c>
      <c r="O222" s="21">
        <f>O202-Baseline!O202</f>
        <v>6.2560302994351442</v>
      </c>
      <c r="P222" s="21">
        <f>P202-Baseline!P202</f>
        <v>6.1653631936462299</v>
      </c>
      <c r="Q222" s="21">
        <f>Q202-Baseline!Q202</f>
        <v>6.0760101038832399</v>
      </c>
      <c r="R222" s="21">
        <f>R202-Baseline!R202</f>
        <v>5.9879519864356592</v>
      </c>
      <c r="S222" s="21">
        <f>S202-Baseline!S202</f>
        <v>5.9011700735887667</v>
      </c>
      <c r="T222" s="21">
        <f>T202-Baseline!T202</f>
        <v>5.8156458696237125</v>
      </c>
      <c r="U222" s="21">
        <f>U202-Baseline!U202</f>
        <v>5.7313611468755443</v>
      </c>
      <c r="V222" s="21">
        <f>V202-Baseline!V202</f>
        <v>5.6482979418483623</v>
      </c>
      <c r="W222" s="21">
        <f>W202-Baseline!W202</f>
        <v>5.566438551386792</v>
      </c>
      <c r="X222" s="21">
        <f>X202-Baseline!X202</f>
        <v>5.4857655289029257</v>
      </c>
      <c r="Y222" s="21">
        <f>Y202-Baseline!Y202</f>
        <v>5.4062616806579555</v>
      </c>
      <c r="Z222" s="21">
        <f>Z202-Baseline!Z202</f>
        <v>5.3279100620976969</v>
      </c>
      <c r="AA222" s="21">
        <f>AA202-Baseline!AA202</f>
        <v>5.2506939742412087</v>
      </c>
      <c r="AB222" s="21">
        <f>AB202-Baseline!AB202</f>
        <v>5.1745969601217707</v>
      </c>
      <c r="AC222" s="21">
        <f>AC202-Baseline!AC202</f>
        <v>5.0996028012794268</v>
      </c>
      <c r="AD222" s="21">
        <f>AD202-Baseline!AD202</f>
        <v>5.0256955143043651</v>
      </c>
      <c r="AE222" s="21">
        <f>AE202-Baseline!AE202</f>
        <v>4.9528593474303886</v>
      </c>
      <c r="AF222" s="21">
        <f>AF202-Baseline!AF202</f>
        <v>4.8810787771777733</v>
      </c>
      <c r="AG222" s="21">
        <f>AG202-Baseline!AG202</f>
        <v>4.8103385050447613</v>
      </c>
      <c r="AH222" s="21">
        <f>AH202-Baseline!AH202</f>
        <v>4.7406234542470136</v>
      </c>
      <c r="AI222" s="21">
        <f>AI202-Baseline!AI202</f>
        <v>4.6719187665043043</v>
      </c>
      <c r="AJ222" s="21">
        <f>AJ202-Baseline!AJ202</f>
        <v>4.6265603318780473</v>
      </c>
      <c r="AK222" s="21">
        <f>AK202-Baseline!AK202</f>
        <v>4.5816422704035036</v>
      </c>
      <c r="AL222" s="21">
        <f>AL202-Baseline!AL202</f>
        <v>4.5371603066131776</v>
      </c>
      <c r="AM222" s="21">
        <f>AM202-Baseline!AM202</f>
        <v>4.4931102065489732</v>
      </c>
      <c r="AN222" s="21">
        <f>AN202-Baseline!AN202</f>
        <v>4.4494877773591774</v>
      </c>
      <c r="AO222" s="21">
        <f>AO202-Baseline!AO202</f>
        <v>4.4062888668993798</v>
      </c>
      <c r="AP222" s="21">
        <f>AP202-Baseline!AP202</f>
        <v>4.3635093633372497</v>
      </c>
      <c r="AQ222" s="21">
        <f>AQ202-Baseline!AQ202</f>
        <v>4.3211451947611605</v>
      </c>
      <c r="AR222" s="21">
        <f>AR202-Baseline!AR202</f>
        <v>4.2791923287926048</v>
      </c>
      <c r="AS222" s="21">
        <f>AS202-Baseline!AS202</f>
        <v>4.2376467722023872</v>
      </c>
      <c r="AT222" s="21">
        <f>AT202-Baseline!AT202</f>
        <v>4.196504570530518</v>
      </c>
      <c r="AU222" s="21">
        <f>AU202-Baseline!AU202</f>
        <v>4.1557618077098342</v>
      </c>
      <c r="AV222" s="21">
        <f>AV202-Baseline!AV202</f>
        <v>4.1154146056932337</v>
      </c>
      <c r="AW222" s="21">
        <f>AW202-Baseline!AW202</f>
        <v>4.0754591240845608</v>
      </c>
      <c r="AX222" s="21">
        <f>AX202-Baseline!AX202</f>
        <v>4.0358915597730594</v>
      </c>
      <c r="AY222" s="21">
        <f>AY202-Baseline!AY202</f>
        <v>3.996708146571379</v>
      </c>
      <c r="AZ222" s="21">
        <f>AZ202-Baseline!AZ202</f>
        <v>3.9579051548570949</v>
      </c>
      <c r="BA222" s="21">
        <f>BA202-Baseline!BA202</f>
        <v>3.9194788912177048</v>
      </c>
      <c r="BB222" s="21">
        <f>BB202-Baseline!BB202</f>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7.2393675000000002</v>
      </c>
      <c r="F220" s="21">
        <f>F200-Baseline!F200</f>
        <v>7.134449130434783</v>
      </c>
      <c r="G220" s="21">
        <f>G200-Baseline!G200</f>
        <v>7.0310513169502213</v>
      </c>
      <c r="H220" s="21">
        <f>H200-Baseline!H200</f>
        <v>6.9291520225016683</v>
      </c>
      <c r="I220" s="21">
        <f>I200-Baseline!I200</f>
        <v>6.8287295294219348</v>
      </c>
      <c r="J220" s="21">
        <f>J200-Baseline!J200</f>
        <v>6.7297624347926313</v>
      </c>
      <c r="K220" s="21">
        <f>K200-Baseline!K200</f>
        <v>6.632229645882596</v>
      </c>
      <c r="L220" s="21">
        <f>L200-Baseline!L200</f>
        <v>6.5361103756524113</v>
      </c>
      <c r="M220" s="21">
        <f>M200-Baseline!M200</f>
        <v>6.4413841383241186</v>
      </c>
      <c r="N220" s="21">
        <f>N200-Baseline!N200</f>
        <v>6.3480307450150733</v>
      </c>
      <c r="O220" s="21">
        <f>O200-Baseline!O200</f>
        <v>6.2560302994351442</v>
      </c>
      <c r="P220" s="21">
        <f>P200-Baseline!P200</f>
        <v>6.1653631936462299</v>
      </c>
      <c r="Q220" s="21">
        <f>Q200-Baseline!Q200</f>
        <v>6.0760101038832399</v>
      </c>
      <c r="R220" s="21">
        <f>R200-Baseline!R200</f>
        <v>5.9879519864356592</v>
      </c>
      <c r="S220" s="21">
        <f>S200-Baseline!S200</f>
        <v>5.9011700735887667</v>
      </c>
      <c r="T220" s="21">
        <f>T200-Baseline!T200</f>
        <v>5.8156458696237125</v>
      </c>
      <c r="U220" s="21">
        <f>U200-Baseline!U200</f>
        <v>5.7313611468755443</v>
      </c>
      <c r="V220" s="21">
        <f>V200-Baseline!V200</f>
        <v>5.6482979418483623</v>
      </c>
      <c r="W220" s="21">
        <f>W200-Baseline!W200</f>
        <v>5.566438551386792</v>
      </c>
      <c r="X220" s="21">
        <f>X200-Baseline!X200</f>
        <v>5.4857655289029257</v>
      </c>
      <c r="Y220" s="21">
        <f>Y200-Baseline!Y200</f>
        <v>5.4062616806579555</v>
      </c>
      <c r="Z220" s="21">
        <f>Z200-Baseline!Z200</f>
        <v>5.3279100620976969</v>
      </c>
      <c r="AA220" s="21">
        <f>AA200-Baseline!AA200</f>
        <v>5.2506939742412087</v>
      </c>
      <c r="AB220" s="21">
        <f>AB200-Baseline!AB200</f>
        <v>5.1745969601217707</v>
      </c>
      <c r="AC220" s="21">
        <f>AC200-Baseline!AC200</f>
        <v>5.0996028012794268</v>
      </c>
      <c r="AD220" s="21">
        <f>AD200-Baseline!AD200</f>
        <v>5.0256955143043651</v>
      </c>
      <c r="AE220" s="21">
        <f>AE200-Baseline!AE200</f>
        <v>4.9528593474303886</v>
      </c>
      <c r="AF220" s="21">
        <f>AF200-Baseline!AF200</f>
        <v>4.8810787771777733</v>
      </c>
      <c r="AG220" s="21">
        <f>AG200-Baseline!AG200</f>
        <v>4.8103385050447613</v>
      </c>
      <c r="AH220" s="21">
        <f>AH200-Baseline!AH200</f>
        <v>4.7406234542470136</v>
      </c>
      <c r="AI220" s="21">
        <f>AI200-Baseline!AI200</f>
        <v>4.6719187665043043</v>
      </c>
      <c r="AJ220" s="21">
        <f>AJ200-Baseline!AJ200</f>
        <v>4.6265603318780473</v>
      </c>
      <c r="AK220" s="21">
        <f>AK200-Baseline!AK200</f>
        <v>4.5816422704035036</v>
      </c>
      <c r="AL220" s="21">
        <f>AL200-Baseline!AL200</f>
        <v>4.5371603066131776</v>
      </c>
      <c r="AM220" s="21">
        <f>AM200-Baseline!AM200</f>
        <v>4.4931102065489732</v>
      </c>
      <c r="AN220" s="21">
        <f>AN200-Baseline!AN200</f>
        <v>4.4494877773591774</v>
      </c>
      <c r="AO220" s="21">
        <f>AO200-Baseline!AO200</f>
        <v>4.4062888668993798</v>
      </c>
      <c r="AP220" s="21">
        <f>AP200-Baseline!AP200</f>
        <v>4.3635093633372497</v>
      </c>
      <c r="AQ220" s="21">
        <f>AQ200-Baseline!AQ200</f>
        <v>4.3211451947611605</v>
      </c>
      <c r="AR220" s="21">
        <f>AR200-Baseline!AR200</f>
        <v>4.2791923287926048</v>
      </c>
      <c r="AS220" s="21">
        <f>AS200-Baseline!AS200</f>
        <v>4.2376467722023872</v>
      </c>
      <c r="AT220" s="21">
        <f>AT200-Baseline!AT200</f>
        <v>4.196504570530518</v>
      </c>
      <c r="AU220" s="21">
        <f>AU200-Baseline!AU200</f>
        <v>4.1557618077098342</v>
      </c>
      <c r="AV220" s="21">
        <f>AV200-Baseline!AV200</f>
        <v>4.1154146056932337</v>
      </c>
      <c r="AW220" s="21">
        <f>AW200-Baseline!AW200</f>
        <v>4.0754591240845608</v>
      </c>
      <c r="AX220" s="21">
        <f>AX200-Baseline!AX200</f>
        <v>4.0358915597730594</v>
      </c>
      <c r="AY220" s="21">
        <f>AY200-Baseline!AY200</f>
        <v>3.996708146571379</v>
      </c>
      <c r="AZ220" s="21">
        <f>AZ200-Baseline!AZ200</f>
        <v>3.9579051548570949</v>
      </c>
      <c r="BA220" s="21">
        <f>BA200-Baseline!BA200</f>
        <v>3.9194788912177048</v>
      </c>
      <c r="BB220" s="21">
        <f>BB200-Baseline!BB200</f>
        <v>3.8814256980990867</v>
      </c>
    </row>
    <row r="221" spans="1:54" outlineLevel="2">
      <c r="A221" s="494"/>
      <c r="B221" s="150" t="s">
        <v>440</v>
      </c>
      <c r="C221" s="19"/>
      <c r="D221" s="135" t="s">
        <v>330</v>
      </c>
      <c r="E221" s="21">
        <f>E201-Baseline!E201</f>
        <v>7.2393675000000002</v>
      </c>
      <c r="F221" s="21">
        <f>F201-Baseline!F201</f>
        <v>7.134449130434783</v>
      </c>
      <c r="G221" s="21">
        <f>G201-Baseline!G201</f>
        <v>7.0310513169502213</v>
      </c>
      <c r="H221" s="21">
        <f>H201-Baseline!H201</f>
        <v>6.9291520225016683</v>
      </c>
      <c r="I221" s="21">
        <f>I201-Baseline!I201</f>
        <v>6.8287295294219348</v>
      </c>
      <c r="J221" s="21">
        <f>J201-Baseline!J201</f>
        <v>6.7297624347926313</v>
      </c>
      <c r="K221" s="21">
        <f>K201-Baseline!K201</f>
        <v>6.632229645882596</v>
      </c>
      <c r="L221" s="21">
        <f>L201-Baseline!L201</f>
        <v>6.5361103756524113</v>
      </c>
      <c r="M221" s="21">
        <f>M201-Baseline!M201</f>
        <v>6.4413841383241186</v>
      </c>
      <c r="N221" s="21">
        <f>N201-Baseline!N201</f>
        <v>6.3480307450150733</v>
      </c>
      <c r="O221" s="21">
        <f>O201-Baseline!O201</f>
        <v>6.2560302994351442</v>
      </c>
      <c r="P221" s="21">
        <f>P201-Baseline!P201</f>
        <v>6.1653631936462299</v>
      </c>
      <c r="Q221" s="21">
        <f>Q201-Baseline!Q201</f>
        <v>6.0760101038832399</v>
      </c>
      <c r="R221" s="21">
        <f>R201-Baseline!R201</f>
        <v>5.9879519864356592</v>
      </c>
      <c r="S221" s="21">
        <f>S201-Baseline!S201</f>
        <v>5.9011700735887667</v>
      </c>
      <c r="T221" s="21">
        <f>T201-Baseline!T201</f>
        <v>5.8156458696237125</v>
      </c>
      <c r="U221" s="21">
        <f>U201-Baseline!U201</f>
        <v>5.7313611468755443</v>
      </c>
      <c r="V221" s="21">
        <f>V201-Baseline!V201</f>
        <v>5.6482979418483623</v>
      </c>
      <c r="W221" s="21">
        <f>W201-Baseline!W201</f>
        <v>5.566438551386792</v>
      </c>
      <c r="X221" s="21">
        <f>X201-Baseline!X201</f>
        <v>5.4857655289029257</v>
      </c>
      <c r="Y221" s="21">
        <f>Y201-Baseline!Y201</f>
        <v>5.4062616806579555</v>
      </c>
      <c r="Z221" s="21">
        <f>Z201-Baseline!Z201</f>
        <v>5.3279100620976969</v>
      </c>
      <c r="AA221" s="21">
        <f>AA201-Baseline!AA201</f>
        <v>5.2506939742412087</v>
      </c>
      <c r="AB221" s="21">
        <f>AB201-Baseline!AB201</f>
        <v>5.1745969601217707</v>
      </c>
      <c r="AC221" s="21">
        <f>AC201-Baseline!AC201</f>
        <v>5.0996028012794268</v>
      </c>
      <c r="AD221" s="21">
        <f>AD201-Baseline!AD201</f>
        <v>5.0256955143043651</v>
      </c>
      <c r="AE221" s="21">
        <f>AE201-Baseline!AE201</f>
        <v>4.9528593474303886</v>
      </c>
      <c r="AF221" s="21">
        <f>AF201-Baseline!AF201</f>
        <v>4.8810787771777733</v>
      </c>
      <c r="AG221" s="21">
        <f>AG201-Baseline!AG201</f>
        <v>4.8103385050447613</v>
      </c>
      <c r="AH221" s="21">
        <f>AH201-Baseline!AH201</f>
        <v>4.7406234542470136</v>
      </c>
      <c r="AI221" s="21">
        <f>AI201-Baseline!AI201</f>
        <v>4.6719187665043043</v>
      </c>
      <c r="AJ221" s="21">
        <f>AJ201-Baseline!AJ201</f>
        <v>4.6265603318780473</v>
      </c>
      <c r="AK221" s="21">
        <f>AK201-Baseline!AK201</f>
        <v>4.5816422704035036</v>
      </c>
      <c r="AL221" s="21">
        <f>AL201-Baseline!AL201</f>
        <v>4.5371603066131776</v>
      </c>
      <c r="AM221" s="21">
        <f>AM201-Baseline!AM201</f>
        <v>4.4931102065489732</v>
      </c>
      <c r="AN221" s="21">
        <f>AN201-Baseline!AN201</f>
        <v>4.4494877773591774</v>
      </c>
      <c r="AO221" s="21">
        <f>AO201-Baseline!AO201</f>
        <v>4.4062888668993798</v>
      </c>
      <c r="AP221" s="21">
        <f>AP201-Baseline!AP201</f>
        <v>4.3635093633372497</v>
      </c>
      <c r="AQ221" s="21">
        <f>AQ201-Baseline!AQ201</f>
        <v>4.3211451947611605</v>
      </c>
      <c r="AR221" s="21">
        <f>AR201-Baseline!AR201</f>
        <v>4.2791923287926048</v>
      </c>
      <c r="AS221" s="21">
        <f>AS201-Baseline!AS201</f>
        <v>4.2376467722023872</v>
      </c>
      <c r="AT221" s="21">
        <f>AT201-Baseline!AT201</f>
        <v>4.196504570530518</v>
      </c>
      <c r="AU221" s="21">
        <f>AU201-Baseline!AU201</f>
        <v>4.1557618077098342</v>
      </c>
      <c r="AV221" s="21">
        <f>AV201-Baseline!AV201</f>
        <v>4.1154146056932337</v>
      </c>
      <c r="AW221" s="21">
        <f>AW201-Baseline!AW201</f>
        <v>4.0754591240845608</v>
      </c>
      <c r="AX221" s="21">
        <f>AX201-Baseline!AX201</f>
        <v>4.0358915597730594</v>
      </c>
      <c r="AY221" s="21">
        <f>AY201-Baseline!AY201</f>
        <v>3.996708146571379</v>
      </c>
      <c r="AZ221" s="21">
        <f>AZ201-Baseline!AZ201</f>
        <v>3.9579051548570949</v>
      </c>
      <c r="BA221" s="21">
        <f>BA201-Baseline!BA201</f>
        <v>3.9194788912177048</v>
      </c>
      <c r="BB221" s="21">
        <f>BB201-Baseline!BB201</f>
        <v>3.8814256980990867</v>
      </c>
    </row>
    <row r="222" spans="1:54" outlineLevel="2">
      <c r="A222" s="495"/>
      <c r="B222" s="150" t="s">
        <v>441</v>
      </c>
      <c r="C222" s="19"/>
      <c r="D222" s="135" t="s">
        <v>330</v>
      </c>
      <c r="E222" s="21">
        <f>E202-Baseline!E202</f>
        <v>7.2393675000000002</v>
      </c>
      <c r="F222" s="21">
        <f>F202-Baseline!F202</f>
        <v>7.134449130434783</v>
      </c>
      <c r="G222" s="21">
        <f>G202-Baseline!G202</f>
        <v>7.0310513169502213</v>
      </c>
      <c r="H222" s="21">
        <f>H202-Baseline!H202</f>
        <v>6.9291520225016683</v>
      </c>
      <c r="I222" s="21">
        <f>I202-Baseline!I202</f>
        <v>6.8287295294219348</v>
      </c>
      <c r="J222" s="21">
        <f>J202-Baseline!J202</f>
        <v>6.7297624347926313</v>
      </c>
      <c r="K222" s="21">
        <f>K202-Baseline!K202</f>
        <v>6.632229645882596</v>
      </c>
      <c r="L222" s="21">
        <f>L202-Baseline!L202</f>
        <v>6.5361103756524113</v>
      </c>
      <c r="M222" s="21">
        <f>M202-Baseline!M202</f>
        <v>6.4413841383241186</v>
      </c>
      <c r="N222" s="21">
        <f>N202-Baseline!N202</f>
        <v>6.3480307450150733</v>
      </c>
      <c r="O222" s="21">
        <f>O202-Baseline!O202</f>
        <v>6.2560302994351442</v>
      </c>
      <c r="P222" s="21">
        <f>P202-Baseline!P202</f>
        <v>6.1653631936462299</v>
      </c>
      <c r="Q222" s="21">
        <f>Q202-Baseline!Q202</f>
        <v>6.0760101038832399</v>
      </c>
      <c r="R222" s="21">
        <f>R202-Baseline!R202</f>
        <v>5.9879519864356592</v>
      </c>
      <c r="S222" s="21">
        <f>S202-Baseline!S202</f>
        <v>5.9011700735887667</v>
      </c>
      <c r="T222" s="21">
        <f>T202-Baseline!T202</f>
        <v>5.8156458696237125</v>
      </c>
      <c r="U222" s="21">
        <f>U202-Baseline!U202</f>
        <v>5.7313611468755443</v>
      </c>
      <c r="V222" s="21">
        <f>V202-Baseline!V202</f>
        <v>5.6482979418483623</v>
      </c>
      <c r="W222" s="21">
        <f>W202-Baseline!W202</f>
        <v>5.566438551386792</v>
      </c>
      <c r="X222" s="21">
        <f>X202-Baseline!X202</f>
        <v>5.4857655289029257</v>
      </c>
      <c r="Y222" s="21">
        <f>Y202-Baseline!Y202</f>
        <v>5.4062616806579555</v>
      </c>
      <c r="Z222" s="21">
        <f>Z202-Baseline!Z202</f>
        <v>5.3279100620976969</v>
      </c>
      <c r="AA222" s="21">
        <f>AA202-Baseline!AA202</f>
        <v>5.2506939742412087</v>
      </c>
      <c r="AB222" s="21">
        <f>AB202-Baseline!AB202</f>
        <v>5.1745969601217707</v>
      </c>
      <c r="AC222" s="21">
        <f>AC202-Baseline!AC202</f>
        <v>5.0996028012794268</v>
      </c>
      <c r="AD222" s="21">
        <f>AD202-Baseline!AD202</f>
        <v>5.0256955143043651</v>
      </c>
      <c r="AE222" s="21">
        <f>AE202-Baseline!AE202</f>
        <v>4.9528593474303886</v>
      </c>
      <c r="AF222" s="21">
        <f>AF202-Baseline!AF202</f>
        <v>4.8810787771777733</v>
      </c>
      <c r="AG222" s="21">
        <f>AG202-Baseline!AG202</f>
        <v>4.8103385050447613</v>
      </c>
      <c r="AH222" s="21">
        <f>AH202-Baseline!AH202</f>
        <v>4.7406234542470136</v>
      </c>
      <c r="AI222" s="21">
        <f>AI202-Baseline!AI202</f>
        <v>4.6719187665043043</v>
      </c>
      <c r="AJ222" s="21">
        <f>AJ202-Baseline!AJ202</f>
        <v>4.6265603318780473</v>
      </c>
      <c r="AK222" s="21">
        <f>AK202-Baseline!AK202</f>
        <v>4.5816422704035036</v>
      </c>
      <c r="AL222" s="21">
        <f>AL202-Baseline!AL202</f>
        <v>4.5371603066131776</v>
      </c>
      <c r="AM222" s="21">
        <f>AM202-Baseline!AM202</f>
        <v>4.4931102065489732</v>
      </c>
      <c r="AN222" s="21">
        <f>AN202-Baseline!AN202</f>
        <v>4.4494877773591774</v>
      </c>
      <c r="AO222" s="21">
        <f>AO202-Baseline!AO202</f>
        <v>4.4062888668993798</v>
      </c>
      <c r="AP222" s="21">
        <f>AP202-Baseline!AP202</f>
        <v>4.3635093633372497</v>
      </c>
      <c r="AQ222" s="21">
        <f>AQ202-Baseline!AQ202</f>
        <v>4.3211451947611605</v>
      </c>
      <c r="AR222" s="21">
        <f>AR202-Baseline!AR202</f>
        <v>4.2791923287926048</v>
      </c>
      <c r="AS222" s="21">
        <f>AS202-Baseline!AS202</f>
        <v>4.2376467722023872</v>
      </c>
      <c r="AT222" s="21">
        <f>AT202-Baseline!AT202</f>
        <v>4.196504570530518</v>
      </c>
      <c r="AU222" s="21">
        <f>AU202-Baseline!AU202</f>
        <v>4.1557618077098342</v>
      </c>
      <c r="AV222" s="21">
        <f>AV202-Baseline!AV202</f>
        <v>4.1154146056932337</v>
      </c>
      <c r="AW222" s="21">
        <f>AW202-Baseline!AW202</f>
        <v>4.0754591240845608</v>
      </c>
      <c r="AX222" s="21">
        <f>AX202-Baseline!AX202</f>
        <v>4.0358915597730594</v>
      </c>
      <c r="AY222" s="21">
        <f>AY202-Baseline!AY202</f>
        <v>3.996708146571379</v>
      </c>
      <c r="AZ222" s="21">
        <f>AZ202-Baseline!AZ202</f>
        <v>3.9579051548570949</v>
      </c>
      <c r="BA222" s="21">
        <f>BA202-Baseline!BA202</f>
        <v>3.9194788912177048</v>
      </c>
      <c r="BB222" s="21">
        <f>BB202-Baseline!BB202</f>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E200-Baseline!E200</f>
        <v>7.2393675000000002</v>
      </c>
      <c r="F220" s="21">
        <f>F200-Baseline!F200</f>
        <v>7.134449130434783</v>
      </c>
      <c r="G220" s="21">
        <f>G200-Baseline!G200</f>
        <v>7.0310513169502213</v>
      </c>
      <c r="H220" s="21">
        <f>H200-Baseline!H200</f>
        <v>6.9291520225016683</v>
      </c>
      <c r="I220" s="21">
        <f>I200-Baseline!I200</f>
        <v>6.8287295294219348</v>
      </c>
      <c r="J220" s="21">
        <f>J200-Baseline!J200</f>
        <v>6.7297624347926313</v>
      </c>
      <c r="K220" s="21">
        <f>K200-Baseline!K200</f>
        <v>6.632229645882596</v>
      </c>
      <c r="L220" s="21">
        <f>L200-Baseline!L200</f>
        <v>6.5361103756524113</v>
      </c>
      <c r="M220" s="21">
        <f>M200-Baseline!M200</f>
        <v>6.4413841383241186</v>
      </c>
      <c r="N220" s="21">
        <f>N200-Baseline!N200</f>
        <v>6.3480307450150733</v>
      </c>
      <c r="O220" s="21">
        <f>O200-Baseline!O200</f>
        <v>6.2560302994351442</v>
      </c>
      <c r="P220" s="21">
        <f>P200-Baseline!P200</f>
        <v>6.1653631936462299</v>
      </c>
      <c r="Q220" s="21">
        <f>Q200-Baseline!Q200</f>
        <v>6.0760101038832399</v>
      </c>
      <c r="R220" s="21">
        <f>R200-Baseline!R200</f>
        <v>5.9879519864356592</v>
      </c>
      <c r="S220" s="21">
        <f>S200-Baseline!S200</f>
        <v>5.9011700735887667</v>
      </c>
      <c r="T220" s="21">
        <f>T200-Baseline!T200</f>
        <v>5.8156458696237125</v>
      </c>
      <c r="U220" s="21">
        <f>U200-Baseline!U200</f>
        <v>5.7313611468755443</v>
      </c>
      <c r="V220" s="21">
        <f>V200-Baseline!V200</f>
        <v>5.6482979418483623</v>
      </c>
      <c r="W220" s="21">
        <f>W200-Baseline!W200</f>
        <v>5.566438551386792</v>
      </c>
      <c r="X220" s="21">
        <f>X200-Baseline!X200</f>
        <v>5.4857655289029257</v>
      </c>
      <c r="Y220" s="21">
        <f>Y200-Baseline!Y200</f>
        <v>5.4062616806579555</v>
      </c>
      <c r="Z220" s="21">
        <f>Z200-Baseline!Z200</f>
        <v>5.3279100620976969</v>
      </c>
      <c r="AA220" s="21">
        <f>AA200-Baseline!AA200</f>
        <v>5.2506939742412087</v>
      </c>
      <c r="AB220" s="21">
        <f>AB200-Baseline!AB200</f>
        <v>5.1745969601217707</v>
      </c>
      <c r="AC220" s="21">
        <f>AC200-Baseline!AC200</f>
        <v>5.0996028012794268</v>
      </c>
      <c r="AD220" s="21">
        <f>AD200-Baseline!AD200</f>
        <v>5.0256955143043651</v>
      </c>
      <c r="AE220" s="21">
        <f>AE200-Baseline!AE200</f>
        <v>4.9528593474303886</v>
      </c>
      <c r="AF220" s="21">
        <f>AF200-Baseline!AF200</f>
        <v>4.8810787771777733</v>
      </c>
      <c r="AG220" s="21">
        <f>AG200-Baseline!AG200</f>
        <v>4.8103385050447613</v>
      </c>
      <c r="AH220" s="21">
        <f>AH200-Baseline!AH200</f>
        <v>4.7406234542470136</v>
      </c>
      <c r="AI220" s="21">
        <f>AI200-Baseline!AI200</f>
        <v>4.6719187665043043</v>
      </c>
      <c r="AJ220" s="21">
        <f>AJ200-Baseline!AJ200</f>
        <v>4.6265603318780473</v>
      </c>
      <c r="AK220" s="21">
        <f>AK200-Baseline!AK200</f>
        <v>4.5816422704035036</v>
      </c>
      <c r="AL220" s="21">
        <f>AL200-Baseline!AL200</f>
        <v>4.5371603066131776</v>
      </c>
      <c r="AM220" s="21">
        <f>AM200-Baseline!AM200</f>
        <v>4.4931102065489732</v>
      </c>
      <c r="AN220" s="21">
        <f>AN200-Baseline!AN200</f>
        <v>4.4494877773591774</v>
      </c>
      <c r="AO220" s="21">
        <f>AO200-Baseline!AO200</f>
        <v>4.4062888668993798</v>
      </c>
      <c r="AP220" s="21">
        <f>AP200-Baseline!AP200</f>
        <v>4.3635093633372497</v>
      </c>
      <c r="AQ220" s="21">
        <f>AQ200-Baseline!AQ200</f>
        <v>4.3211451947611605</v>
      </c>
      <c r="AR220" s="21">
        <f>AR200-Baseline!AR200</f>
        <v>4.2791923287926048</v>
      </c>
      <c r="AS220" s="21">
        <f>AS200-Baseline!AS200</f>
        <v>4.2376467722023872</v>
      </c>
      <c r="AT220" s="21">
        <f>AT200-Baseline!AT200</f>
        <v>4.196504570530518</v>
      </c>
      <c r="AU220" s="21">
        <f>AU200-Baseline!AU200</f>
        <v>4.1557618077098342</v>
      </c>
      <c r="AV220" s="21">
        <f>AV200-Baseline!AV200</f>
        <v>4.1154146056932337</v>
      </c>
      <c r="AW220" s="21">
        <f>AW200-Baseline!AW200</f>
        <v>4.0754591240845608</v>
      </c>
      <c r="AX220" s="21">
        <f>AX200-Baseline!AX200</f>
        <v>4.0358915597730594</v>
      </c>
      <c r="AY220" s="21">
        <f>AY200-Baseline!AY200</f>
        <v>3.996708146571379</v>
      </c>
      <c r="AZ220" s="21">
        <f>AZ200-Baseline!AZ200</f>
        <v>3.9579051548570949</v>
      </c>
      <c r="BA220" s="21">
        <f>BA200-Baseline!BA200</f>
        <v>3.9194788912177048</v>
      </c>
      <c r="BB220" s="21">
        <f>BB200-Baseline!BB200</f>
        <v>3.8814256980990867</v>
      </c>
    </row>
    <row r="221" spans="1:54" outlineLevel="2">
      <c r="A221" s="494"/>
      <c r="B221" s="150" t="s">
        <v>440</v>
      </c>
      <c r="C221" s="19"/>
      <c r="D221" s="135" t="s">
        <v>330</v>
      </c>
      <c r="E221" s="21">
        <f>E201-Baseline!E201</f>
        <v>7.2393675000000002</v>
      </c>
      <c r="F221" s="21">
        <f>F201-Baseline!F201</f>
        <v>7.134449130434783</v>
      </c>
      <c r="G221" s="21">
        <f>G201-Baseline!G201</f>
        <v>7.0310513169502213</v>
      </c>
      <c r="H221" s="21">
        <f>H201-Baseline!H201</f>
        <v>6.9291520225016683</v>
      </c>
      <c r="I221" s="21">
        <f>I201-Baseline!I201</f>
        <v>6.8287295294219348</v>
      </c>
      <c r="J221" s="21">
        <f>J201-Baseline!J201</f>
        <v>6.7297624347926313</v>
      </c>
      <c r="K221" s="21">
        <f>K201-Baseline!K201</f>
        <v>6.632229645882596</v>
      </c>
      <c r="L221" s="21">
        <f>L201-Baseline!L201</f>
        <v>6.5361103756524113</v>
      </c>
      <c r="M221" s="21">
        <f>M201-Baseline!M201</f>
        <v>6.4413841383241186</v>
      </c>
      <c r="N221" s="21">
        <f>N201-Baseline!N201</f>
        <v>6.3480307450150733</v>
      </c>
      <c r="O221" s="21">
        <f>O201-Baseline!O201</f>
        <v>6.2560302994351442</v>
      </c>
      <c r="P221" s="21">
        <f>P201-Baseline!P201</f>
        <v>6.1653631936462299</v>
      </c>
      <c r="Q221" s="21">
        <f>Q201-Baseline!Q201</f>
        <v>6.0760101038832399</v>
      </c>
      <c r="R221" s="21">
        <f>R201-Baseline!R201</f>
        <v>5.9879519864356592</v>
      </c>
      <c r="S221" s="21">
        <f>S201-Baseline!S201</f>
        <v>5.9011700735887667</v>
      </c>
      <c r="T221" s="21">
        <f>T201-Baseline!T201</f>
        <v>5.8156458696237125</v>
      </c>
      <c r="U221" s="21">
        <f>U201-Baseline!U201</f>
        <v>5.7313611468755443</v>
      </c>
      <c r="V221" s="21">
        <f>V201-Baseline!V201</f>
        <v>5.6482979418483623</v>
      </c>
      <c r="W221" s="21">
        <f>W201-Baseline!W201</f>
        <v>5.566438551386792</v>
      </c>
      <c r="X221" s="21">
        <f>X201-Baseline!X201</f>
        <v>5.4857655289029257</v>
      </c>
      <c r="Y221" s="21">
        <f>Y201-Baseline!Y201</f>
        <v>5.4062616806579555</v>
      </c>
      <c r="Z221" s="21">
        <f>Z201-Baseline!Z201</f>
        <v>5.3279100620976969</v>
      </c>
      <c r="AA221" s="21">
        <f>AA201-Baseline!AA201</f>
        <v>5.2506939742412087</v>
      </c>
      <c r="AB221" s="21">
        <f>AB201-Baseline!AB201</f>
        <v>5.1745969601217707</v>
      </c>
      <c r="AC221" s="21">
        <f>AC201-Baseline!AC201</f>
        <v>5.0996028012794268</v>
      </c>
      <c r="AD221" s="21">
        <f>AD201-Baseline!AD201</f>
        <v>5.0256955143043651</v>
      </c>
      <c r="AE221" s="21">
        <f>AE201-Baseline!AE201</f>
        <v>4.9528593474303886</v>
      </c>
      <c r="AF221" s="21">
        <f>AF201-Baseline!AF201</f>
        <v>4.8810787771777733</v>
      </c>
      <c r="AG221" s="21">
        <f>AG201-Baseline!AG201</f>
        <v>4.8103385050447613</v>
      </c>
      <c r="AH221" s="21">
        <f>AH201-Baseline!AH201</f>
        <v>4.7406234542470136</v>
      </c>
      <c r="AI221" s="21">
        <f>AI201-Baseline!AI201</f>
        <v>4.6719187665043043</v>
      </c>
      <c r="AJ221" s="21">
        <f>AJ201-Baseline!AJ201</f>
        <v>4.6265603318780473</v>
      </c>
      <c r="AK221" s="21">
        <f>AK201-Baseline!AK201</f>
        <v>4.5816422704035036</v>
      </c>
      <c r="AL221" s="21">
        <f>AL201-Baseline!AL201</f>
        <v>4.5371603066131776</v>
      </c>
      <c r="AM221" s="21">
        <f>AM201-Baseline!AM201</f>
        <v>4.4931102065489732</v>
      </c>
      <c r="AN221" s="21">
        <f>AN201-Baseline!AN201</f>
        <v>4.4494877773591774</v>
      </c>
      <c r="AO221" s="21">
        <f>AO201-Baseline!AO201</f>
        <v>4.4062888668993798</v>
      </c>
      <c r="AP221" s="21">
        <f>AP201-Baseline!AP201</f>
        <v>4.3635093633372497</v>
      </c>
      <c r="AQ221" s="21">
        <f>AQ201-Baseline!AQ201</f>
        <v>4.3211451947611605</v>
      </c>
      <c r="AR221" s="21">
        <f>AR201-Baseline!AR201</f>
        <v>4.2791923287926048</v>
      </c>
      <c r="AS221" s="21">
        <f>AS201-Baseline!AS201</f>
        <v>4.2376467722023872</v>
      </c>
      <c r="AT221" s="21">
        <f>AT201-Baseline!AT201</f>
        <v>4.196504570530518</v>
      </c>
      <c r="AU221" s="21">
        <f>AU201-Baseline!AU201</f>
        <v>4.1557618077098342</v>
      </c>
      <c r="AV221" s="21">
        <f>AV201-Baseline!AV201</f>
        <v>4.1154146056932337</v>
      </c>
      <c r="AW221" s="21">
        <f>AW201-Baseline!AW201</f>
        <v>4.0754591240845608</v>
      </c>
      <c r="AX221" s="21">
        <f>AX201-Baseline!AX201</f>
        <v>4.0358915597730594</v>
      </c>
      <c r="AY221" s="21">
        <f>AY201-Baseline!AY201</f>
        <v>3.996708146571379</v>
      </c>
      <c r="AZ221" s="21">
        <f>AZ201-Baseline!AZ201</f>
        <v>3.9579051548570949</v>
      </c>
      <c r="BA221" s="21">
        <f>BA201-Baseline!BA201</f>
        <v>3.9194788912177048</v>
      </c>
      <c r="BB221" s="21">
        <f>BB201-Baseline!BB201</f>
        <v>3.8814256980990867</v>
      </c>
    </row>
    <row r="222" spans="1:54" outlineLevel="2">
      <c r="A222" s="495"/>
      <c r="B222" s="150" t="s">
        <v>441</v>
      </c>
      <c r="C222" s="19"/>
      <c r="D222" s="135" t="s">
        <v>330</v>
      </c>
      <c r="E222" s="21">
        <f>E202-Baseline!E202</f>
        <v>7.2393675000000002</v>
      </c>
      <c r="F222" s="21">
        <f>F202-Baseline!F202</f>
        <v>7.134449130434783</v>
      </c>
      <c r="G222" s="21">
        <f>G202-Baseline!G202</f>
        <v>7.0310513169502213</v>
      </c>
      <c r="H222" s="21">
        <f>H202-Baseline!H202</f>
        <v>6.9291520225016683</v>
      </c>
      <c r="I222" s="21">
        <f>I202-Baseline!I202</f>
        <v>6.8287295294219348</v>
      </c>
      <c r="J222" s="21">
        <f>J202-Baseline!J202</f>
        <v>6.7297624347926313</v>
      </c>
      <c r="K222" s="21">
        <f>K202-Baseline!K202</f>
        <v>6.632229645882596</v>
      </c>
      <c r="L222" s="21">
        <f>L202-Baseline!L202</f>
        <v>6.5361103756524113</v>
      </c>
      <c r="M222" s="21">
        <f>M202-Baseline!M202</f>
        <v>6.4413841383241186</v>
      </c>
      <c r="N222" s="21">
        <f>N202-Baseline!N202</f>
        <v>6.3480307450150733</v>
      </c>
      <c r="O222" s="21">
        <f>O202-Baseline!O202</f>
        <v>6.2560302994351442</v>
      </c>
      <c r="P222" s="21">
        <f>P202-Baseline!P202</f>
        <v>6.1653631936462299</v>
      </c>
      <c r="Q222" s="21">
        <f>Q202-Baseline!Q202</f>
        <v>6.0760101038832399</v>
      </c>
      <c r="R222" s="21">
        <f>R202-Baseline!R202</f>
        <v>5.9879519864356592</v>
      </c>
      <c r="S222" s="21">
        <f>S202-Baseline!S202</f>
        <v>5.9011700735887667</v>
      </c>
      <c r="T222" s="21">
        <f>T202-Baseline!T202</f>
        <v>5.8156458696237125</v>
      </c>
      <c r="U222" s="21">
        <f>U202-Baseline!U202</f>
        <v>5.7313611468755443</v>
      </c>
      <c r="V222" s="21">
        <f>V202-Baseline!V202</f>
        <v>5.6482979418483623</v>
      </c>
      <c r="W222" s="21">
        <f>W202-Baseline!W202</f>
        <v>5.566438551386792</v>
      </c>
      <c r="X222" s="21">
        <f>X202-Baseline!X202</f>
        <v>5.4857655289029257</v>
      </c>
      <c r="Y222" s="21">
        <f>Y202-Baseline!Y202</f>
        <v>5.4062616806579555</v>
      </c>
      <c r="Z222" s="21">
        <f>Z202-Baseline!Z202</f>
        <v>5.3279100620976969</v>
      </c>
      <c r="AA222" s="21">
        <f>AA202-Baseline!AA202</f>
        <v>5.2506939742412087</v>
      </c>
      <c r="AB222" s="21">
        <f>AB202-Baseline!AB202</f>
        <v>5.1745969601217707</v>
      </c>
      <c r="AC222" s="21">
        <f>AC202-Baseline!AC202</f>
        <v>5.0996028012794268</v>
      </c>
      <c r="AD222" s="21">
        <f>AD202-Baseline!AD202</f>
        <v>5.0256955143043651</v>
      </c>
      <c r="AE222" s="21">
        <f>AE202-Baseline!AE202</f>
        <v>4.9528593474303886</v>
      </c>
      <c r="AF222" s="21">
        <f>AF202-Baseline!AF202</f>
        <v>4.8810787771777733</v>
      </c>
      <c r="AG222" s="21">
        <f>AG202-Baseline!AG202</f>
        <v>4.8103385050447613</v>
      </c>
      <c r="AH222" s="21">
        <f>AH202-Baseline!AH202</f>
        <v>4.7406234542470136</v>
      </c>
      <c r="AI222" s="21">
        <f>AI202-Baseline!AI202</f>
        <v>4.6719187665043043</v>
      </c>
      <c r="AJ222" s="21">
        <f>AJ202-Baseline!AJ202</f>
        <v>4.6265603318780473</v>
      </c>
      <c r="AK222" s="21">
        <f>AK202-Baseline!AK202</f>
        <v>4.5816422704035036</v>
      </c>
      <c r="AL222" s="21">
        <f>AL202-Baseline!AL202</f>
        <v>4.5371603066131776</v>
      </c>
      <c r="AM222" s="21">
        <f>AM202-Baseline!AM202</f>
        <v>4.4931102065489732</v>
      </c>
      <c r="AN222" s="21">
        <f>AN202-Baseline!AN202</f>
        <v>4.4494877773591774</v>
      </c>
      <c r="AO222" s="21">
        <f>AO202-Baseline!AO202</f>
        <v>4.4062888668993798</v>
      </c>
      <c r="AP222" s="21">
        <f>AP202-Baseline!AP202</f>
        <v>4.3635093633372497</v>
      </c>
      <c r="AQ222" s="21">
        <f>AQ202-Baseline!AQ202</f>
        <v>4.3211451947611605</v>
      </c>
      <c r="AR222" s="21">
        <f>AR202-Baseline!AR202</f>
        <v>4.2791923287926048</v>
      </c>
      <c r="AS222" s="21">
        <f>AS202-Baseline!AS202</f>
        <v>4.2376467722023872</v>
      </c>
      <c r="AT222" s="21">
        <f>AT202-Baseline!AT202</f>
        <v>4.196504570530518</v>
      </c>
      <c r="AU222" s="21">
        <f>AU202-Baseline!AU202</f>
        <v>4.1557618077098342</v>
      </c>
      <c r="AV222" s="21">
        <f>AV202-Baseline!AV202</f>
        <v>4.1154146056932337</v>
      </c>
      <c r="AW222" s="21">
        <f>AW202-Baseline!AW202</f>
        <v>4.0754591240845608</v>
      </c>
      <c r="AX222" s="21">
        <f>AX202-Baseline!AX202</f>
        <v>4.0358915597730594</v>
      </c>
      <c r="AY222" s="21">
        <f>AY202-Baseline!AY202</f>
        <v>3.996708146571379</v>
      </c>
      <c r="AZ222" s="21">
        <f>AZ202-Baseline!AZ202</f>
        <v>3.9579051548570949</v>
      </c>
      <c r="BA222" s="21">
        <f>BA202-Baseline!BA202</f>
        <v>3.9194788912177048</v>
      </c>
      <c r="BB222" s="21">
        <f>BB202-Baseline!BB202</f>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86"/>
      <c r="E4" s="53" t="s">
        <v>295</v>
      </c>
      <c r="F4" s="91"/>
      <c r="G4" s="28"/>
      <c r="H4" s="10"/>
      <c r="I4" s="435"/>
      <c r="J4" s="436"/>
      <c r="K4" s="436"/>
      <c r="L4" s="436"/>
      <c r="M4" s="436"/>
      <c r="N4" s="437"/>
      <c r="P4" s="441"/>
      <c r="Q4" s="442"/>
      <c r="R4" s="442"/>
      <c r="S4" s="442"/>
      <c r="T4" s="442"/>
      <c r="U4" s="443"/>
    </row>
    <row r="5" spans="1:21" outlineLevel="1">
      <c r="A5" s="13" t="s">
        <v>296</v>
      </c>
      <c r="B5" s="88"/>
      <c r="E5" s="14"/>
      <c r="H5" s="10"/>
      <c r="I5" s="497"/>
      <c r="J5" s="445"/>
      <c r="K5" s="445"/>
      <c r="L5" s="445"/>
      <c r="M5" s="445"/>
      <c r="N5" s="446"/>
      <c r="P5" s="497"/>
      <c r="Q5" s="445"/>
      <c r="R5" s="445"/>
      <c r="S5" s="445"/>
      <c r="T5" s="445"/>
      <c r="U5" s="446"/>
    </row>
    <row r="6" spans="1:21" outlineLevel="1">
      <c r="A6" s="13" t="s">
        <v>297</v>
      </c>
      <c r="B6" s="88"/>
      <c r="E6" s="53" t="s">
        <v>298</v>
      </c>
      <c r="F6" s="90"/>
      <c r="H6" s="10"/>
      <c r="I6" s="447"/>
      <c r="J6" s="448"/>
      <c r="K6" s="448"/>
      <c r="L6" s="448"/>
      <c r="M6" s="448"/>
      <c r="N6" s="449"/>
      <c r="P6" s="447"/>
      <c r="Q6" s="448"/>
      <c r="R6" s="448"/>
      <c r="S6" s="448"/>
      <c r="T6" s="448"/>
      <c r="U6" s="449"/>
    </row>
    <row r="7" spans="1:21" outlineLevel="1">
      <c r="A7" s="13" t="s">
        <v>299</v>
      </c>
      <c r="B7" s="88"/>
      <c r="E7" s="14"/>
      <c r="H7" s="10"/>
      <c r="I7" s="447"/>
      <c r="J7" s="448"/>
      <c r="K7" s="448"/>
      <c r="L7" s="448"/>
      <c r="M7" s="448"/>
      <c r="N7" s="449"/>
      <c r="P7" s="447"/>
      <c r="Q7" s="448"/>
      <c r="R7" s="448"/>
      <c r="S7" s="448"/>
      <c r="T7" s="448"/>
      <c r="U7" s="449"/>
    </row>
    <row r="8" spans="1:21" ht="41" outlineLevel="1" thickBot="1">
      <c r="A8" s="34" t="s">
        <v>300</v>
      </c>
      <c r="B8" s="89"/>
      <c r="E8" s="14"/>
      <c r="H8" s="10"/>
      <c r="I8" s="447"/>
      <c r="J8" s="448"/>
      <c r="K8" s="448"/>
      <c r="L8" s="448"/>
      <c r="M8" s="448"/>
      <c r="N8" s="449"/>
      <c r="P8" s="447"/>
      <c r="Q8" s="448"/>
      <c r="R8" s="448"/>
      <c r="S8" s="448"/>
      <c r="T8" s="448"/>
      <c r="U8" s="449"/>
    </row>
    <row r="9" spans="1:21" outlineLevel="1">
      <c r="E9" s="14"/>
      <c r="H9" s="10"/>
      <c r="I9" s="447"/>
      <c r="J9" s="448"/>
      <c r="K9" s="448"/>
      <c r="L9" s="448"/>
      <c r="M9" s="448"/>
      <c r="N9" s="449"/>
      <c r="P9" s="447"/>
      <c r="Q9" s="448"/>
      <c r="R9" s="448"/>
      <c r="S9" s="448"/>
      <c r="T9" s="448"/>
      <c r="U9" s="449"/>
    </row>
    <row r="10" spans="1:21" ht="14" outlineLevel="1" thickBot="1">
      <c r="A10" s="32" t="s">
        <v>301</v>
      </c>
      <c r="B10" s="35">
        <f>Baseline!B10</f>
        <v>2027</v>
      </c>
      <c r="E10" s="14"/>
      <c r="H10" s="10"/>
      <c r="I10" s="447"/>
      <c r="J10" s="448"/>
      <c r="K10" s="448"/>
      <c r="L10" s="448"/>
      <c r="M10" s="448"/>
      <c r="N10" s="449"/>
      <c r="P10" s="447"/>
      <c r="Q10" s="448"/>
      <c r="R10" s="448"/>
      <c r="S10" s="448"/>
      <c r="T10" s="448"/>
      <c r="U10" s="449"/>
    </row>
    <row r="11" spans="1:21" outlineLevel="1">
      <c r="A11" s="16"/>
      <c r="H11" s="10"/>
      <c r="I11" s="447"/>
      <c r="J11" s="448"/>
      <c r="K11" s="448"/>
      <c r="L11" s="448"/>
      <c r="M11" s="448"/>
      <c r="N11" s="449"/>
      <c r="P11" s="447"/>
      <c r="Q11" s="448"/>
      <c r="R11" s="448"/>
      <c r="S11" s="448"/>
      <c r="T11" s="448"/>
      <c r="U11" s="449"/>
    </row>
    <row r="12" spans="1:21" ht="40.5" outlineLevel="1">
      <c r="A12" s="26" t="s">
        <v>302</v>
      </c>
      <c r="B12" s="26" t="s">
        <v>303</v>
      </c>
      <c r="C12" s="26" t="s">
        <v>304</v>
      </c>
      <c r="D12" s="26" t="s">
        <v>305</v>
      </c>
      <c r="E12" s="26" t="s">
        <v>306</v>
      </c>
      <c r="F12" s="26" t="s">
        <v>307</v>
      </c>
      <c r="G12" s="26" t="s">
        <v>308</v>
      </c>
      <c r="I12" s="447"/>
      <c r="J12" s="448"/>
      <c r="K12" s="448"/>
      <c r="L12" s="448"/>
      <c r="M12" s="448"/>
      <c r="N12" s="449"/>
      <c r="P12" s="447"/>
      <c r="Q12" s="448"/>
      <c r="R12" s="448"/>
      <c r="S12" s="448"/>
      <c r="T12" s="448"/>
      <c r="U12" s="449"/>
    </row>
    <row r="13" spans="1:21" outlineLevel="1">
      <c r="A13" s="58">
        <v>2035</v>
      </c>
      <c r="B13" s="21">
        <f t="shared" ref="B13:B18" si="0">INDEX($E$204:$AW$204,1,MATCH($A13,$E$53:$BB$53,0))</f>
        <v>0</v>
      </c>
      <c r="C13" s="21">
        <f>B13-Baseline!B13</f>
        <v>61.502236093960363</v>
      </c>
      <c r="D13" s="21">
        <f t="shared" ref="D13:D18" si="1">INDEX($E$205:$AW$205,1,MATCH($A13,$E$53:$BB$53,0))</f>
        <v>0</v>
      </c>
      <c r="E13" s="21">
        <f>D13-Baseline!D13</f>
        <v>61.502236093960363</v>
      </c>
      <c r="F13" s="21">
        <f t="shared" ref="F13:F18" si="2">INDEX($E$206:$AW$206,1,MATCH($A13,$E$53:$BB$53,0))</f>
        <v>0</v>
      </c>
      <c r="G13" s="21">
        <f>F13-Baseline!F13</f>
        <v>61.502236093960363</v>
      </c>
      <c r="I13" s="447"/>
      <c r="J13" s="448"/>
      <c r="K13" s="448"/>
      <c r="L13" s="448"/>
      <c r="M13" s="448"/>
      <c r="N13" s="449"/>
      <c r="P13" s="447"/>
      <c r="Q13" s="448"/>
      <c r="R13" s="448"/>
      <c r="S13" s="448"/>
      <c r="T13" s="448"/>
      <c r="U13" s="449"/>
    </row>
    <row r="14" spans="1:21" outlineLevel="1">
      <c r="A14" s="58">
        <v>2040</v>
      </c>
      <c r="B14" s="21">
        <f t="shared" si="0"/>
        <v>0</v>
      </c>
      <c r="C14" s="21">
        <f>B14-Baseline!B14</f>
        <v>92.335622422375707</v>
      </c>
      <c r="D14" s="21">
        <f t="shared" si="1"/>
        <v>0</v>
      </c>
      <c r="E14" s="21">
        <f>D14-Baseline!D14</f>
        <v>92.335622422375707</v>
      </c>
      <c r="F14" s="21">
        <f t="shared" si="2"/>
        <v>0</v>
      </c>
      <c r="G14" s="21">
        <f>F14-Baseline!F14</f>
        <v>92.335622422375707</v>
      </c>
      <c r="I14" s="447"/>
      <c r="J14" s="448"/>
      <c r="K14" s="448"/>
      <c r="L14" s="448"/>
      <c r="M14" s="448"/>
      <c r="N14" s="449"/>
      <c r="P14" s="447"/>
      <c r="Q14" s="448"/>
      <c r="R14" s="448"/>
      <c r="S14" s="448"/>
      <c r="T14" s="448"/>
      <c r="U14" s="449"/>
    </row>
    <row r="15" spans="1:21" outlineLevel="1">
      <c r="A15" s="58">
        <v>2045</v>
      </c>
      <c r="B15" s="21">
        <f t="shared" si="0"/>
        <v>0</v>
      </c>
      <c r="C15" s="21">
        <f>B15-Baseline!B15</f>
        <v>120.9985360056989</v>
      </c>
      <c r="D15" s="21">
        <f t="shared" si="1"/>
        <v>0</v>
      </c>
      <c r="E15" s="21">
        <f>D15-Baseline!D15</f>
        <v>120.9985360056989</v>
      </c>
      <c r="F15" s="21">
        <f t="shared" si="2"/>
        <v>0</v>
      </c>
      <c r="G15" s="21">
        <f>F15-Baseline!F15</f>
        <v>120.9985360056989</v>
      </c>
      <c r="I15" s="447"/>
      <c r="J15" s="448"/>
      <c r="K15" s="448"/>
      <c r="L15" s="448"/>
      <c r="M15" s="448"/>
      <c r="N15" s="449"/>
      <c r="P15" s="447"/>
      <c r="Q15" s="448"/>
      <c r="R15" s="448"/>
      <c r="S15" s="448"/>
      <c r="T15" s="448"/>
      <c r="U15" s="449"/>
    </row>
    <row r="16" spans="1:21" outlineLevel="1">
      <c r="A16" s="58">
        <v>2050</v>
      </c>
      <c r="B16" s="21">
        <f t="shared" si="0"/>
        <v>0</v>
      </c>
      <c r="C16" s="21">
        <f>B16-Baseline!B16</f>
        <v>147.64376421172045</v>
      </c>
      <c r="D16" s="21">
        <f t="shared" si="1"/>
        <v>0</v>
      </c>
      <c r="E16" s="21">
        <f>D16-Baseline!D16</f>
        <v>147.64376421172045</v>
      </c>
      <c r="F16" s="21">
        <f t="shared" si="2"/>
        <v>0</v>
      </c>
      <c r="G16" s="21">
        <f>F16-Baseline!F16</f>
        <v>147.64376421172045</v>
      </c>
      <c r="I16" s="447"/>
      <c r="J16" s="448"/>
      <c r="K16" s="448"/>
      <c r="L16" s="448"/>
      <c r="M16" s="448"/>
      <c r="N16" s="449"/>
      <c r="P16" s="447"/>
      <c r="Q16" s="448"/>
      <c r="R16" s="448"/>
      <c r="S16" s="448"/>
      <c r="T16" s="448"/>
      <c r="U16" s="449"/>
    </row>
    <row r="17" spans="1:21" outlineLevel="1">
      <c r="A17" s="58">
        <v>2060</v>
      </c>
      <c r="B17" s="21">
        <f t="shared" si="0"/>
        <v>0</v>
      </c>
      <c r="C17" s="21">
        <f>B17-Baseline!B17</f>
        <v>195.57124428660319</v>
      </c>
      <c r="D17" s="21">
        <f t="shared" si="1"/>
        <v>0</v>
      </c>
      <c r="E17" s="21">
        <f>D17-Baseline!D17</f>
        <v>195.57124428660319</v>
      </c>
      <c r="F17" s="21">
        <f t="shared" si="2"/>
        <v>0</v>
      </c>
      <c r="G17" s="21">
        <f>F17-Baseline!F17</f>
        <v>195.57124428660319</v>
      </c>
      <c r="I17" s="447"/>
      <c r="J17" s="448"/>
      <c r="K17" s="448"/>
      <c r="L17" s="448"/>
      <c r="M17" s="448"/>
      <c r="N17" s="449"/>
      <c r="P17" s="447"/>
      <c r="Q17" s="448"/>
      <c r="R17" s="448"/>
      <c r="S17" s="448"/>
      <c r="T17" s="448"/>
      <c r="U17" s="449"/>
    </row>
    <row r="18" spans="1:21" outlineLevel="1">
      <c r="A18" s="58">
        <v>2070</v>
      </c>
      <c r="B18" s="21">
        <f t="shared" si="0"/>
        <v>0</v>
      </c>
      <c r="C18" s="21">
        <f>B18-Baseline!B18</f>
        <v>238.58930578043774</v>
      </c>
      <c r="D18" s="21">
        <f t="shared" si="1"/>
        <v>0</v>
      </c>
      <c r="E18" s="21">
        <f>D18-Baseline!D18</f>
        <v>238.58930578043774</v>
      </c>
      <c r="F18" s="21">
        <f t="shared" si="2"/>
        <v>0</v>
      </c>
      <c r="G18" s="21">
        <f>F18-Baseline!F18</f>
        <v>238.58930578043774</v>
      </c>
      <c r="I18" s="450"/>
      <c r="J18" s="451"/>
      <c r="K18" s="451"/>
      <c r="L18" s="451"/>
      <c r="M18" s="451"/>
      <c r="N18" s="452"/>
      <c r="P18" s="450"/>
      <c r="Q18" s="451"/>
      <c r="R18" s="451"/>
      <c r="S18" s="451"/>
      <c r="T18" s="451"/>
      <c r="U18" s="452"/>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f>Baseline!B20</f>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97"/>
      <c r="J21" s="445"/>
      <c r="K21" s="445"/>
      <c r="L21" s="445"/>
      <c r="M21" s="445"/>
      <c r="N21" s="446"/>
      <c r="P21" s="497"/>
      <c r="Q21" s="445"/>
      <c r="R21" s="445"/>
      <c r="S21" s="445"/>
      <c r="T21" s="445"/>
      <c r="U21" s="446"/>
    </row>
    <row r="22" spans="1:21" ht="12.75" customHeight="1" outlineLevel="1">
      <c r="A22" s="154"/>
      <c r="B22" s="155"/>
      <c r="I22" s="447"/>
      <c r="J22" s="448"/>
      <c r="K22" s="448"/>
      <c r="L22" s="448"/>
      <c r="M22" s="448"/>
      <c r="N22" s="449"/>
      <c r="P22" s="447"/>
      <c r="Q22" s="448"/>
      <c r="R22" s="448"/>
      <c r="S22" s="448"/>
      <c r="T22" s="448"/>
      <c r="U22" s="449"/>
    </row>
    <row r="23" spans="1:21" outlineLevel="1">
      <c r="A23" s="154"/>
      <c r="B23" s="479" t="s">
        <v>312</v>
      </c>
      <c r="C23" s="480"/>
      <c r="D23" s="480"/>
      <c r="E23" s="480"/>
      <c r="F23" s="480"/>
      <c r="G23" s="481"/>
      <c r="I23" s="447"/>
      <c r="J23" s="448"/>
      <c r="K23" s="448"/>
      <c r="L23" s="448"/>
      <c r="M23" s="448"/>
      <c r="N23" s="449"/>
      <c r="P23" s="447"/>
      <c r="Q23" s="448"/>
      <c r="R23" s="448"/>
      <c r="S23" s="448"/>
      <c r="T23" s="448"/>
      <c r="U23" s="449"/>
    </row>
    <row r="24" spans="1:21" outlineLevel="1">
      <c r="B24" s="17">
        <v>2027</v>
      </c>
      <c r="C24" s="17">
        <v>2028</v>
      </c>
      <c r="D24" s="17">
        <v>2029</v>
      </c>
      <c r="E24" s="17">
        <v>2030</v>
      </c>
      <c r="F24" s="17">
        <v>2031</v>
      </c>
      <c r="G24" s="17" t="s">
        <v>313</v>
      </c>
      <c r="I24" s="447"/>
      <c r="J24" s="448"/>
      <c r="K24" s="448"/>
      <c r="L24" s="448"/>
      <c r="M24" s="448"/>
      <c r="N24" s="449"/>
      <c r="P24" s="447"/>
      <c r="Q24" s="448"/>
      <c r="R24" s="448"/>
      <c r="S24" s="448"/>
      <c r="T24" s="448"/>
      <c r="U24" s="449"/>
    </row>
    <row r="25" spans="1:21" ht="14" outlineLevel="1" thickBot="1">
      <c r="B25" s="30" t="s">
        <v>314</v>
      </c>
      <c r="C25" s="30" t="s">
        <v>314</v>
      </c>
      <c r="D25" s="30" t="s">
        <v>314</v>
      </c>
      <c r="E25" s="30" t="s">
        <v>314</v>
      </c>
      <c r="F25" s="30" t="s">
        <v>314</v>
      </c>
      <c r="G25" s="30" t="s">
        <v>314</v>
      </c>
      <c r="I25" s="447"/>
      <c r="J25" s="448"/>
      <c r="K25" s="448"/>
      <c r="L25" s="448"/>
      <c r="M25" s="448"/>
      <c r="N25" s="449"/>
      <c r="P25" s="447"/>
      <c r="Q25" s="448"/>
      <c r="R25" s="448"/>
      <c r="S25" s="448"/>
      <c r="T25" s="448"/>
      <c r="U25" s="449"/>
    </row>
    <row r="26" spans="1:21" outlineLevel="1">
      <c r="A26" s="54" t="s">
        <v>315</v>
      </c>
      <c r="B26" s="21">
        <f>E64</f>
        <v>0</v>
      </c>
      <c r="C26" s="21">
        <f>F64</f>
        <v>0</v>
      </c>
      <c r="D26" s="21">
        <f>G64</f>
        <v>0</v>
      </c>
      <c r="E26" s="21">
        <f>H64</f>
        <v>0</v>
      </c>
      <c r="F26" s="21">
        <f>I64</f>
        <v>0</v>
      </c>
      <c r="G26" s="21">
        <f>SUM(J64:BB64)</f>
        <v>0</v>
      </c>
      <c r="I26" s="447"/>
      <c r="J26" s="448"/>
      <c r="K26" s="448"/>
      <c r="L26" s="448"/>
      <c r="M26" s="448"/>
      <c r="N26" s="449"/>
      <c r="P26" s="447"/>
      <c r="Q26" s="448"/>
      <c r="R26" s="448"/>
      <c r="S26" s="448"/>
      <c r="T26" s="448"/>
      <c r="U26" s="449"/>
    </row>
    <row r="27" spans="1:21" outlineLevel="1">
      <c r="A27" s="54" t="s">
        <v>316</v>
      </c>
      <c r="B27" s="21">
        <f>E71+E77</f>
        <v>0</v>
      </c>
      <c r="C27" s="21">
        <f>F71+F77</f>
        <v>0</v>
      </c>
      <c r="D27" s="21">
        <f>G71+G77</f>
        <v>0</v>
      </c>
      <c r="E27" s="21">
        <f>H71+H77</f>
        <v>0</v>
      </c>
      <c r="F27" s="21">
        <f>I71+I77</f>
        <v>0</v>
      </c>
      <c r="G27" s="21">
        <f>SUM(J71:BB71)+SUM(J77:BB77)</f>
        <v>0</v>
      </c>
      <c r="I27" s="447"/>
      <c r="J27" s="448"/>
      <c r="K27" s="448"/>
      <c r="L27" s="448"/>
      <c r="M27" s="448"/>
      <c r="N27" s="449"/>
      <c r="P27" s="447"/>
      <c r="Q27" s="448"/>
      <c r="R27" s="448"/>
      <c r="S27" s="448"/>
      <c r="T27" s="448"/>
      <c r="U27" s="449"/>
    </row>
    <row r="28" spans="1:21" outlineLevel="1">
      <c r="A28" s="154"/>
      <c r="B28" s="248"/>
      <c r="C28" s="248"/>
      <c r="D28" s="248"/>
      <c r="E28" s="248"/>
      <c r="F28" s="248"/>
      <c r="G28" s="248"/>
      <c r="I28" s="447"/>
      <c r="J28" s="448"/>
      <c r="K28" s="448"/>
      <c r="L28" s="448"/>
      <c r="M28" s="448"/>
      <c r="N28" s="449"/>
      <c r="P28" s="447"/>
      <c r="Q28" s="448"/>
      <c r="R28" s="448"/>
      <c r="S28" s="448"/>
      <c r="T28" s="448"/>
      <c r="U28" s="449"/>
    </row>
    <row r="29" spans="1:21" ht="14" outlineLevel="1" thickBot="1">
      <c r="A29" s="154"/>
      <c r="B29" s="248"/>
      <c r="C29" s="248"/>
      <c r="D29" s="248"/>
      <c r="E29" s="248"/>
      <c r="F29" s="248"/>
      <c r="G29" s="248"/>
      <c r="I29" s="447"/>
      <c r="J29" s="448"/>
      <c r="K29" s="448"/>
      <c r="L29" s="448"/>
      <c r="M29" s="448"/>
      <c r="N29" s="449"/>
      <c r="P29" s="447"/>
      <c r="Q29" s="448"/>
      <c r="R29" s="448"/>
      <c r="S29" s="448"/>
      <c r="T29" s="448"/>
      <c r="U29" s="449"/>
    </row>
    <row r="30" spans="1:21" ht="14" outlineLevel="1" thickBot="1">
      <c r="A30" s="308"/>
      <c r="B30" s="309" t="s">
        <v>317</v>
      </c>
      <c r="C30" s="310" t="s">
        <v>318</v>
      </c>
      <c r="D30" s="483" t="s">
        <v>291</v>
      </c>
      <c r="E30" s="484"/>
      <c r="F30" s="484"/>
      <c r="G30" s="485"/>
      <c r="I30" s="447"/>
      <c r="J30" s="448"/>
      <c r="K30" s="448"/>
      <c r="L30" s="448"/>
      <c r="M30" s="448"/>
      <c r="N30" s="449"/>
      <c r="P30" s="447"/>
      <c r="Q30" s="448"/>
      <c r="R30" s="448"/>
      <c r="S30" s="448"/>
      <c r="T30" s="448"/>
      <c r="U30" s="449"/>
    </row>
    <row r="31" spans="1:21" outlineLevel="1">
      <c r="A31" s="476" t="s">
        <v>319</v>
      </c>
      <c r="B31" s="311"/>
      <c r="C31" s="307"/>
      <c r="D31" s="427"/>
      <c r="E31" s="427"/>
      <c r="F31" s="427"/>
      <c r="G31" s="428"/>
      <c r="I31" s="447"/>
      <c r="J31" s="448"/>
      <c r="K31" s="448"/>
      <c r="L31" s="448"/>
      <c r="M31" s="448"/>
      <c r="N31" s="449"/>
      <c r="P31" s="447"/>
      <c r="Q31" s="448"/>
      <c r="R31" s="448"/>
      <c r="S31" s="448"/>
      <c r="T31" s="448"/>
      <c r="U31" s="449"/>
    </row>
    <row r="32" spans="1:21" outlineLevel="1">
      <c r="A32" s="476"/>
      <c r="B32" s="312"/>
      <c r="C32" s="252"/>
      <c r="D32" s="425"/>
      <c r="E32" s="425"/>
      <c r="F32" s="425"/>
      <c r="G32" s="426"/>
      <c r="I32" s="447"/>
      <c r="J32" s="448"/>
      <c r="K32" s="448"/>
      <c r="L32" s="448"/>
      <c r="M32" s="448"/>
      <c r="N32" s="449"/>
      <c r="P32" s="447"/>
      <c r="Q32" s="448"/>
      <c r="R32" s="448"/>
      <c r="S32" s="448"/>
      <c r="T32" s="448"/>
      <c r="U32" s="449"/>
    </row>
    <row r="33" spans="1:21" outlineLevel="1">
      <c r="A33" s="476"/>
      <c r="B33" s="312"/>
      <c r="C33" s="252"/>
      <c r="D33" s="425"/>
      <c r="E33" s="425"/>
      <c r="F33" s="425"/>
      <c r="G33" s="426"/>
      <c r="I33" s="447"/>
      <c r="J33" s="448"/>
      <c r="K33" s="448"/>
      <c r="L33" s="448"/>
      <c r="M33" s="448"/>
      <c r="N33" s="449"/>
      <c r="P33" s="447"/>
      <c r="Q33" s="448"/>
      <c r="R33" s="448"/>
      <c r="S33" s="448"/>
      <c r="T33" s="448"/>
      <c r="U33" s="449"/>
    </row>
    <row r="34" spans="1:21" outlineLevel="1">
      <c r="A34" s="476"/>
      <c r="B34" s="312"/>
      <c r="C34" s="252"/>
      <c r="D34" s="425"/>
      <c r="E34" s="425"/>
      <c r="F34" s="425"/>
      <c r="G34" s="426"/>
      <c r="I34" s="447"/>
      <c r="J34" s="448"/>
      <c r="K34" s="448"/>
      <c r="L34" s="448"/>
      <c r="M34" s="448"/>
      <c r="N34" s="449"/>
      <c r="P34" s="447"/>
      <c r="Q34" s="448"/>
      <c r="R34" s="448"/>
      <c r="S34" s="448"/>
      <c r="T34" s="448"/>
      <c r="U34" s="449"/>
    </row>
    <row r="35" spans="1:21" outlineLevel="1">
      <c r="A35" s="476"/>
      <c r="B35" s="312"/>
      <c r="C35" s="252"/>
      <c r="D35" s="425"/>
      <c r="E35" s="425"/>
      <c r="F35" s="425"/>
      <c r="G35" s="426"/>
      <c r="I35" s="447"/>
      <c r="J35" s="448"/>
      <c r="K35" s="448"/>
      <c r="L35" s="448"/>
      <c r="M35" s="448"/>
      <c r="N35" s="449"/>
      <c r="P35" s="447"/>
      <c r="Q35" s="448"/>
      <c r="R35" s="448"/>
      <c r="S35" s="448"/>
      <c r="T35" s="448"/>
      <c r="U35" s="449"/>
    </row>
    <row r="36" spans="1:21" outlineLevel="1">
      <c r="A36" s="476"/>
      <c r="B36" s="312"/>
      <c r="C36" s="252"/>
      <c r="D36" s="425"/>
      <c r="E36" s="425"/>
      <c r="F36" s="425"/>
      <c r="G36" s="426"/>
      <c r="I36" s="447"/>
      <c r="J36" s="448"/>
      <c r="K36" s="448"/>
      <c r="L36" s="448"/>
      <c r="M36" s="448"/>
      <c r="N36" s="449"/>
      <c r="P36" s="447"/>
      <c r="Q36" s="448"/>
      <c r="R36" s="448"/>
      <c r="S36" s="448"/>
      <c r="T36" s="448"/>
      <c r="U36" s="449"/>
    </row>
    <row r="37" spans="1:21" outlineLevel="1">
      <c r="A37" s="476"/>
      <c r="B37" s="312"/>
      <c r="C37" s="252"/>
      <c r="D37" s="425"/>
      <c r="E37" s="425"/>
      <c r="F37" s="425"/>
      <c r="G37" s="426"/>
      <c r="I37" s="447"/>
      <c r="J37" s="448"/>
      <c r="K37" s="448"/>
      <c r="L37" s="448"/>
      <c r="M37" s="448"/>
      <c r="N37" s="449"/>
      <c r="P37" s="447"/>
      <c r="Q37" s="448"/>
      <c r="R37" s="448"/>
      <c r="S37" s="448"/>
      <c r="T37" s="448"/>
      <c r="U37" s="449"/>
    </row>
    <row r="38" spans="1:21" outlineLevel="1">
      <c r="A38" s="476"/>
      <c r="B38" s="312"/>
      <c r="C38" s="252"/>
      <c r="D38" s="425"/>
      <c r="E38" s="425"/>
      <c r="F38" s="425"/>
      <c r="G38" s="426"/>
      <c r="I38" s="447"/>
      <c r="J38" s="448"/>
      <c r="K38" s="448"/>
      <c r="L38" s="448"/>
      <c r="M38" s="448"/>
      <c r="N38" s="449"/>
      <c r="P38" s="447"/>
      <c r="Q38" s="448"/>
      <c r="R38" s="448"/>
      <c r="S38" s="448"/>
      <c r="T38" s="448"/>
      <c r="U38" s="449"/>
    </row>
    <row r="39" spans="1:21" outlineLevel="1">
      <c r="A39" s="476"/>
      <c r="B39" s="312"/>
      <c r="C39" s="252"/>
      <c r="D39" s="425"/>
      <c r="E39" s="425"/>
      <c r="F39" s="425"/>
      <c r="G39" s="426"/>
      <c r="I39" s="447"/>
      <c r="J39" s="448"/>
      <c r="K39" s="448"/>
      <c r="L39" s="448"/>
      <c r="M39" s="448"/>
      <c r="N39" s="449"/>
      <c r="P39" s="447"/>
      <c r="Q39" s="448"/>
      <c r="R39" s="448"/>
      <c r="S39" s="448"/>
      <c r="T39" s="448"/>
      <c r="U39" s="449"/>
    </row>
    <row r="40" spans="1:21" ht="14" outlineLevel="1" thickBot="1">
      <c r="A40" s="477"/>
      <c r="B40" s="313"/>
      <c r="C40" s="314"/>
      <c r="D40" s="486"/>
      <c r="E40" s="486"/>
      <c r="F40" s="486"/>
      <c r="G40" s="487"/>
      <c r="I40" s="447"/>
      <c r="J40" s="448"/>
      <c r="K40" s="448"/>
      <c r="L40" s="448"/>
      <c r="M40" s="448"/>
      <c r="N40" s="449"/>
      <c r="P40" s="447"/>
      <c r="Q40" s="448"/>
      <c r="R40" s="448"/>
      <c r="S40" s="448"/>
      <c r="T40" s="448"/>
      <c r="U40" s="449"/>
    </row>
    <row r="41" spans="1:21" outlineLevel="1">
      <c r="A41" s="154"/>
      <c r="B41" s="248"/>
      <c r="C41" s="248"/>
      <c r="D41" s="248"/>
      <c r="E41" s="248"/>
      <c r="F41" s="248"/>
      <c r="G41" s="248"/>
      <c r="I41" s="447"/>
      <c r="J41" s="448"/>
      <c r="K41" s="448"/>
      <c r="L41" s="448"/>
      <c r="M41" s="448"/>
      <c r="N41" s="449"/>
      <c r="P41" s="447"/>
      <c r="Q41" s="448"/>
      <c r="R41" s="448"/>
      <c r="S41" s="448"/>
      <c r="T41" s="448"/>
      <c r="U41" s="449"/>
    </row>
    <row r="42" spans="1:21" outlineLevel="1">
      <c r="A42" s="154"/>
      <c r="B42" s="248"/>
      <c r="C42" s="248"/>
      <c r="D42" s="248"/>
      <c r="E42" s="248"/>
      <c r="F42" s="248"/>
      <c r="G42" s="248"/>
      <c r="I42" s="447"/>
      <c r="J42" s="448"/>
      <c r="K42" s="448"/>
      <c r="L42" s="448"/>
      <c r="M42" s="448"/>
      <c r="N42" s="449"/>
      <c r="P42" s="447"/>
      <c r="Q42" s="448"/>
      <c r="R42" s="448"/>
      <c r="S42" s="448"/>
      <c r="T42" s="448"/>
      <c r="U42" s="449"/>
    </row>
    <row r="43" spans="1:21" outlineLevel="1">
      <c r="A43" s="154"/>
      <c r="B43" s="248"/>
      <c r="C43" s="248"/>
      <c r="D43" s="248"/>
      <c r="E43" s="248"/>
      <c r="F43" s="248"/>
      <c r="G43" s="248"/>
      <c r="I43" s="447"/>
      <c r="J43" s="448"/>
      <c r="K43" s="448"/>
      <c r="L43" s="448"/>
      <c r="M43" s="448"/>
      <c r="N43" s="449"/>
      <c r="P43" s="447"/>
      <c r="Q43" s="448"/>
      <c r="R43" s="448"/>
      <c r="S43" s="448"/>
      <c r="T43" s="448"/>
      <c r="U43" s="449"/>
    </row>
    <row r="44" spans="1:21" outlineLevel="1">
      <c r="A44" s="154"/>
      <c r="B44" s="248"/>
      <c r="C44" s="248"/>
      <c r="D44" s="248"/>
      <c r="E44" s="248"/>
      <c r="F44" s="248"/>
      <c r="G44" s="248"/>
      <c r="I44" s="447"/>
      <c r="J44" s="448"/>
      <c r="K44" s="448"/>
      <c r="L44" s="448"/>
      <c r="M44" s="448"/>
      <c r="N44" s="449"/>
      <c r="P44" s="447"/>
      <c r="Q44" s="448"/>
      <c r="R44" s="448"/>
      <c r="S44" s="448"/>
      <c r="T44" s="448"/>
      <c r="U44" s="449"/>
    </row>
    <row r="45" spans="1:21" outlineLevel="1">
      <c r="A45" s="154"/>
      <c r="B45" s="248"/>
      <c r="C45" s="248"/>
      <c r="D45" s="248"/>
      <c r="E45" s="248"/>
      <c r="F45" s="248"/>
      <c r="G45" s="248"/>
      <c r="I45" s="450"/>
      <c r="J45" s="451"/>
      <c r="K45" s="451"/>
      <c r="L45" s="451"/>
      <c r="M45" s="451"/>
      <c r="N45" s="452"/>
      <c r="P45" s="450"/>
      <c r="Q45" s="451"/>
      <c r="R45" s="451"/>
      <c r="S45" s="451"/>
      <c r="T45" s="451"/>
      <c r="U45" s="452"/>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c r="C66" s="267"/>
      <c r="D66" s="268" t="s">
        <v>330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344</v>
      </c>
      <c r="C83" t="s">
        <v>345</v>
      </c>
      <c r="D83" t="s">
        <v>330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453</v>
      </c>
      <c r="C108" t="s">
        <v>454</v>
      </c>
      <c r="D108" t="s">
        <v>330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455</v>
      </c>
      <c r="C109" t="s">
        <v>456</v>
      </c>
      <c r="D109" t="s">
        <v>330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457</v>
      </c>
      <c r="C110" t="s">
        <v>458</v>
      </c>
      <c r="D110" t="s">
        <v>330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459</v>
      </c>
      <c r="C111" t="s">
        <v>460</v>
      </c>
      <c r="D111" t="s">
        <v>330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461</v>
      </c>
      <c r="C112" t="s">
        <v>462</v>
      </c>
      <c r="D112" t="s">
        <v>330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463</v>
      </c>
      <c r="C113" t="s">
        <v>464</v>
      </c>
      <c r="D113" t="s">
        <v>330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465</v>
      </c>
      <c r="C114" t="s">
        <v>466</v>
      </c>
      <c r="D114" t="s">
        <v>330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467</v>
      </c>
      <c r="C115" t="s">
        <v>468</v>
      </c>
      <c r="D115" t="s">
        <v>330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469</v>
      </c>
      <c r="C116" t="s">
        <v>470</v>
      </c>
      <c r="D116" t="s">
        <v>330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471</v>
      </c>
      <c r="C117" t="s">
        <v>472</v>
      </c>
      <c r="D117" t="s">
        <v>330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473</v>
      </c>
      <c r="C118" t="s">
        <v>474</v>
      </c>
      <c r="D118" t="s">
        <v>330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475</v>
      </c>
      <c r="C119" t="s">
        <v>476</v>
      </c>
      <c r="D119" t="s">
        <v>330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477</v>
      </c>
      <c r="C120" t="s">
        <v>478</v>
      </c>
      <c r="D120" t="s">
        <v>330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479</v>
      </c>
      <c r="C121" t="s">
        <v>480</v>
      </c>
      <c r="D121" t="s">
        <v>330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481</v>
      </c>
      <c r="C122" t="s">
        <v>482</v>
      </c>
      <c r="D122" t="s">
        <v>330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483</v>
      </c>
      <c r="C123" t="s">
        <v>484</v>
      </c>
      <c r="D123" t="s">
        <v>330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485</v>
      </c>
      <c r="C124" t="s">
        <v>486</v>
      </c>
      <c r="D124" t="s">
        <v>330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487</v>
      </c>
      <c r="C125" t="s">
        <v>488</v>
      </c>
      <c r="D125" t="s">
        <v>330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489</v>
      </c>
      <c r="C126" t="s">
        <v>490</v>
      </c>
      <c r="D126" t="s">
        <v>330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491</v>
      </c>
      <c r="C127" t="s">
        <v>492</v>
      </c>
      <c r="D127" t="s">
        <v>330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406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407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31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31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31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417</v>
      </c>
      <c r="C153" s="135"/>
      <c r="D153" s="135" t="s">
        <v>330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31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315" t="s">
        <v>412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315" t="s">
        <v>413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69"/>
      <c r="B191" s="150" t="s">
        <v>434</v>
      </c>
      <c r="C191" s="19"/>
      <c r="D191" s="135" t="s">
        <v>330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69"/>
      <c r="B192" s="150" t="s">
        <v>495</v>
      </c>
      <c r="C192" s="19"/>
      <c r="D192" s="135" t="s">
        <v>330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69"/>
      <c r="B193" s="150" t="s">
        <v>435</v>
      </c>
      <c r="C193" s="19"/>
      <c r="D193" s="135" t="s">
        <v>330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69"/>
      <c r="B194" s="150" t="s">
        <v>436</v>
      </c>
      <c r="C194" s="19"/>
      <c r="D194" s="135" t="s">
        <v>330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69"/>
      <c r="B195" s="150" t="s">
        <v>437</v>
      </c>
      <c r="C195" s="19"/>
      <c r="D195" s="135" t="s">
        <v>330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69"/>
      <c r="B196" s="150" t="s">
        <v>253</v>
      </c>
      <c r="C196" s="19"/>
      <c r="D196" s="135" t="s">
        <v>330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69"/>
      <c r="B197" s="150" t="s">
        <v>256</v>
      </c>
      <c r="C197" s="19"/>
      <c r="D197" s="135" t="s">
        <v>330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0"/>
      <c r="B198" s="150" t="s">
        <v>417</v>
      </c>
      <c r="C198" s="19"/>
      <c r="D198" s="135" t="s">
        <v>330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69"/>
      <c r="B201" s="150" t="s">
        <v>440</v>
      </c>
      <c r="C201" s="19"/>
      <c r="D201" s="135" t="s">
        <v>330</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0"/>
      <c r="B202" s="150" t="s">
        <v>441</v>
      </c>
      <c r="C202" s="19"/>
      <c r="D202" s="135" t="s">
        <v>330</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68" t="s">
        <v>442</v>
      </c>
      <c r="B204" s="150" t="s">
        <v>443</v>
      </c>
      <c r="C204" s="19"/>
      <c r="D204" s="135" t="s">
        <v>330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69"/>
      <c r="B205" s="150" t="s">
        <v>444</v>
      </c>
      <c r="C205" s="19"/>
      <c r="D205" s="135" t="s">
        <v>330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0"/>
      <c r="B206" s="150" t="s">
        <v>445</v>
      </c>
      <c r="C206" s="19"/>
      <c r="D206" s="135" t="s">
        <v>330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496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3" t="s">
        <v>432</v>
      </c>
      <c r="B210" s="150" t="s">
        <v>497</v>
      </c>
      <c r="C210" s="19"/>
      <c r="D210" s="135" t="s">
        <v>330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94"/>
      <c r="B211" s="150" t="s">
        <v>434</v>
      </c>
      <c r="C211" s="19"/>
      <c r="D211" s="135" t="s">
        <v>330</v>
      </c>
      <c r="E211" s="21">
        <f>E191-Baseline!E191</f>
        <v>6.0000000000000001E-3</v>
      </c>
      <c r="F211" s="21">
        <f>F191-Baseline!F191</f>
        <v>5.9130434782608699E-3</v>
      </c>
      <c r="G211" s="21">
        <f>G191-Baseline!G191</f>
        <v>5.8273471959672338E-3</v>
      </c>
      <c r="H211" s="21">
        <f>H191-Baseline!H191</f>
        <v>5.7428928887793039E-3</v>
      </c>
      <c r="I211" s="21">
        <f>I191-Baseline!I191</f>
        <v>5.6596625570578653E-3</v>
      </c>
      <c r="J211" s="21">
        <f>J191-Baseline!J191</f>
        <v>5.5776384620280419E-3</v>
      </c>
      <c r="K211" s="21">
        <f>K191-Baseline!K191</f>
        <v>5.4968031219986497E-3</v>
      </c>
      <c r="L211" s="21">
        <f>L191-Baseline!L191</f>
        <v>5.4171393086363505E-3</v>
      </c>
      <c r="M211" s="21">
        <f>M191-Baseline!M191</f>
        <v>5.338630043293797E-3</v>
      </c>
      <c r="N211" s="21">
        <f>N191-Baseline!N191</f>
        <v>5.2612585933909887E-3</v>
      </c>
      <c r="O211" s="21">
        <f>O191-Baseline!O191</f>
        <v>5.1850084688490903E-3</v>
      </c>
      <c r="P211" s="21">
        <f>P191-Baseline!P191</f>
        <v>5.1098634185759162E-3</v>
      </c>
      <c r="Q211" s="21">
        <f>Q191-Baseline!Q191</f>
        <v>5.0358074270023508E-3</v>
      </c>
      <c r="R211" s="21">
        <f>R191-Baseline!R191</f>
        <v>4.9628247106689848E-3</v>
      </c>
      <c r="S211" s="21">
        <f>S191-Baseline!S191</f>
        <v>4.8908997148621874E-3</v>
      </c>
      <c r="T211" s="21">
        <f>T191-Baseline!T191</f>
        <v>4.820017110298969E-3</v>
      </c>
      <c r="U211" s="21">
        <f>U191-Baseline!U191</f>
        <v>4.750161789859853E-3</v>
      </c>
      <c r="V211" s="21">
        <f>V191-Baseline!V191</f>
        <v>4.6813188653691308E-3</v>
      </c>
      <c r="W211" s="21">
        <f>W191-Baseline!W191</f>
        <v>4.6134736644217519E-3</v>
      </c>
      <c r="X211" s="21">
        <f>X191-Baseline!X191</f>
        <v>4.5466117272562204E-3</v>
      </c>
      <c r="Y211" s="21">
        <f>Y191-Baseline!Y191</f>
        <v>4.4807188036727966E-3</v>
      </c>
      <c r="Z211" s="21">
        <f>Z191-Baseline!Z191</f>
        <v>4.4157808499963799E-3</v>
      </c>
      <c r="AA211" s="21">
        <f>AA191-Baseline!AA191</f>
        <v>4.351784026083389E-3</v>
      </c>
      <c r="AB211" s="21">
        <f>AB191-Baseline!AB191</f>
        <v>4.2887146923720355E-3</v>
      </c>
      <c r="AC211" s="21">
        <f>AC191-Baseline!AC191</f>
        <v>4.226559406975341E-3</v>
      </c>
      <c r="AD211" s="21">
        <f>AD191-Baseline!AD191</f>
        <v>4.1653049228162781E-3</v>
      </c>
      <c r="AE211" s="21">
        <f>AE191-Baseline!AE191</f>
        <v>4.1049381848044485E-3</v>
      </c>
      <c r="AF211" s="21">
        <f>AF191-Baseline!AF191</f>
        <v>4.0454463270536587E-3</v>
      </c>
      <c r="AG211" s="21">
        <f>AG191-Baseline!AG191</f>
        <v>3.9868166701398384E-3</v>
      </c>
      <c r="AH211" s="21">
        <f>AH191-Baseline!AH191</f>
        <v>3.929036718398682E-3</v>
      </c>
      <c r="AI211" s="21">
        <f>AI191-Baseline!AI191</f>
        <v>3.8720941572624691E-3</v>
      </c>
      <c r="AJ211" s="21">
        <f>AJ191-Baseline!AJ191</f>
        <v>3.8345010101045809E-3</v>
      </c>
      <c r="AK211" s="21">
        <f>AK191-Baseline!AK191</f>
        <v>3.7972728449579348E-3</v>
      </c>
      <c r="AL211" s="21">
        <f>AL191-Baseline!AL191</f>
        <v>3.7604061183078574E-3</v>
      </c>
      <c r="AM211" s="21">
        <f>AM191-Baseline!AM191</f>
        <v>3.7238973210427331E-3</v>
      </c>
      <c r="AN211" s="21">
        <f>AN191-Baseline!AN191</f>
        <v>3.6877429781199881E-3</v>
      </c>
      <c r="AO211" s="21">
        <f>AO191-Baseline!AO191</f>
        <v>3.6519396482353281E-3</v>
      </c>
      <c r="AP211" s="21">
        <f>AP191-Baseline!AP191</f>
        <v>3.6164839234951794E-3</v>
      </c>
      <c r="AQ211" s="21">
        <f>AQ191-Baseline!AQ191</f>
        <v>3.5813724290923135E-3</v>
      </c>
      <c r="AR211" s="21">
        <f>AR191-Baseline!AR191</f>
        <v>3.5466018229846218E-3</v>
      </c>
      <c r="AS211" s="21">
        <f>AS191-Baseline!AS191</f>
        <v>3.5121687955770036E-3</v>
      </c>
      <c r="AT211" s="21">
        <f>AT191-Baseline!AT191</f>
        <v>3.4780700694063533E-3</v>
      </c>
      <c r="AU211" s="21">
        <f>AU191-Baseline!AU191</f>
        <v>3.4443023988295924E-3</v>
      </c>
      <c r="AV211" s="21">
        <f>AV191-Baseline!AV191</f>
        <v>3.4108625697147417E-3</v>
      </c>
      <c r="AW211" s="21">
        <f>AW191-Baseline!AW191</f>
        <v>3.3777473991349867E-3</v>
      </c>
      <c r="AX211" s="21">
        <f>AX191-Baseline!AX191</f>
        <v>3.3449537350657148E-3</v>
      </c>
      <c r="AY211" s="21">
        <f>AY191-Baseline!AY191</f>
        <v>3.3124784560844942E-3</v>
      </c>
      <c r="AZ211" s="21">
        <f>AZ191-Baseline!AZ191</f>
        <v>3.2803184710739654E-3</v>
      </c>
      <c r="BA211" s="21">
        <f>BA191-Baseline!BA191</f>
        <v>3.2484707189276165E-3</v>
      </c>
      <c r="BB211" s="21">
        <f>BB191-Baseline!BB191</f>
        <v>3.2169321682584164E-3</v>
      </c>
    </row>
    <row r="212" spans="1:54" outlineLevel="2">
      <c r="A212" s="494"/>
      <c r="B212" s="150" t="s">
        <v>495</v>
      </c>
      <c r="C212" s="19"/>
      <c r="D212" s="135" t="s">
        <v>330</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494"/>
      <c r="B213" s="150" t="s">
        <v>435</v>
      </c>
      <c r="C213" s="19"/>
      <c r="D213" s="135" t="s">
        <v>330</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494"/>
      <c r="B214" s="150" t="s">
        <v>436</v>
      </c>
      <c r="C214" s="19"/>
      <c r="D214" s="135" t="s">
        <v>330</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494"/>
      <c r="B215" s="150" t="s">
        <v>437</v>
      </c>
      <c r="C215" s="19"/>
      <c r="D215" s="135" t="s">
        <v>330</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494"/>
      <c r="B216" s="150" t="s">
        <v>253</v>
      </c>
      <c r="C216" s="19"/>
      <c r="D216" s="135" t="s">
        <v>330</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494"/>
      <c r="B217" s="150" t="s">
        <v>256</v>
      </c>
      <c r="C217" s="19"/>
      <c r="D217" s="135"/>
      <c r="E217" s="21">
        <f>E197-Baseline!E197</f>
        <v>7.2333674999999999</v>
      </c>
      <c r="F217" s="21">
        <f>F197-Baseline!F197</f>
        <v>7.1285360869565224</v>
      </c>
      <c r="G217" s="21">
        <f>G197-Baseline!G197</f>
        <v>7.0252239697542542</v>
      </c>
      <c r="H217" s="21">
        <f>H197-Baseline!H197</f>
        <v>6.9234091296128888</v>
      </c>
      <c r="I217" s="21">
        <f>I197-Baseline!I197</f>
        <v>6.823069866864877</v>
      </c>
      <c r="J217" s="21">
        <f>J197-Baseline!J197</f>
        <v>6.7241847963306034</v>
      </c>
      <c r="K217" s="21">
        <f>K197-Baseline!K197</f>
        <v>6.6267328427605969</v>
      </c>
      <c r="L217" s="21">
        <f>L197-Baseline!L197</f>
        <v>6.5306932363437751</v>
      </c>
      <c r="M217" s="21">
        <f>M197-Baseline!M197</f>
        <v>6.4360455082808246</v>
      </c>
      <c r="N217" s="21">
        <f>N197-Baseline!N197</f>
        <v>6.3427694864216821</v>
      </c>
      <c r="O217" s="21">
        <f>O197-Baseline!O197</f>
        <v>6.2508452909662955</v>
      </c>
      <c r="P217" s="21">
        <f>P197-Baseline!P197</f>
        <v>6.1602533302276541</v>
      </c>
      <c r="Q217" s="21">
        <f>Q197-Baseline!Q197</f>
        <v>6.0709742964562379</v>
      </c>
      <c r="R217" s="21">
        <f>R197-Baseline!R197</f>
        <v>5.9829891617249906</v>
      </c>
      <c r="S217" s="21">
        <f>S197-Baseline!S197</f>
        <v>5.8962791738739044</v>
      </c>
      <c r="T217" s="21">
        <f>T197-Baseline!T197</f>
        <v>5.810825852513414</v>
      </c>
      <c r="U217" s="21">
        <f>U197-Baseline!U197</f>
        <v>5.7266109850856841</v>
      </c>
      <c r="V217" s="21">
        <f>V197-Baseline!V197</f>
        <v>5.6436166229829929</v>
      </c>
      <c r="W217" s="21">
        <f>W197-Baseline!W197</f>
        <v>5.5618250777223706</v>
      </c>
      <c r="X217" s="21">
        <f>X197-Baseline!X197</f>
        <v>5.4812189171756698</v>
      </c>
      <c r="Y217" s="21">
        <f>Y197-Baseline!Y197</f>
        <v>5.4017809618542829</v>
      </c>
      <c r="Z217" s="21">
        <f>Z197-Baseline!Z197</f>
        <v>5.3234942812477009</v>
      </c>
      <c r="AA217" s="21">
        <f>AA197-Baseline!AA197</f>
        <v>5.2463421902151248</v>
      </c>
      <c r="AB217" s="21">
        <f>AB197-Baseline!AB197</f>
        <v>5.1703082454293989</v>
      </c>
      <c r="AC217" s="21">
        <f>AC197-Baseline!AC197</f>
        <v>5.0953762418724518</v>
      </c>
      <c r="AD217" s="21">
        <f>AD197-Baseline!AD197</f>
        <v>5.0215302093815488</v>
      </c>
      <c r="AE217" s="21">
        <f>AE197-Baseline!AE197</f>
        <v>4.9487544092455842</v>
      </c>
      <c r="AF217" s="21">
        <f>AF197-Baseline!AF197</f>
        <v>4.8770333308507192</v>
      </c>
      <c r="AG217" s="21">
        <f>AG197-Baseline!AG197</f>
        <v>4.8063516883746216</v>
      </c>
      <c r="AH217" s="21">
        <f>AH197-Baseline!AH197</f>
        <v>4.7366944175286152</v>
      </c>
      <c r="AI217" s="21">
        <f>AI197-Baseline!AI197</f>
        <v>4.6680466723470415</v>
      </c>
      <c r="AJ217" s="21">
        <f>AJ197-Baseline!AJ197</f>
        <v>4.6227258308679424</v>
      </c>
      <c r="AK217" s="21">
        <f>AK197-Baseline!AK197</f>
        <v>4.5778449975585458</v>
      </c>
      <c r="AL217" s="21">
        <f>AL197-Baseline!AL197</f>
        <v>4.53339990049487</v>
      </c>
      <c r="AM217" s="21">
        <f>AM197-Baseline!AM197</f>
        <v>4.48938630922793</v>
      </c>
      <c r="AN217" s="21">
        <f>AN197-Baseline!AN197</f>
        <v>4.4458000343810573</v>
      </c>
      <c r="AO217" s="21">
        <f>AO197-Baseline!AO197</f>
        <v>4.4026369272511445</v>
      </c>
      <c r="AP217" s="21">
        <f>AP197-Baseline!AP197</f>
        <v>4.3598928794137546</v>
      </c>
      <c r="AQ217" s="21">
        <f>AQ197-Baseline!AQ197</f>
        <v>4.317563822332068</v>
      </c>
      <c r="AR217" s="21">
        <f>AR197-Baseline!AR197</f>
        <v>4.2756457269696204</v>
      </c>
      <c r="AS217" s="21">
        <f>AS197-Baseline!AS197</f>
        <v>4.2341346034068099</v>
      </c>
      <c r="AT217" s="21">
        <f>AT197-Baseline!AT197</f>
        <v>4.1930265004611114</v>
      </c>
      <c r="AU217" s="21">
        <f>AU197-Baseline!AU197</f>
        <v>4.1523175053110046</v>
      </c>
      <c r="AV217" s="21">
        <f>AV197-Baseline!AV197</f>
        <v>4.1120037431235188</v>
      </c>
      <c r="AW217" s="21">
        <f>AW197-Baseline!AW197</f>
        <v>4.0720813766854258</v>
      </c>
      <c r="AX217" s="21">
        <f>AX197-Baseline!AX197</f>
        <v>4.032546606037994</v>
      </c>
      <c r="AY217" s="21">
        <f>AY197-Baseline!AY197</f>
        <v>3.9933956681152947</v>
      </c>
      <c r="AZ217" s="21">
        <f>AZ197-Baseline!AZ197</f>
        <v>3.9546248363860208</v>
      </c>
      <c r="BA217" s="21">
        <f>BA197-Baseline!BA197</f>
        <v>3.9162304204987772</v>
      </c>
      <c r="BB217" s="21">
        <f>BB197-Baseline!BB197</f>
        <v>3.8782087659308284</v>
      </c>
    </row>
    <row r="218" spans="1:54" outlineLevel="2">
      <c r="A218" s="495"/>
      <c r="B218" s="150" t="s">
        <v>417</v>
      </c>
      <c r="C218" s="19"/>
      <c r="D218" s="135" t="s">
        <v>330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3" t="s">
        <v>438</v>
      </c>
      <c r="B220" s="150" t="s">
        <v>439</v>
      </c>
      <c r="C220" s="19"/>
      <c r="D220" s="135" t="s">
        <v>330</v>
      </c>
      <c r="E220" s="21">
        <f>SUM(E210:E213,E216:E218)</f>
        <v>7.2393675000000002</v>
      </c>
      <c r="F220" s="21">
        <f t="shared" ref="F220:BB220" si="31">SUM(F210:F213,F216:F218)</f>
        <v>7.134449130434783</v>
      </c>
      <c r="G220" s="21">
        <f t="shared" si="31"/>
        <v>7.0310513169502213</v>
      </c>
      <c r="H220" s="21">
        <f t="shared" si="31"/>
        <v>6.9291520225016683</v>
      </c>
      <c r="I220" s="21">
        <f t="shared" si="31"/>
        <v>6.8287295294219348</v>
      </c>
      <c r="J220" s="21">
        <f t="shared" si="31"/>
        <v>6.7297624347926313</v>
      </c>
      <c r="K220" s="21">
        <f t="shared" si="31"/>
        <v>6.632229645882596</v>
      </c>
      <c r="L220" s="21">
        <f t="shared" si="31"/>
        <v>6.5361103756524113</v>
      </c>
      <c r="M220" s="21">
        <f t="shared" si="31"/>
        <v>6.4413841383241186</v>
      </c>
      <c r="N220" s="21">
        <f t="shared" si="31"/>
        <v>6.3480307450150733</v>
      </c>
      <c r="O220" s="21">
        <f t="shared" si="31"/>
        <v>6.2560302994351442</v>
      </c>
      <c r="P220" s="21">
        <f t="shared" si="31"/>
        <v>6.1653631936462299</v>
      </c>
      <c r="Q220" s="21">
        <f t="shared" si="31"/>
        <v>6.0760101038832399</v>
      </c>
      <c r="R220" s="21">
        <f t="shared" si="31"/>
        <v>5.9879519864356592</v>
      </c>
      <c r="S220" s="21">
        <f t="shared" si="31"/>
        <v>5.9011700735887667</v>
      </c>
      <c r="T220" s="21">
        <f t="shared" si="31"/>
        <v>5.8156458696237125</v>
      </c>
      <c r="U220" s="21">
        <f t="shared" si="31"/>
        <v>5.7313611468755443</v>
      </c>
      <c r="V220" s="21">
        <f t="shared" si="31"/>
        <v>5.6482979418483623</v>
      </c>
      <c r="W220" s="21">
        <f t="shared" si="31"/>
        <v>5.566438551386792</v>
      </c>
      <c r="X220" s="21">
        <f t="shared" si="31"/>
        <v>5.4857655289029257</v>
      </c>
      <c r="Y220" s="21">
        <f t="shared" si="31"/>
        <v>5.4062616806579555</v>
      </c>
      <c r="Z220" s="21">
        <f t="shared" si="31"/>
        <v>5.3279100620976969</v>
      </c>
      <c r="AA220" s="21">
        <f t="shared" si="31"/>
        <v>5.2506939742412087</v>
      </c>
      <c r="AB220" s="21">
        <f t="shared" si="31"/>
        <v>5.1745969601217707</v>
      </c>
      <c r="AC220" s="21">
        <f t="shared" si="31"/>
        <v>5.0996028012794268</v>
      </c>
      <c r="AD220" s="21">
        <f t="shared" si="31"/>
        <v>5.0256955143043651</v>
      </c>
      <c r="AE220" s="21">
        <f t="shared" si="31"/>
        <v>4.9528593474303886</v>
      </c>
      <c r="AF220" s="21">
        <f t="shared" si="31"/>
        <v>4.8810787771777733</v>
      </c>
      <c r="AG220" s="21">
        <f t="shared" si="31"/>
        <v>4.8103385050447613</v>
      </c>
      <c r="AH220" s="21">
        <f t="shared" si="31"/>
        <v>4.7406234542470136</v>
      </c>
      <c r="AI220" s="21">
        <f t="shared" si="31"/>
        <v>4.6719187665043043</v>
      </c>
      <c r="AJ220" s="21">
        <f t="shared" si="31"/>
        <v>4.6265603318780473</v>
      </c>
      <c r="AK220" s="21">
        <f t="shared" si="31"/>
        <v>4.5816422704035036</v>
      </c>
      <c r="AL220" s="21">
        <f t="shared" si="31"/>
        <v>4.5371603066131776</v>
      </c>
      <c r="AM220" s="21">
        <f t="shared" si="31"/>
        <v>4.4931102065489732</v>
      </c>
      <c r="AN220" s="21">
        <f t="shared" si="31"/>
        <v>4.4494877773591774</v>
      </c>
      <c r="AO220" s="21">
        <f t="shared" si="31"/>
        <v>4.4062888668993798</v>
      </c>
      <c r="AP220" s="21">
        <f t="shared" si="31"/>
        <v>4.3635093633372497</v>
      </c>
      <c r="AQ220" s="21">
        <f t="shared" si="31"/>
        <v>4.3211451947611605</v>
      </c>
      <c r="AR220" s="21">
        <f t="shared" si="31"/>
        <v>4.2791923287926048</v>
      </c>
      <c r="AS220" s="21">
        <f t="shared" si="31"/>
        <v>4.2376467722023872</v>
      </c>
      <c r="AT220" s="21">
        <f t="shared" si="31"/>
        <v>4.196504570530518</v>
      </c>
      <c r="AU220" s="21">
        <f t="shared" si="31"/>
        <v>4.1557618077098342</v>
      </c>
      <c r="AV220" s="21">
        <f t="shared" si="31"/>
        <v>4.1154146056932337</v>
      </c>
      <c r="AW220" s="21">
        <f t="shared" si="31"/>
        <v>4.0754591240845608</v>
      </c>
      <c r="AX220" s="21">
        <f t="shared" si="31"/>
        <v>4.0358915597730594</v>
      </c>
      <c r="AY220" s="21">
        <f t="shared" si="31"/>
        <v>3.996708146571379</v>
      </c>
      <c r="AZ220" s="21">
        <f t="shared" si="31"/>
        <v>3.9579051548570949</v>
      </c>
      <c r="BA220" s="21">
        <f t="shared" si="31"/>
        <v>3.9194788912177048</v>
      </c>
      <c r="BB220" s="21">
        <f t="shared" si="31"/>
        <v>3.8814256980990867</v>
      </c>
    </row>
    <row r="221" spans="1:54" outlineLevel="2">
      <c r="A221" s="494"/>
      <c r="B221" s="150" t="s">
        <v>440</v>
      </c>
      <c r="C221" s="19"/>
      <c r="D221" s="135" t="s">
        <v>330</v>
      </c>
      <c r="E221" s="21">
        <f>SUM(E210:E212,E214,E216:E218)</f>
        <v>7.2393675000000002</v>
      </c>
      <c r="F221" s="21">
        <f t="shared" ref="F221:BB221" si="32">SUM(F210:F212,F214,F216:F218)</f>
        <v>7.134449130434783</v>
      </c>
      <c r="G221" s="21">
        <f t="shared" si="32"/>
        <v>7.0310513169502213</v>
      </c>
      <c r="H221" s="21">
        <f t="shared" si="32"/>
        <v>6.9291520225016683</v>
      </c>
      <c r="I221" s="21">
        <f t="shared" si="32"/>
        <v>6.8287295294219348</v>
      </c>
      <c r="J221" s="21">
        <f t="shared" si="32"/>
        <v>6.7297624347926313</v>
      </c>
      <c r="K221" s="21">
        <f t="shared" si="32"/>
        <v>6.632229645882596</v>
      </c>
      <c r="L221" s="21">
        <f t="shared" si="32"/>
        <v>6.5361103756524113</v>
      </c>
      <c r="M221" s="21">
        <f t="shared" si="32"/>
        <v>6.4413841383241186</v>
      </c>
      <c r="N221" s="21">
        <f t="shared" si="32"/>
        <v>6.3480307450150733</v>
      </c>
      <c r="O221" s="21">
        <f t="shared" si="32"/>
        <v>6.2560302994351442</v>
      </c>
      <c r="P221" s="21">
        <f t="shared" si="32"/>
        <v>6.1653631936462299</v>
      </c>
      <c r="Q221" s="21">
        <f t="shared" si="32"/>
        <v>6.0760101038832399</v>
      </c>
      <c r="R221" s="21">
        <f t="shared" si="32"/>
        <v>5.9879519864356592</v>
      </c>
      <c r="S221" s="21">
        <f t="shared" si="32"/>
        <v>5.9011700735887667</v>
      </c>
      <c r="T221" s="21">
        <f t="shared" si="32"/>
        <v>5.8156458696237125</v>
      </c>
      <c r="U221" s="21">
        <f t="shared" si="32"/>
        <v>5.7313611468755443</v>
      </c>
      <c r="V221" s="21">
        <f t="shared" si="32"/>
        <v>5.6482979418483623</v>
      </c>
      <c r="W221" s="21">
        <f t="shared" si="32"/>
        <v>5.566438551386792</v>
      </c>
      <c r="X221" s="21">
        <f t="shared" si="32"/>
        <v>5.4857655289029257</v>
      </c>
      <c r="Y221" s="21">
        <f t="shared" si="32"/>
        <v>5.4062616806579555</v>
      </c>
      <c r="Z221" s="21">
        <f t="shared" si="32"/>
        <v>5.3279100620976969</v>
      </c>
      <c r="AA221" s="21">
        <f t="shared" si="32"/>
        <v>5.2506939742412087</v>
      </c>
      <c r="AB221" s="21">
        <f t="shared" si="32"/>
        <v>5.1745969601217707</v>
      </c>
      <c r="AC221" s="21">
        <f t="shared" si="32"/>
        <v>5.0996028012794268</v>
      </c>
      <c r="AD221" s="21">
        <f t="shared" si="32"/>
        <v>5.0256955143043651</v>
      </c>
      <c r="AE221" s="21">
        <f t="shared" si="32"/>
        <v>4.9528593474303886</v>
      </c>
      <c r="AF221" s="21">
        <f t="shared" si="32"/>
        <v>4.8810787771777733</v>
      </c>
      <c r="AG221" s="21">
        <f t="shared" si="32"/>
        <v>4.8103385050447613</v>
      </c>
      <c r="AH221" s="21">
        <f t="shared" si="32"/>
        <v>4.7406234542470136</v>
      </c>
      <c r="AI221" s="21">
        <f t="shared" si="32"/>
        <v>4.6719187665043043</v>
      </c>
      <c r="AJ221" s="21">
        <f t="shared" si="32"/>
        <v>4.6265603318780473</v>
      </c>
      <c r="AK221" s="21">
        <f t="shared" si="32"/>
        <v>4.5816422704035036</v>
      </c>
      <c r="AL221" s="21">
        <f t="shared" si="32"/>
        <v>4.5371603066131776</v>
      </c>
      <c r="AM221" s="21">
        <f t="shared" si="32"/>
        <v>4.4931102065489732</v>
      </c>
      <c r="AN221" s="21">
        <f t="shared" si="32"/>
        <v>4.4494877773591774</v>
      </c>
      <c r="AO221" s="21">
        <f t="shared" si="32"/>
        <v>4.4062888668993798</v>
      </c>
      <c r="AP221" s="21">
        <f t="shared" si="32"/>
        <v>4.3635093633372497</v>
      </c>
      <c r="AQ221" s="21">
        <f t="shared" si="32"/>
        <v>4.3211451947611605</v>
      </c>
      <c r="AR221" s="21">
        <f t="shared" si="32"/>
        <v>4.2791923287926048</v>
      </c>
      <c r="AS221" s="21">
        <f t="shared" si="32"/>
        <v>4.2376467722023872</v>
      </c>
      <c r="AT221" s="21">
        <f t="shared" si="32"/>
        <v>4.196504570530518</v>
      </c>
      <c r="AU221" s="21">
        <f t="shared" si="32"/>
        <v>4.1557618077098342</v>
      </c>
      <c r="AV221" s="21">
        <f t="shared" si="32"/>
        <v>4.1154146056932337</v>
      </c>
      <c r="AW221" s="21">
        <f t="shared" si="32"/>
        <v>4.0754591240845608</v>
      </c>
      <c r="AX221" s="21">
        <f t="shared" si="32"/>
        <v>4.0358915597730594</v>
      </c>
      <c r="AY221" s="21">
        <f t="shared" si="32"/>
        <v>3.996708146571379</v>
      </c>
      <c r="AZ221" s="21">
        <f t="shared" si="32"/>
        <v>3.9579051548570949</v>
      </c>
      <c r="BA221" s="21">
        <f t="shared" si="32"/>
        <v>3.9194788912177048</v>
      </c>
      <c r="BB221" s="21">
        <f t="shared" si="32"/>
        <v>3.8814256980990867</v>
      </c>
    </row>
    <row r="222" spans="1:54" outlineLevel="2">
      <c r="A222" s="495"/>
      <c r="B222" s="150" t="s">
        <v>441</v>
      </c>
      <c r="C222" s="19"/>
      <c r="D222" s="135" t="s">
        <v>330</v>
      </c>
      <c r="E222" s="21">
        <f>SUM(E210:E212,E215:E218)</f>
        <v>7.2393675000000002</v>
      </c>
      <c r="F222" s="21">
        <f t="shared" ref="F222:BB222" si="33">SUM(F210:F212,F215:F218)</f>
        <v>7.134449130434783</v>
      </c>
      <c r="G222" s="21">
        <f t="shared" si="33"/>
        <v>7.0310513169502213</v>
      </c>
      <c r="H222" s="21">
        <f t="shared" si="33"/>
        <v>6.9291520225016683</v>
      </c>
      <c r="I222" s="21">
        <f t="shared" si="33"/>
        <v>6.8287295294219348</v>
      </c>
      <c r="J222" s="21">
        <f t="shared" si="33"/>
        <v>6.7297624347926313</v>
      </c>
      <c r="K222" s="21">
        <f t="shared" si="33"/>
        <v>6.632229645882596</v>
      </c>
      <c r="L222" s="21">
        <f t="shared" si="33"/>
        <v>6.5361103756524113</v>
      </c>
      <c r="M222" s="21">
        <f t="shared" si="33"/>
        <v>6.4413841383241186</v>
      </c>
      <c r="N222" s="21">
        <f t="shared" si="33"/>
        <v>6.3480307450150733</v>
      </c>
      <c r="O222" s="21">
        <f t="shared" si="33"/>
        <v>6.2560302994351442</v>
      </c>
      <c r="P222" s="21">
        <f t="shared" si="33"/>
        <v>6.1653631936462299</v>
      </c>
      <c r="Q222" s="21">
        <f t="shared" si="33"/>
        <v>6.0760101038832399</v>
      </c>
      <c r="R222" s="21">
        <f t="shared" si="33"/>
        <v>5.9879519864356592</v>
      </c>
      <c r="S222" s="21">
        <f t="shared" si="33"/>
        <v>5.9011700735887667</v>
      </c>
      <c r="T222" s="21">
        <f t="shared" si="33"/>
        <v>5.8156458696237125</v>
      </c>
      <c r="U222" s="21">
        <f t="shared" si="33"/>
        <v>5.7313611468755443</v>
      </c>
      <c r="V222" s="21">
        <f t="shared" si="33"/>
        <v>5.6482979418483623</v>
      </c>
      <c r="W222" s="21">
        <f t="shared" si="33"/>
        <v>5.566438551386792</v>
      </c>
      <c r="X222" s="21">
        <f t="shared" si="33"/>
        <v>5.4857655289029257</v>
      </c>
      <c r="Y222" s="21">
        <f t="shared" si="33"/>
        <v>5.4062616806579555</v>
      </c>
      <c r="Z222" s="21">
        <f t="shared" si="33"/>
        <v>5.3279100620976969</v>
      </c>
      <c r="AA222" s="21">
        <f t="shared" si="33"/>
        <v>5.2506939742412087</v>
      </c>
      <c r="AB222" s="21">
        <f t="shared" si="33"/>
        <v>5.1745969601217707</v>
      </c>
      <c r="AC222" s="21">
        <f t="shared" si="33"/>
        <v>5.0996028012794268</v>
      </c>
      <c r="AD222" s="21">
        <f t="shared" si="33"/>
        <v>5.0256955143043651</v>
      </c>
      <c r="AE222" s="21">
        <f t="shared" si="33"/>
        <v>4.9528593474303886</v>
      </c>
      <c r="AF222" s="21">
        <f t="shared" si="33"/>
        <v>4.8810787771777733</v>
      </c>
      <c r="AG222" s="21">
        <f t="shared" si="33"/>
        <v>4.8103385050447613</v>
      </c>
      <c r="AH222" s="21">
        <f t="shared" si="33"/>
        <v>4.7406234542470136</v>
      </c>
      <c r="AI222" s="21">
        <f t="shared" si="33"/>
        <v>4.6719187665043043</v>
      </c>
      <c r="AJ222" s="21">
        <f t="shared" si="33"/>
        <v>4.6265603318780473</v>
      </c>
      <c r="AK222" s="21">
        <f t="shared" si="33"/>
        <v>4.5816422704035036</v>
      </c>
      <c r="AL222" s="21">
        <f t="shared" si="33"/>
        <v>4.5371603066131776</v>
      </c>
      <c r="AM222" s="21">
        <f t="shared" si="33"/>
        <v>4.4931102065489732</v>
      </c>
      <c r="AN222" s="21">
        <f t="shared" si="33"/>
        <v>4.4494877773591774</v>
      </c>
      <c r="AO222" s="21">
        <f t="shared" si="33"/>
        <v>4.4062888668993798</v>
      </c>
      <c r="AP222" s="21">
        <f t="shared" si="33"/>
        <v>4.3635093633372497</v>
      </c>
      <c r="AQ222" s="21">
        <f t="shared" si="33"/>
        <v>4.3211451947611605</v>
      </c>
      <c r="AR222" s="21">
        <f t="shared" si="33"/>
        <v>4.2791923287926048</v>
      </c>
      <c r="AS222" s="21">
        <f t="shared" si="33"/>
        <v>4.2376467722023872</v>
      </c>
      <c r="AT222" s="21">
        <f t="shared" si="33"/>
        <v>4.196504570530518</v>
      </c>
      <c r="AU222" s="21">
        <f t="shared" si="33"/>
        <v>4.1557618077098342</v>
      </c>
      <c r="AV222" s="21">
        <f t="shared" si="33"/>
        <v>4.1154146056932337</v>
      </c>
      <c r="AW222" s="21">
        <f t="shared" si="33"/>
        <v>4.0754591240845608</v>
      </c>
      <c r="AX222" s="21">
        <f t="shared" si="33"/>
        <v>4.0358915597730594</v>
      </c>
      <c r="AY222" s="21">
        <f t="shared" si="33"/>
        <v>3.996708146571379</v>
      </c>
      <c r="AZ222" s="21">
        <f t="shared" si="33"/>
        <v>3.9579051548570949</v>
      </c>
      <c r="BA222" s="21">
        <f t="shared" si="33"/>
        <v>3.9194788912177048</v>
      </c>
      <c r="BB222" s="21">
        <f t="shared" si="33"/>
        <v>3.8814256980990867</v>
      </c>
    </row>
    <row r="223" spans="1:54" outlineLevel="2">
      <c r="B223" s="19"/>
      <c r="C223" s="19"/>
      <c r="D223" s="19"/>
      <c r="E223" s="15"/>
    </row>
    <row r="224" spans="1:54" outlineLevel="2">
      <c r="A224" s="493" t="s">
        <v>442</v>
      </c>
      <c r="B224" s="150" t="s">
        <v>439</v>
      </c>
      <c r="C224" s="19"/>
      <c r="D224" s="135" t="s">
        <v>330</v>
      </c>
      <c r="E224" s="21">
        <f>E204-Baseline!E204</f>
        <v>7.2393675000000002</v>
      </c>
      <c r="F224" s="21">
        <f>F204-Baseline!F204</f>
        <v>14.373816630434783</v>
      </c>
      <c r="G224" s="21">
        <f>G204-Baseline!G204</f>
        <v>21.404867947385004</v>
      </c>
      <c r="H224" s="21">
        <f>H204-Baseline!H204</f>
        <v>28.334019969886672</v>
      </c>
      <c r="I224" s="21">
        <f>I204-Baseline!I204</f>
        <v>35.162749499308603</v>
      </c>
      <c r="J224" s="21">
        <f>J204-Baseline!J204</f>
        <v>41.892511934101236</v>
      </c>
      <c r="K224" s="21">
        <f>K204-Baseline!K204</f>
        <v>48.524741579983832</v>
      </c>
      <c r="L224" s="21">
        <f>L204-Baseline!L204</f>
        <v>55.060851955636245</v>
      </c>
      <c r="M224" s="21">
        <f>M204-Baseline!M204</f>
        <v>61.502236093960363</v>
      </c>
      <c r="N224" s="21">
        <f>N204-Baseline!N204</f>
        <v>67.850266838975443</v>
      </c>
      <c r="O224" s="21">
        <f>O204-Baseline!O204</f>
        <v>74.106297138410582</v>
      </c>
      <c r="P224" s="21">
        <f>P204-Baseline!P204</f>
        <v>80.271660332056811</v>
      </c>
      <c r="Q224" s="21">
        <f>Q204-Baseline!Q204</f>
        <v>86.347670435940046</v>
      </c>
      <c r="R224" s="21">
        <f>R204-Baseline!R204</f>
        <v>92.335622422375707</v>
      </c>
      <c r="S224" s="21">
        <f>S204-Baseline!S204</f>
        <v>98.23679249596448</v>
      </c>
      <c r="T224" s="21">
        <f>T204-Baseline!T204</f>
        <v>104.05243836558819</v>
      </c>
      <c r="U224" s="21">
        <f>U204-Baseline!U204</f>
        <v>109.78379951246373</v>
      </c>
      <c r="V224" s="21">
        <f>V204-Baseline!V204</f>
        <v>115.4320974543121</v>
      </c>
      <c r="W224" s="21">
        <f>W204-Baseline!W204</f>
        <v>120.9985360056989</v>
      </c>
      <c r="X224" s="21">
        <f>X204-Baseline!X204</f>
        <v>126.48430153460183</v>
      </c>
      <c r="Y224" s="21">
        <f>Y204-Baseline!Y204</f>
        <v>131.89056321525979</v>
      </c>
      <c r="Z224" s="21">
        <f>Z204-Baseline!Z204</f>
        <v>137.21847327735748</v>
      </c>
      <c r="AA224" s="21">
        <f>AA204-Baseline!AA204</f>
        <v>142.46916725159869</v>
      </c>
      <c r="AB224" s="21">
        <f>AB204-Baseline!AB204</f>
        <v>147.64376421172045</v>
      </c>
      <c r="AC224" s="21">
        <f>AC204-Baseline!AC204</f>
        <v>152.74336701299987</v>
      </c>
      <c r="AD224" s="21">
        <f>AD204-Baseline!AD204</f>
        <v>157.76906252730424</v>
      </c>
      <c r="AE224" s="21">
        <f>AE204-Baseline!AE204</f>
        <v>162.72192187473462</v>
      </c>
      <c r="AF224" s="21">
        <f>AF204-Baseline!AF204</f>
        <v>167.6030006519124</v>
      </c>
      <c r="AG224" s="21">
        <f>AG204-Baseline!AG204</f>
        <v>172.41333915695716</v>
      </c>
      <c r="AH224" s="21">
        <f>AH204-Baseline!AH204</f>
        <v>177.15396261120418</v>
      </c>
      <c r="AI224" s="21">
        <f>AI204-Baseline!AI204</f>
        <v>181.82588137770847</v>
      </c>
      <c r="AJ224" s="21">
        <f>AJ204-Baseline!AJ204</f>
        <v>186.45244170958651</v>
      </c>
      <c r="AK224" s="21">
        <f>AK204-Baseline!AK204</f>
        <v>191.03408397999002</v>
      </c>
      <c r="AL224" s="21">
        <f>AL204-Baseline!AL204</f>
        <v>195.57124428660319</v>
      </c>
      <c r="AM224" s="21">
        <f>AM204-Baseline!AM204</f>
        <v>200.06435449315217</v>
      </c>
      <c r="AN224" s="21">
        <f>AN204-Baseline!AN204</f>
        <v>204.51384227051133</v>
      </c>
      <c r="AO224" s="21">
        <f>AO204-Baseline!AO204</f>
        <v>208.92013113741072</v>
      </c>
      <c r="AP224" s="21">
        <f>AP204-Baseline!AP204</f>
        <v>213.28364050074796</v>
      </c>
      <c r="AQ224" s="21">
        <f>AQ204-Baseline!AQ204</f>
        <v>217.60478569550912</v>
      </c>
      <c r="AR224" s="21">
        <f>AR204-Baseline!AR204</f>
        <v>221.88397802430174</v>
      </c>
      <c r="AS224" s="21">
        <f>AS204-Baseline!AS204</f>
        <v>226.12162479650414</v>
      </c>
      <c r="AT224" s="21">
        <f>AT204-Baseline!AT204</f>
        <v>230.31812936703466</v>
      </c>
      <c r="AU224" s="21">
        <f>AU204-Baseline!AU204</f>
        <v>234.47389117474449</v>
      </c>
      <c r="AV224" s="21">
        <f>AV204-Baseline!AV204</f>
        <v>238.58930578043774</v>
      </c>
      <c r="AW224" s="21">
        <f>AW204-Baseline!AW204</f>
        <v>242.66476490452231</v>
      </c>
      <c r="AX224" s="21">
        <f>AX204-Baseline!AX204</f>
        <v>246.70065646429538</v>
      </c>
      <c r="AY224" s="21">
        <f>AY204-Baseline!AY204</f>
        <v>250.69736461086677</v>
      </c>
      <c r="AZ224" s="21">
        <f>AZ204-Baseline!AZ204</f>
        <v>254.65526976572386</v>
      </c>
      <c r="BA224" s="21">
        <f>BA204-Baseline!BA204</f>
        <v>258.57474865694155</v>
      </c>
      <c r="BB224" s="21">
        <f>BB204-Baseline!BB204</f>
        <v>262.45617435504062</v>
      </c>
    </row>
    <row r="225" spans="1:54" outlineLevel="2">
      <c r="A225" s="494"/>
      <c r="B225" s="150" t="s">
        <v>440</v>
      </c>
      <c r="C225" s="19"/>
      <c r="D225" s="135" t="s">
        <v>330</v>
      </c>
      <c r="E225" s="21">
        <f>E205-Baseline!E205</f>
        <v>7.2393675000000002</v>
      </c>
      <c r="F225" s="21">
        <f>F205-Baseline!F205</f>
        <v>14.373816630434783</v>
      </c>
      <c r="G225" s="21">
        <f>G205-Baseline!G205</f>
        <v>21.404867947385004</v>
      </c>
      <c r="H225" s="21">
        <f>H205-Baseline!H205</f>
        <v>28.334019969886672</v>
      </c>
      <c r="I225" s="21">
        <f>I205-Baseline!I205</f>
        <v>35.162749499308603</v>
      </c>
      <c r="J225" s="21">
        <f>J205-Baseline!J205</f>
        <v>41.892511934101236</v>
      </c>
      <c r="K225" s="21">
        <f>K205-Baseline!K205</f>
        <v>48.524741579983832</v>
      </c>
      <c r="L225" s="21">
        <f>L205-Baseline!L205</f>
        <v>55.060851955636245</v>
      </c>
      <c r="M225" s="21">
        <f>M205-Baseline!M205</f>
        <v>61.502236093960363</v>
      </c>
      <c r="N225" s="21">
        <f>N205-Baseline!N205</f>
        <v>67.850266838975443</v>
      </c>
      <c r="O225" s="21">
        <f>O205-Baseline!O205</f>
        <v>74.106297138410582</v>
      </c>
      <c r="P225" s="21">
        <f>P205-Baseline!P205</f>
        <v>80.271660332056811</v>
      </c>
      <c r="Q225" s="21">
        <f>Q205-Baseline!Q205</f>
        <v>86.347670435940046</v>
      </c>
      <c r="R225" s="21">
        <f>R205-Baseline!R205</f>
        <v>92.335622422375707</v>
      </c>
      <c r="S225" s="21">
        <f>S205-Baseline!S205</f>
        <v>98.23679249596448</v>
      </c>
      <c r="T225" s="21">
        <f>T205-Baseline!T205</f>
        <v>104.05243836558819</v>
      </c>
      <c r="U225" s="21">
        <f>U205-Baseline!U205</f>
        <v>109.78379951246373</v>
      </c>
      <c r="V225" s="21">
        <f>V205-Baseline!V205</f>
        <v>115.4320974543121</v>
      </c>
      <c r="W225" s="21">
        <f>W205-Baseline!W205</f>
        <v>120.9985360056989</v>
      </c>
      <c r="X225" s="21">
        <f>X205-Baseline!X205</f>
        <v>126.48430153460183</v>
      </c>
      <c r="Y225" s="21">
        <f>Y205-Baseline!Y205</f>
        <v>131.89056321525979</v>
      </c>
      <c r="Z225" s="21">
        <f>Z205-Baseline!Z205</f>
        <v>137.21847327735748</v>
      </c>
      <c r="AA225" s="21">
        <f>AA205-Baseline!AA205</f>
        <v>142.46916725159869</v>
      </c>
      <c r="AB225" s="21">
        <f>AB205-Baseline!AB205</f>
        <v>147.64376421172045</v>
      </c>
      <c r="AC225" s="21">
        <f>AC205-Baseline!AC205</f>
        <v>152.74336701299987</v>
      </c>
      <c r="AD225" s="21">
        <f>AD205-Baseline!AD205</f>
        <v>157.76906252730424</v>
      </c>
      <c r="AE225" s="21">
        <f>AE205-Baseline!AE205</f>
        <v>162.72192187473462</v>
      </c>
      <c r="AF225" s="21">
        <f>AF205-Baseline!AF205</f>
        <v>167.6030006519124</v>
      </c>
      <c r="AG225" s="21">
        <f>AG205-Baseline!AG205</f>
        <v>172.41333915695716</v>
      </c>
      <c r="AH225" s="21">
        <f>AH205-Baseline!AH205</f>
        <v>177.15396261120418</v>
      </c>
      <c r="AI225" s="21">
        <f>AI205-Baseline!AI205</f>
        <v>181.82588137770847</v>
      </c>
      <c r="AJ225" s="21">
        <f>AJ205-Baseline!AJ205</f>
        <v>186.45244170958651</v>
      </c>
      <c r="AK225" s="21">
        <f>AK205-Baseline!AK205</f>
        <v>191.03408397999002</v>
      </c>
      <c r="AL225" s="21">
        <f>AL205-Baseline!AL205</f>
        <v>195.57124428660319</v>
      </c>
      <c r="AM225" s="21">
        <f>AM205-Baseline!AM205</f>
        <v>200.06435449315217</v>
      </c>
      <c r="AN225" s="21">
        <f>AN205-Baseline!AN205</f>
        <v>204.51384227051133</v>
      </c>
      <c r="AO225" s="21">
        <f>AO205-Baseline!AO205</f>
        <v>208.92013113741072</v>
      </c>
      <c r="AP225" s="21">
        <f>AP205-Baseline!AP205</f>
        <v>213.28364050074796</v>
      </c>
      <c r="AQ225" s="21">
        <f>AQ205-Baseline!AQ205</f>
        <v>217.60478569550912</v>
      </c>
      <c r="AR225" s="21">
        <f>AR205-Baseline!AR205</f>
        <v>221.88397802430174</v>
      </c>
      <c r="AS225" s="21">
        <f>AS205-Baseline!AS205</f>
        <v>226.12162479650414</v>
      </c>
      <c r="AT225" s="21">
        <f>AT205-Baseline!AT205</f>
        <v>230.31812936703466</v>
      </c>
      <c r="AU225" s="21">
        <f>AU205-Baseline!AU205</f>
        <v>234.47389117474449</v>
      </c>
      <c r="AV225" s="21">
        <f>AV205-Baseline!AV205</f>
        <v>238.58930578043774</v>
      </c>
      <c r="AW225" s="21">
        <f>AW205-Baseline!AW205</f>
        <v>242.66476490452231</v>
      </c>
      <c r="AX225" s="21">
        <f>AX205-Baseline!AX205</f>
        <v>246.70065646429538</v>
      </c>
      <c r="AY225" s="21">
        <f>AY205-Baseline!AY205</f>
        <v>250.69736461086677</v>
      </c>
      <c r="AZ225" s="21">
        <f>AZ205-Baseline!AZ205</f>
        <v>254.65526976572386</v>
      </c>
      <c r="BA225" s="21">
        <f>BA205-Baseline!BA205</f>
        <v>258.57474865694155</v>
      </c>
      <c r="BB225" s="21">
        <f>BB205-Baseline!BB205</f>
        <v>262.45617435504062</v>
      </c>
    </row>
    <row r="226" spans="1:54" outlineLevel="2">
      <c r="A226" s="495"/>
      <c r="B226" s="150" t="s">
        <v>441</v>
      </c>
      <c r="C226" s="19"/>
      <c r="D226" s="135" t="s">
        <v>330</v>
      </c>
      <c r="E226" s="21">
        <f>E206-Baseline!E206</f>
        <v>7.2393675000000002</v>
      </c>
      <c r="F226" s="21">
        <f>F206-Baseline!F206</f>
        <v>14.373816630434783</v>
      </c>
      <c r="G226" s="21">
        <f>G206-Baseline!G206</f>
        <v>21.404867947385004</v>
      </c>
      <c r="H226" s="21">
        <f>H206-Baseline!H206</f>
        <v>28.334019969886672</v>
      </c>
      <c r="I226" s="21">
        <f>I206-Baseline!I206</f>
        <v>35.162749499308603</v>
      </c>
      <c r="J226" s="21">
        <f>J206-Baseline!J206</f>
        <v>41.892511934101236</v>
      </c>
      <c r="K226" s="21">
        <f>K206-Baseline!K206</f>
        <v>48.524741579983832</v>
      </c>
      <c r="L226" s="21">
        <f>L206-Baseline!L206</f>
        <v>55.060851955636245</v>
      </c>
      <c r="M226" s="21">
        <f>M206-Baseline!M206</f>
        <v>61.502236093960363</v>
      </c>
      <c r="N226" s="21">
        <f>N206-Baseline!N206</f>
        <v>67.850266838975443</v>
      </c>
      <c r="O226" s="21">
        <f>O206-Baseline!O206</f>
        <v>74.106297138410582</v>
      </c>
      <c r="P226" s="21">
        <f>P206-Baseline!P206</f>
        <v>80.271660332056811</v>
      </c>
      <c r="Q226" s="21">
        <f>Q206-Baseline!Q206</f>
        <v>86.347670435940046</v>
      </c>
      <c r="R226" s="21">
        <f>R206-Baseline!R206</f>
        <v>92.335622422375707</v>
      </c>
      <c r="S226" s="21">
        <f>S206-Baseline!S206</f>
        <v>98.23679249596448</v>
      </c>
      <c r="T226" s="21">
        <f>T206-Baseline!T206</f>
        <v>104.05243836558819</v>
      </c>
      <c r="U226" s="21">
        <f>U206-Baseline!U206</f>
        <v>109.78379951246373</v>
      </c>
      <c r="V226" s="21">
        <f>V206-Baseline!V206</f>
        <v>115.4320974543121</v>
      </c>
      <c r="W226" s="21">
        <f>W206-Baseline!W206</f>
        <v>120.9985360056989</v>
      </c>
      <c r="X226" s="21">
        <f>X206-Baseline!X206</f>
        <v>126.48430153460183</v>
      </c>
      <c r="Y226" s="21">
        <f>Y206-Baseline!Y206</f>
        <v>131.89056321525979</v>
      </c>
      <c r="Z226" s="21">
        <f>Z206-Baseline!Z206</f>
        <v>137.21847327735748</v>
      </c>
      <c r="AA226" s="21">
        <f>AA206-Baseline!AA206</f>
        <v>142.46916725159869</v>
      </c>
      <c r="AB226" s="21">
        <f>AB206-Baseline!AB206</f>
        <v>147.64376421172045</v>
      </c>
      <c r="AC226" s="21">
        <f>AC206-Baseline!AC206</f>
        <v>152.74336701299987</v>
      </c>
      <c r="AD226" s="21">
        <f>AD206-Baseline!AD206</f>
        <v>157.76906252730424</v>
      </c>
      <c r="AE226" s="21">
        <f>AE206-Baseline!AE206</f>
        <v>162.72192187473462</v>
      </c>
      <c r="AF226" s="21">
        <f>AF206-Baseline!AF206</f>
        <v>167.6030006519124</v>
      </c>
      <c r="AG226" s="21">
        <f>AG206-Baseline!AG206</f>
        <v>172.41333915695716</v>
      </c>
      <c r="AH226" s="21">
        <f>AH206-Baseline!AH206</f>
        <v>177.15396261120418</v>
      </c>
      <c r="AI226" s="21">
        <f>AI206-Baseline!AI206</f>
        <v>181.82588137770847</v>
      </c>
      <c r="AJ226" s="21">
        <f>AJ206-Baseline!AJ206</f>
        <v>186.45244170958651</v>
      </c>
      <c r="AK226" s="21">
        <f>AK206-Baseline!AK206</f>
        <v>191.03408397999002</v>
      </c>
      <c r="AL226" s="21">
        <f>AL206-Baseline!AL206</f>
        <v>195.57124428660319</v>
      </c>
      <c r="AM226" s="21">
        <f>AM206-Baseline!AM206</f>
        <v>200.06435449315217</v>
      </c>
      <c r="AN226" s="21">
        <f>AN206-Baseline!AN206</f>
        <v>204.51384227051133</v>
      </c>
      <c r="AO226" s="21">
        <f>AO206-Baseline!AO206</f>
        <v>208.92013113741072</v>
      </c>
      <c r="AP226" s="21">
        <f>AP206-Baseline!AP206</f>
        <v>213.28364050074796</v>
      </c>
      <c r="AQ226" s="21">
        <f>AQ206-Baseline!AQ206</f>
        <v>217.60478569550912</v>
      </c>
      <c r="AR226" s="21">
        <f>AR206-Baseline!AR206</f>
        <v>221.88397802430174</v>
      </c>
      <c r="AS226" s="21">
        <f>AS206-Baseline!AS206</f>
        <v>226.12162479650414</v>
      </c>
      <c r="AT226" s="21">
        <f>AT206-Baseline!AT206</f>
        <v>230.31812936703466</v>
      </c>
      <c r="AU226" s="21">
        <f>AU206-Baseline!AU206</f>
        <v>234.47389117474449</v>
      </c>
      <c r="AV226" s="21">
        <f>AV206-Baseline!AV206</f>
        <v>238.58930578043774</v>
      </c>
      <c r="AW226" s="21">
        <f>AW206-Baseline!AW206</f>
        <v>242.66476490452231</v>
      </c>
      <c r="AX226" s="21">
        <f>AX206-Baseline!AX206</f>
        <v>246.70065646429538</v>
      </c>
      <c r="AY226" s="21">
        <f>AY206-Baseline!AY206</f>
        <v>250.69736461086677</v>
      </c>
      <c r="AZ226" s="21">
        <f>AZ206-Baseline!AZ206</f>
        <v>254.65526976572386</v>
      </c>
      <c r="BA226" s="21">
        <f>BA206-Baseline!BA206</f>
        <v>258.57474865694155</v>
      </c>
      <c r="BB226" s="21">
        <f>BB206-Baseline!BB206</f>
        <v>262.45617435504062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446</v>
      </c>
      <c r="C229" s="57"/>
      <c r="D229" s="56" t="s">
        <v>330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67" customFormat="1" ht="56.9" customHeight="1"/>
    <row r="2" spans="1:14">
      <c r="A2" s="40"/>
    </row>
    <row r="3" spans="1:14">
      <c r="A3" s="40"/>
    </row>
    <row r="4" spans="1:14">
      <c r="A4" s="42" t="s">
        <v>77</v>
      </c>
      <c r="B4" s="42" t="s">
        <v>78</v>
      </c>
      <c r="C4" s="368" t="s">
        <v>79</v>
      </c>
      <c r="D4" s="368"/>
      <c r="E4" s="368"/>
      <c r="F4" s="368"/>
      <c r="G4" s="368"/>
      <c r="H4" s="368"/>
      <c r="I4" s="368"/>
      <c r="J4" s="368"/>
      <c r="K4" s="368"/>
      <c r="L4" s="368"/>
      <c r="M4" s="368"/>
      <c r="N4" s="368"/>
    </row>
    <row r="5" spans="1:14" ht="72.400000000000006" customHeight="1">
      <c r="A5" s="94" t="s">
        <v>80</v>
      </c>
      <c r="B5" s="43" t="s">
        <v>81</v>
      </c>
      <c r="C5" s="370" t="s">
        <v>82</v>
      </c>
      <c r="D5" s="373"/>
      <c r="E5" s="373"/>
      <c r="F5" s="373"/>
      <c r="G5" s="373"/>
      <c r="H5" s="373"/>
      <c r="I5" s="373"/>
      <c r="J5" s="373"/>
      <c r="K5" s="373"/>
      <c r="L5" s="373"/>
      <c r="M5" s="373"/>
      <c r="N5" s="374"/>
    </row>
    <row r="6" spans="1:14" ht="83.65" customHeight="1">
      <c r="A6" s="95" t="s">
        <v>83</v>
      </c>
      <c r="B6" s="43" t="s">
        <v>84</v>
      </c>
      <c r="C6" s="369" t="s">
        <v>85</v>
      </c>
      <c r="D6" s="365"/>
      <c r="E6" s="365"/>
      <c r="F6" s="365"/>
      <c r="G6" s="365"/>
      <c r="H6" s="365"/>
      <c r="I6" s="365"/>
      <c r="J6" s="365"/>
      <c r="K6" s="365"/>
      <c r="L6" s="365"/>
      <c r="M6" s="365"/>
      <c r="N6" s="365"/>
    </row>
    <row r="7" spans="1:14" ht="70.900000000000006" customHeight="1">
      <c r="A7" s="96" t="s">
        <v>13</v>
      </c>
      <c r="B7" s="43" t="s">
        <v>86</v>
      </c>
      <c r="C7" s="365" t="s">
        <v>87</v>
      </c>
      <c r="D7" s="365"/>
      <c r="E7" s="365"/>
      <c r="F7" s="365"/>
      <c r="G7" s="365"/>
      <c r="H7" s="365"/>
      <c r="I7" s="365"/>
      <c r="J7" s="365"/>
      <c r="K7" s="365"/>
      <c r="L7" s="365"/>
      <c r="M7" s="365"/>
      <c r="N7" s="365"/>
    </row>
    <row r="8" spans="1:14" ht="158.65" customHeight="1">
      <c r="A8" s="95" t="s">
        <v>88</v>
      </c>
      <c r="B8" s="43" t="s">
        <v>89</v>
      </c>
      <c r="C8" s="365" t="s">
        <v>90</v>
      </c>
      <c r="D8" s="365"/>
      <c r="E8" s="365"/>
      <c r="F8" s="365"/>
      <c r="G8" s="365"/>
      <c r="H8" s="365"/>
      <c r="I8" s="365"/>
      <c r="J8" s="365"/>
      <c r="K8" s="365"/>
      <c r="L8" s="365"/>
      <c r="M8" s="365"/>
      <c r="N8" s="365"/>
    </row>
    <row r="9" spans="1:14" ht="105" customHeight="1">
      <c r="A9" s="97" t="s">
        <v>91</v>
      </c>
      <c r="B9" s="43" t="s">
        <v>92</v>
      </c>
      <c r="C9" s="365" t="s">
        <v>93</v>
      </c>
      <c r="D9" s="365"/>
      <c r="E9" s="365"/>
      <c r="F9" s="365"/>
      <c r="G9" s="365"/>
      <c r="H9" s="365"/>
      <c r="I9" s="365"/>
      <c r="J9" s="365"/>
      <c r="K9" s="365"/>
      <c r="L9" s="365"/>
      <c r="M9" s="365"/>
      <c r="N9" s="365"/>
    </row>
    <row r="10" spans="1:14" ht="105" customHeight="1">
      <c r="A10" s="157" t="s">
        <v>94</v>
      </c>
      <c r="B10" s="43" t="s">
        <v>95</v>
      </c>
      <c r="C10" s="370"/>
      <c r="D10" s="371"/>
      <c r="E10" s="371"/>
      <c r="F10" s="371"/>
      <c r="G10" s="371"/>
      <c r="H10" s="371"/>
      <c r="I10" s="371"/>
      <c r="J10" s="371"/>
      <c r="K10" s="371"/>
      <c r="L10" s="371"/>
      <c r="M10" s="371"/>
      <c r="N10" s="372"/>
    </row>
    <row r="11" spans="1:14" ht="384" customHeight="1">
      <c r="A11" s="98" t="s">
        <v>96</v>
      </c>
      <c r="B11" s="43" t="s">
        <v>97</v>
      </c>
      <c r="C11" s="365" t="s">
        <v>98</v>
      </c>
      <c r="D11" s="366"/>
      <c r="E11" s="366"/>
      <c r="F11" s="366"/>
      <c r="G11" s="366"/>
      <c r="H11" s="366"/>
      <c r="I11" s="366"/>
      <c r="J11" s="366"/>
      <c r="K11" s="366"/>
      <c r="L11" s="366"/>
      <c r="M11" s="366"/>
      <c r="N11" s="366"/>
    </row>
    <row r="12" spans="1:14" ht="122.25" customHeight="1">
      <c r="A12" s="229" t="s">
        <v>99</v>
      </c>
      <c r="B12" s="156" t="s">
        <v>100</v>
      </c>
      <c r="C12" s="363" t="s">
        <v>101</v>
      </c>
      <c r="D12" s="364"/>
      <c r="E12" s="364"/>
      <c r="F12" s="364"/>
      <c r="G12" s="364"/>
      <c r="H12" s="364"/>
      <c r="I12" s="364"/>
      <c r="J12" s="364"/>
      <c r="K12" s="364"/>
      <c r="L12" s="364"/>
      <c r="M12" s="364"/>
      <c r="N12" s="364"/>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447</v>
      </c>
    </row>
    <row r="2" spans="1:19">
      <c r="A2" s="490" t="s">
        <v>448</v>
      </c>
      <c r="B2" s="490"/>
      <c r="C2" s="490"/>
      <c r="D2" s="490"/>
      <c r="E2" s="490"/>
      <c r="F2" s="490"/>
      <c r="G2" s="490"/>
      <c r="H2" s="490"/>
      <c r="I2" s="490"/>
      <c r="J2" s="490"/>
      <c r="K2" s="490"/>
      <c r="L2" s="490"/>
      <c r="M2" s="490"/>
      <c r="N2" s="490"/>
      <c r="O2" s="490"/>
      <c r="P2" s="490"/>
      <c r="Q2" s="490"/>
      <c r="R2" s="490"/>
      <c r="S2" s="490"/>
    </row>
    <row r="3" spans="1:19">
      <c r="A3" s="490"/>
      <c r="B3" s="490"/>
      <c r="C3" s="490"/>
      <c r="D3" s="490"/>
      <c r="E3" s="490"/>
      <c r="F3" s="490"/>
      <c r="G3" s="490"/>
      <c r="H3" s="490"/>
      <c r="I3" s="490"/>
      <c r="J3" s="490"/>
      <c r="K3" s="490"/>
      <c r="L3" s="490"/>
      <c r="M3" s="490"/>
      <c r="N3" s="490"/>
      <c r="O3" s="490"/>
      <c r="P3" s="490"/>
      <c r="Q3" s="490"/>
      <c r="R3" s="490"/>
      <c r="S3" s="490"/>
    </row>
    <row r="4" spans="1:19">
      <c r="A4" s="490"/>
      <c r="B4" s="490"/>
      <c r="C4" s="490"/>
      <c r="D4" s="490"/>
      <c r="E4" s="490"/>
      <c r="F4" s="490"/>
      <c r="G4" s="490"/>
      <c r="H4" s="490"/>
      <c r="I4" s="490"/>
      <c r="J4" s="490"/>
      <c r="K4" s="490"/>
      <c r="L4" s="490"/>
      <c r="M4" s="490"/>
      <c r="N4" s="490"/>
      <c r="O4" s="490"/>
      <c r="P4" s="490"/>
      <c r="Q4" s="490"/>
      <c r="R4" s="490"/>
      <c r="S4" s="490"/>
    </row>
    <row r="19" spans="1:19">
      <c r="A19" s="4" t="s">
        <v>449</v>
      </c>
    </row>
    <row r="20" spans="1:19">
      <c r="A20" s="490" t="s">
        <v>450</v>
      </c>
      <c r="B20" s="490"/>
      <c r="C20" s="490"/>
      <c r="D20" s="490"/>
      <c r="E20" s="490"/>
      <c r="F20" s="490"/>
      <c r="G20" s="490"/>
      <c r="H20" s="490"/>
      <c r="I20" s="490"/>
      <c r="J20" s="490"/>
      <c r="K20" s="490"/>
      <c r="L20" s="490"/>
      <c r="M20" s="490"/>
      <c r="N20" s="490"/>
      <c r="O20" s="490"/>
      <c r="P20" s="490"/>
      <c r="Q20" s="490"/>
      <c r="R20" s="490"/>
      <c r="S20" s="490"/>
    </row>
    <row r="21" spans="1:19" ht="25.5" customHeight="1">
      <c r="A21" s="490"/>
      <c r="B21" s="490"/>
      <c r="C21" s="490"/>
      <c r="D21" s="490"/>
      <c r="E21" s="490"/>
      <c r="F21" s="490"/>
      <c r="G21" s="490"/>
      <c r="H21" s="490"/>
      <c r="I21" s="490"/>
      <c r="J21" s="490"/>
      <c r="K21" s="490"/>
      <c r="L21" s="490"/>
      <c r="M21" s="490"/>
      <c r="N21" s="490"/>
      <c r="O21" s="490"/>
      <c r="P21" s="490"/>
      <c r="Q21" s="490"/>
      <c r="R21" s="490"/>
      <c r="S21" s="490"/>
    </row>
    <row r="23" spans="1:19">
      <c r="A23" s="158" t="s">
        <v>433</v>
      </c>
      <c r="B23" s="423"/>
      <c r="C23" s="423"/>
      <c r="D23" s="423"/>
      <c r="E23" s="423"/>
      <c r="F23" s="423"/>
      <c r="G23" s="423"/>
      <c r="H23" s="423"/>
      <c r="I23" s="423"/>
      <c r="J23" s="423"/>
      <c r="K23" s="423"/>
      <c r="L23" s="423"/>
      <c r="M23" s="423"/>
      <c r="N23" s="423"/>
      <c r="O23" s="423"/>
      <c r="P23" s="423"/>
      <c r="Q23" s="423"/>
      <c r="R23" s="423"/>
      <c r="S23" s="423"/>
    </row>
    <row r="24" spans="1:19">
      <c r="A24" s="158" t="s">
        <v>434</v>
      </c>
      <c r="B24" s="423"/>
      <c r="C24" s="423"/>
      <c r="D24" s="423"/>
      <c r="E24" s="423"/>
      <c r="F24" s="423"/>
      <c r="G24" s="423"/>
      <c r="H24" s="423"/>
      <c r="I24" s="423"/>
      <c r="J24" s="423"/>
      <c r="K24" s="423"/>
      <c r="L24" s="423"/>
      <c r="M24" s="423"/>
      <c r="N24" s="423"/>
      <c r="O24" s="423"/>
      <c r="P24" s="423"/>
      <c r="Q24" s="423"/>
      <c r="R24" s="423"/>
      <c r="S24" s="423"/>
    </row>
    <row r="25" spans="1:19">
      <c r="A25" s="159" t="s">
        <v>336</v>
      </c>
      <c r="B25" s="423"/>
      <c r="C25" s="423"/>
      <c r="D25" s="423"/>
      <c r="E25" s="423"/>
      <c r="F25" s="423"/>
      <c r="G25" s="423"/>
      <c r="H25" s="423"/>
      <c r="I25" s="423"/>
      <c r="J25" s="423"/>
      <c r="K25" s="423"/>
      <c r="L25" s="423"/>
      <c r="M25" s="423"/>
      <c r="N25" s="423"/>
      <c r="O25" s="423"/>
      <c r="P25" s="423"/>
      <c r="Q25" s="423"/>
      <c r="R25" s="423"/>
      <c r="S25" s="423"/>
    </row>
    <row r="26" spans="1:19">
      <c r="A26" s="159" t="s">
        <v>412</v>
      </c>
      <c r="B26" s="423"/>
      <c r="C26" s="423"/>
      <c r="D26" s="423"/>
      <c r="E26" s="423"/>
      <c r="F26" s="423"/>
      <c r="G26" s="423"/>
      <c r="H26" s="423"/>
      <c r="I26" s="423"/>
      <c r="J26" s="423"/>
      <c r="K26" s="423"/>
      <c r="L26" s="423"/>
      <c r="M26" s="423"/>
      <c r="N26" s="423"/>
      <c r="O26" s="423"/>
      <c r="P26" s="423"/>
      <c r="Q26" s="423"/>
      <c r="R26" s="423"/>
      <c r="S26" s="423"/>
    </row>
    <row r="27" spans="1:19">
      <c r="A27" s="159" t="s">
        <v>413</v>
      </c>
      <c r="B27" s="423"/>
      <c r="C27" s="423"/>
      <c r="D27" s="423"/>
      <c r="E27" s="423"/>
      <c r="F27" s="423"/>
      <c r="G27" s="423"/>
      <c r="H27" s="423"/>
      <c r="I27" s="423"/>
      <c r="J27" s="423"/>
      <c r="K27" s="423"/>
      <c r="L27" s="423"/>
      <c r="M27" s="423"/>
      <c r="N27" s="423"/>
      <c r="O27" s="423"/>
      <c r="P27" s="423"/>
      <c r="Q27" s="423"/>
      <c r="R27" s="423"/>
      <c r="S27" s="423"/>
    </row>
    <row r="31" spans="1:19">
      <c r="A31" s="4" t="s">
        <v>451</v>
      </c>
    </row>
    <row r="32" spans="1:19">
      <c r="A32" t="s">
        <v>452</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F17" sqref="F17"/>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75" t="s">
        <v>110</v>
      </c>
      <c r="J4" s="367"/>
      <c r="K4" s="367"/>
      <c r="L4" s="367"/>
      <c r="M4" s="367"/>
      <c r="N4" s="367"/>
      <c r="O4" s="41"/>
      <c r="P4" s="375" t="s">
        <v>111</v>
      </c>
      <c r="Q4" s="367"/>
      <c r="R4" s="367"/>
      <c r="S4" s="367"/>
      <c r="T4" s="367"/>
      <c r="U4" s="367"/>
      <c r="V4" s="41"/>
      <c r="W4" s="375" t="s">
        <v>112</v>
      </c>
      <c r="X4" s="367"/>
      <c r="Y4" s="367"/>
      <c r="Z4" s="367"/>
      <c r="AA4" s="367"/>
      <c r="AB4" s="367"/>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79" t="s">
        <v>114</v>
      </c>
      <c r="J6" s="380"/>
      <c r="K6" s="380"/>
      <c r="L6" s="380"/>
      <c r="M6" s="380"/>
      <c r="N6" s="381"/>
      <c r="O6" s="76"/>
      <c r="P6" s="379" t="s">
        <v>114</v>
      </c>
      <c r="Q6" s="380"/>
      <c r="R6" s="380"/>
      <c r="S6" s="380"/>
      <c r="T6" s="380"/>
      <c r="U6" s="381"/>
      <c r="V6" s="76"/>
      <c r="W6" s="379" t="s">
        <v>114</v>
      </c>
      <c r="X6" s="380"/>
      <c r="Y6" s="380"/>
      <c r="Z6" s="380"/>
      <c r="AA6" s="380"/>
      <c r="AB6" s="381"/>
      <c r="AC6" s="41"/>
      <c r="AD6" s="41"/>
      <c r="AG6" s="66"/>
    </row>
    <row r="7" spans="2:33" ht="33.75" customHeight="1">
      <c r="B7" s="64"/>
      <c r="C7" s="69" t="s">
        <v>115</v>
      </c>
      <c r="D7" s="69" t="s">
        <v>116</v>
      </c>
      <c r="E7" s="70" t="s">
        <v>117</v>
      </c>
      <c r="F7" s="376" t="s">
        <v>118</v>
      </c>
      <c r="G7" s="378"/>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Maintain baseline by doing minimum/nothing</v>
      </c>
      <c r="E9" s="37" t="str" cm="1">
        <f t="array" aca="1" ref="E9" ca="1">INDIRECT("'" &amp; $C9 &amp;"'!" &amp; "B7")</f>
        <v>N</v>
      </c>
      <c r="F9" s="37">
        <f ca="1">SUM(INDIRECT("'" &amp; $C9 &amp;"'!" &amp; "B26:F26"))</f>
        <v>0</v>
      </c>
      <c r="G9" s="37">
        <f ca="1">SUM(INDIRECT("'" &amp; $C9 &amp;"'!" &amp; "B27:F27"))</f>
        <v>-3.1224240959999996E-2</v>
      </c>
      <c r="H9" s="37" t="str" cm="1">
        <f t="array" aca="1" ref="H9" ca="1">INDIRECT("'" &amp; $C9 &amp;"'!" &amp; "B8")</f>
        <v>CV5.01</v>
      </c>
      <c r="I9" s="37" cm="1">
        <f t="array" aca="1" ref="I9" ca="1">INDIRECT("'" &amp; $C9 &amp;"'!" &amp; "B13")</f>
        <v>-61.502236093960363</v>
      </c>
      <c r="J9" s="37" cm="1">
        <f t="array" aca="1" ref="J9" ca="1">INDIRECT("'" &amp; $C9 &amp;"'!" &amp; "B14")</f>
        <v>-92.335622422375707</v>
      </c>
      <c r="K9" s="37" cm="1">
        <f t="array" aca="1" ref="K9" ca="1">INDIRECT("'" &amp; $C9 &amp;"'!" &amp; "B15")</f>
        <v>-120.9985360056989</v>
      </c>
      <c r="L9" s="37" cm="1">
        <f t="array" aca="1" ref="L9" ca="1">INDIRECT("'" &amp; $C9 &amp;"'!" &amp; "B16")</f>
        <v>-147.64376421172045</v>
      </c>
      <c r="M9" s="277" cm="1">
        <f t="array" aca="1" ref="M9" ca="1">INDIRECT("'" &amp; $C9 &amp;"'!" &amp; "B17")</f>
        <v>-195.57124428660319</v>
      </c>
      <c r="N9" s="277" cm="1">
        <f t="array" aca="1" ref="N9" ca="1">INDIRECT("'" &amp; $C9 &amp;"'!" &amp; "B18")</f>
        <v>-238.58930578043774</v>
      </c>
      <c r="O9" s="76"/>
      <c r="P9" s="37" cm="1">
        <f t="array" aca="1" ref="P9" ca="1">INDIRECT("'" &amp; $C9 &amp;"'!" &amp; "D13")</f>
        <v>-61.502236093960363</v>
      </c>
      <c r="Q9" s="37" cm="1">
        <f t="array" aca="1" ref="Q9" ca="1">INDIRECT("'" &amp; $C9 &amp;"'!" &amp; "D14")</f>
        <v>-92.335622422375707</v>
      </c>
      <c r="R9" s="37" cm="1">
        <f t="array" aca="1" ref="R9" ca="1">INDIRECT("'" &amp; $C9 &amp;"'!" &amp; "D15")</f>
        <v>-120.9985360056989</v>
      </c>
      <c r="S9" s="37" cm="1">
        <f t="array" aca="1" ref="S9" ca="1">INDIRECT("'" &amp; $C9 &amp;"'!" &amp; "D16")</f>
        <v>-147.64376421172045</v>
      </c>
      <c r="T9" s="277" cm="1">
        <f t="array" aca="1" ref="T9" ca="1">INDIRECT("'" &amp; $C9 &amp;"'!" &amp; "D17")</f>
        <v>-195.57124428660319</v>
      </c>
      <c r="U9" s="277" cm="1">
        <f t="array" aca="1" ref="U9" ca="1">INDIRECT("'" &amp; $C9 &amp;"'!" &amp; "D18")</f>
        <v>-238.58930578043774</v>
      </c>
      <c r="V9" s="76"/>
      <c r="W9" s="37" cm="1">
        <f t="array" aca="1" ref="W9" ca="1">INDIRECT("'" &amp; $C9 &amp;"'!" &amp; "F13")</f>
        <v>-61.502236093960363</v>
      </c>
      <c r="X9" s="37" cm="1">
        <f t="array" aca="1" ref="X9" ca="1">INDIRECT("'" &amp; $C9 &amp;"'!" &amp; "F14")</f>
        <v>-92.335622422375707</v>
      </c>
      <c r="Y9" s="37" cm="1">
        <f t="array" aca="1" ref="Y9" ca="1">INDIRECT("'" &amp; $C9 &amp;"'!" &amp; "F15")</f>
        <v>-120.9985360056989</v>
      </c>
      <c r="Z9" s="37" cm="1">
        <f t="array" aca="1" ref="Z9" ca="1">INDIRECT("'" &amp; $C9 &amp;"'!" &amp; "F16")</f>
        <v>-147.64376421172045</v>
      </c>
      <c r="AA9" s="277" cm="1">
        <f t="array" aca="1" ref="AA9" ca="1">INDIRECT("'" &amp; $C9 &amp;"'!" &amp; "F17")</f>
        <v>-195.57124428660319</v>
      </c>
      <c r="AB9" s="277" cm="1">
        <f t="array" aca="1" ref="AB9" ca="1">INDIRECT("'" &amp; $C9 &amp;"'!" &amp; "F18")</f>
        <v>-238.58930578043774</v>
      </c>
      <c r="AC9" s="41"/>
      <c r="AD9" s="84" t="s">
        <v>590</v>
      </c>
      <c r="AE9" s="84" t="s">
        <v>590</v>
      </c>
      <c r="AF9" s="84" t="s">
        <v>590</v>
      </c>
      <c r="AG9" s="66"/>
    </row>
    <row r="10" spans="2:33">
      <c r="B10" s="64"/>
      <c r="C10" s="72" t="s">
        <v>126</v>
      </c>
      <c r="D10" s="37" t="str" cm="1">
        <f t="array" aca="1" ref="D10" ca="1">INDIRECT("'" &amp; $C10 &amp;"'!" &amp; "B4")</f>
        <v>Install rivedbed/bank protection</v>
      </c>
      <c r="E10" s="37" t="str" cm="1">
        <f t="array" aca="1" ref="E10" ca="1">IF(ISTEXT($D10),INDIRECT("'" &amp; $C10 &amp;"'!" &amp; "B7"),"")</f>
        <v>N</v>
      </c>
      <c r="F10" s="37">
        <f t="shared" ref="F10:F19" ca="1" si="0">IF(ISTEXT($D10),SUM(INDIRECT("'" &amp; $C10 &amp;"'!" &amp; "B26:f26")),"")</f>
        <v>-0.3</v>
      </c>
      <c r="G10" s="37">
        <f t="shared" ref="G10:G19" ca="1" si="1">IF(ISTEXT($D10),SUM(INDIRECT("'" &amp; $C10 &amp;"'!" &amp; "B27:f27")),"")</f>
        <v>-1.8364824000000002E-2</v>
      </c>
      <c r="H10" s="37" t="str" cm="1">
        <f t="array" aca="1" ref="H10" ca="1">IF(ISTEXT($D10),INDIRECT("'" &amp; $C10 &amp;"'!" &amp; "B8"),"")</f>
        <v>CV5.01</v>
      </c>
      <c r="I10" s="37" cm="1">
        <f t="array" aca="1" ref="I10" ca="1">IF(ISTEXT($D10),INDIRECT("'" &amp; $C10 &amp;"'!" &amp; "B13"),"")</f>
        <v>-51.820717544784934</v>
      </c>
      <c r="J10" s="37" cm="1">
        <f t="array" aca="1" ref="J10" ca="1">IF(ISTEXT($D10),INDIRECT("'" &amp; $C10 &amp;"'!" &amp; "B14"),"")</f>
        <v>-82.661669474576371</v>
      </c>
      <c r="K10" s="37" cm="1">
        <f t="array" aca="1" ref="K10" ca="1">IF(ISTEXT($D10),INDIRECT("'" &amp; $C10 &amp;"'!" &amp; "B15"),"")</f>
        <v>-111.32237268636726</v>
      </c>
      <c r="L10" s="37" cm="1">
        <f t="array" aca="1" ref="L10" ca="1">IF(ISTEXT($D10),INDIRECT("'" &amp; $C10 &amp;"'!" &amp; "B16"),"")</f>
        <v>-137.95927142055146</v>
      </c>
      <c r="M10" s="277" cm="1">
        <f t="array" aca="1" ref="M10" ca="1">IF(ISTEXT($D10),INDIRECT("'" &amp; $C10 &amp;"'!" &amp; "B17"),"")</f>
        <v>-204.26851827345988</v>
      </c>
      <c r="N10" s="277" cm="1">
        <f t="array" aca="1" ref="N10" ca="1">IF(ISTEXT($D10),INDIRECT("'" &amp; $C10 &amp;"'!" &amp; "B18"),"")</f>
        <v>-290.25081155464557</v>
      </c>
      <c r="O10" s="76"/>
      <c r="P10" s="37" cm="1">
        <f t="array" aca="1" ref="P10" ca="1">IF(ISTEXT($D10),INDIRECT("'" &amp; $C10 &amp;"'!" &amp; "D13"),"")</f>
        <v>-51.820717544784934</v>
      </c>
      <c r="Q10" s="37" cm="1">
        <f t="array" aca="1" ref="Q10" ca="1">IF(ISTEXT($D10),INDIRECT("'" &amp; $C10 &amp;"'!" &amp; "D14"),"")</f>
        <v>-82.661669474576371</v>
      </c>
      <c r="R10" s="37" cm="1">
        <f t="array" aca="1" ref="R10" ca="1">IF(ISTEXT($D10),INDIRECT("'" &amp; $C10 &amp;"'!" &amp; "D15"),"")</f>
        <v>-111.32237268636726</v>
      </c>
      <c r="S10" s="37" cm="1">
        <f t="array" aca="1" ref="S10" ca="1">IF(ISTEXT($D10),INDIRECT("'" &amp; $C10 &amp;"'!" &amp; "D16"),"")</f>
        <v>-137.95927142055146</v>
      </c>
      <c r="T10" s="277" cm="1">
        <f t="array" aca="1" ref="T10" ca="1">IF(ISTEXT($D10),INDIRECT("'" &amp; $C10 &amp;"'!" &amp; "D17"),"")</f>
        <v>-204.26851827345988</v>
      </c>
      <c r="U10" s="277" cm="1">
        <f t="array" aca="1" ref="U10" ca="1">IF(ISTEXT($D10),INDIRECT("'" &amp; $C10 &amp;"'!" &amp; "D18"),"")</f>
        <v>-290.25081155464557</v>
      </c>
      <c r="V10" s="76"/>
      <c r="W10" s="37" cm="1">
        <f t="array" aca="1" ref="W10" ca="1">IF(ISTEXT($D10),INDIRECT("'" &amp; $C10 &amp;"'!" &amp; "F13"),"")</f>
        <v>-51.820717544784934</v>
      </c>
      <c r="X10" s="37" cm="1">
        <f t="array" aca="1" ref="X10" ca="1">IF(ISTEXT($D10),INDIRECT("'" &amp; $C10 &amp;"'!" &amp; "F14"),"")</f>
        <v>-82.661669474576371</v>
      </c>
      <c r="Y10" s="37" cm="1">
        <f t="array" aca="1" ref="Y10" ca="1">IF(ISTEXT($D10),INDIRECT("'" &amp; $C10 &amp;"'!" &amp; "F15"),"")</f>
        <v>-111.32237268636726</v>
      </c>
      <c r="Z10" s="37" cm="1">
        <f t="array" aca="1" ref="Z10" ca="1">IF(ISTEXT($D10),INDIRECT("'" &amp; $C10 &amp;"'!" &amp; "F16"),"")</f>
        <v>-137.95927142055146</v>
      </c>
      <c r="AA10" s="277" cm="1">
        <f t="array" aca="1" ref="AA10" ca="1">IF(ISTEXT($D10),INDIRECT("'" &amp; $C10 &amp;"'!" &amp; "F17"),"")</f>
        <v>-204.26851827345988</v>
      </c>
      <c r="AB10" s="277" cm="1">
        <f t="array" aca="1" ref="AB10" ca="1">IF(ISTEXT($D10),INDIRECT("'" &amp; $C10 &amp;"'!" &amp; "F18"),"")</f>
        <v>-290.25081155464557</v>
      </c>
      <c r="AC10" s="41"/>
      <c r="AD10" s="84" t="s">
        <v>591</v>
      </c>
      <c r="AE10" s="84" t="s">
        <v>591</v>
      </c>
      <c r="AF10" s="84" t="s">
        <v>591</v>
      </c>
      <c r="AG10" s="66"/>
    </row>
    <row r="11" spans="2:33">
      <c r="B11" s="64"/>
      <c r="C11" s="72" t="s">
        <v>127</v>
      </c>
      <c r="D11" s="37" t="str" cm="1">
        <f t="array" aca="1" ref="D11" ca="1">INDIRECT("'" &amp; $C11 &amp;"'!" &amp; "B4")</f>
        <v>Divert pipeline below ground</v>
      </c>
      <c r="E11" s="37" t="str" cm="1">
        <f t="array" aca="1" ref="E11" ca="1">IF(ISTEXT($D11),INDIRECT("'" &amp; $C11 &amp;"'!" &amp; "B7"),"")</f>
        <v>Y</v>
      </c>
      <c r="F11" s="37">
        <f t="shared" ca="1" si="0"/>
        <v>-7.7</v>
      </c>
      <c r="G11" s="37">
        <f t="shared" ca="1" si="1"/>
        <v>-1.8364824000000002E-2</v>
      </c>
      <c r="H11" s="37" t="str" cm="1">
        <f t="array" aca="1" ref="H11" ca="1">IF(ISTEXT($D11),INDIRECT("'" &amp; $C11 &amp;"'!" &amp; "B8"),"")</f>
        <v>CV5.01</v>
      </c>
      <c r="I11" s="37" cm="1">
        <f t="array" aca="1" ref="I11" ca="1">IF(ISTEXT($D11),INDIRECT("'" &amp; $C11 &amp;"'!" &amp; "B13"),"")</f>
        <v>-31.310672446918549</v>
      </c>
      <c r="J11" s="37" cm="1">
        <f t="array" aca="1" ref="J11" ca="1">IF(ISTEXT($D11),INDIRECT("'" &amp; $C11 &amp;"'!" &amp; "B14"),"")</f>
        <v>-40.978571515641661</v>
      </c>
      <c r="K11" s="37" cm="1">
        <f t="array" aca="1" ref="K11" ca="1">IF(ISTEXT($D11),INDIRECT("'" &amp; $C11 &amp;"'!" &amp; "B15"),"")</f>
        <v>-49.320841584914561</v>
      </c>
      <c r="L11" s="37" cm="1">
        <f t="array" aca="1" ref="L11" ca="1">IF(ISTEXT($D11),INDIRECT("'" &amp; $C11 &amp;"'!" &amp; "B16"),"")</f>
        <v>-56.553926656370095</v>
      </c>
      <c r="M11" s="277" cm="1">
        <f t="array" aca="1" ref="M11" ca="1">IF(ISTEXT($D11),INDIRECT("'" &amp; $C11 &amp;"'!" &amp; "B17"),"")</f>
        <v>-68.526451817844759</v>
      </c>
      <c r="N11" s="277" cm="1">
        <f t="array" aca="1" ref="N11" ca="1">IF(ISTEXT($D11),INDIRECT("'" &amp; $C11 &amp;"'!" &amp; "B18"),"")</f>
        <v>-78.263172661098082</v>
      </c>
      <c r="O11" s="76"/>
      <c r="P11" s="37" cm="1">
        <f t="array" aca="1" ref="P11" ca="1">IF(ISTEXT($D11),INDIRECT("'" &amp; $C11 &amp;"'!" &amp; "D13"),"")</f>
        <v>-31.310672446918549</v>
      </c>
      <c r="Q11" s="37" cm="1">
        <f t="array" aca="1" ref="Q11" ca="1">IF(ISTEXT($D11),INDIRECT("'" &amp; $C11 &amp;"'!" &amp; "D14"),"")</f>
        <v>-40.978571515641661</v>
      </c>
      <c r="R11" s="37" cm="1">
        <f t="array" aca="1" ref="R11" ca="1">IF(ISTEXT($D11),INDIRECT("'" &amp; $C11 &amp;"'!" &amp; "D15"),"")</f>
        <v>-49.320841584914561</v>
      </c>
      <c r="S11" s="37" cm="1">
        <f t="array" aca="1" ref="S11" ca="1">IF(ISTEXT($D11),INDIRECT("'" &amp; $C11 &amp;"'!" &amp; "D16"),"")</f>
        <v>-56.553926656370095</v>
      </c>
      <c r="T11" s="277" cm="1">
        <f t="array" aca="1" ref="T11" ca="1">IF(ISTEXT($D11),INDIRECT("'" &amp; $C11 &amp;"'!" &amp; "D17"),"")</f>
        <v>-68.526451817844759</v>
      </c>
      <c r="U11" s="277" cm="1">
        <f t="array" aca="1" ref="U11" ca="1">IF(ISTEXT($D11),INDIRECT("'" &amp; $C11 &amp;"'!" &amp; "D18"),"")</f>
        <v>-78.263172661098082</v>
      </c>
      <c r="V11" s="76"/>
      <c r="W11" s="37" cm="1">
        <f t="array" aca="1" ref="W11" ca="1">IF(ISTEXT($D11),INDIRECT("'" &amp; $C11 &amp;"'!" &amp; "F13"),"")</f>
        <v>-31.310672446918549</v>
      </c>
      <c r="X11" s="37" cm="1">
        <f t="array" aca="1" ref="X11" ca="1">IF(ISTEXT($D11),INDIRECT("'" &amp; $C11 &amp;"'!" &amp; "F14"),"")</f>
        <v>-40.978571515641661</v>
      </c>
      <c r="Y11" s="37" cm="1">
        <f t="array" aca="1" ref="Y11" ca="1">IF(ISTEXT($D11),INDIRECT("'" &amp; $C11 &amp;"'!" &amp; "F15"),"")</f>
        <v>-49.320841584914561</v>
      </c>
      <c r="Z11" s="37" cm="1">
        <f t="array" aca="1" ref="Z11" ca="1">IF(ISTEXT($D11),INDIRECT("'" &amp; $C11 &amp;"'!" &amp; "F16"),"")</f>
        <v>-56.553926656370095</v>
      </c>
      <c r="AA11" s="277" cm="1">
        <f t="array" aca="1" ref="AA11" ca="1">IF(ISTEXT($D11),INDIRECT("'" &amp; $C11 &amp;"'!" &amp; "F17"),"")</f>
        <v>-68.526451817844759</v>
      </c>
      <c r="AB11" s="277" cm="1">
        <f t="array" aca="1" ref="AB11" ca="1">IF(ISTEXT($D11),INDIRECT("'" &amp; $C11 &amp;"'!" &amp; "F18"),"")</f>
        <v>-78.263172661098082</v>
      </c>
      <c r="AC11" s="41"/>
      <c r="AD11" s="84" t="s">
        <v>592</v>
      </c>
      <c r="AE11" s="84" t="s">
        <v>592</v>
      </c>
      <c r="AF11" s="84" t="s">
        <v>592</v>
      </c>
      <c r="AG11" s="66"/>
    </row>
    <row r="12" spans="2:33">
      <c r="B12" s="64"/>
      <c r="C12" s="72" t="s">
        <v>128</v>
      </c>
      <c r="D12" s="37" t="str" cm="1">
        <f t="array" aca="1" ref="D12" ca="1">INDIRECT("'" &amp; $C12 &amp;"'!" &amp; "B4")</f>
        <v>Divert pipeline - overcrossing on existing bridge</v>
      </c>
      <c r="E12" s="37" t="str" cm="1">
        <f t="array" aca="1" ref="E12" ca="1">IF(ISTEXT($D12),INDIRECT("'" &amp; $C12 &amp;"'!" &amp; "B7"),"")</f>
        <v>N</v>
      </c>
      <c r="F12" s="37">
        <f t="shared" ca="1" si="0"/>
        <v>-7.75</v>
      </c>
      <c r="G12" s="37">
        <f t="shared" ca="1" si="1"/>
        <v>-6.2319999999999997E-3</v>
      </c>
      <c r="H12" s="37" t="str" cm="1">
        <f t="array" aca="1" ref="H12" ca="1">IF(ISTEXT($D12),INDIRECT("'" &amp; $C12 &amp;"'!" &amp; "B8"),"")</f>
        <v>CV5.01</v>
      </c>
      <c r="I12" s="37" cm="1">
        <f t="array" aca="1" ref="I12" ca="1">IF(ISTEXT($D12),INDIRECT("'" &amp; $C12 &amp;"'!" &amp; "B13"),"")</f>
        <v>-71.06852770762903</v>
      </c>
      <c r="J12" s="37" cm="1">
        <f t="array" aca="1" ref="J12" ca="1">IF(ISTEXT($D12),INDIRECT("'" &amp; $C12 &amp;"'!" &amp; "B14"),"")</f>
        <v>-108.27910330562239</v>
      </c>
      <c r="K12" s="37" cm="1">
        <f t="array" aca="1" ref="K12" ca="1">IF(ISTEXT($D12),INDIRECT("'" &amp; $C12 &amp;"'!" &amp; "B15"),"")</f>
        <v>-137.64773916742936</v>
      </c>
      <c r="L12" s="37" cm="1">
        <f t="array" aca="1" ref="L12" ca="1">IF(ISTEXT($D12),INDIRECT("'" &amp; $C12 &amp;"'!" &amp; "B16"),"")</f>
        <v>-188.59003086793697</v>
      </c>
      <c r="M12" s="277" cm="1">
        <f t="array" aca="1" ref="M12" ca="1">IF(ISTEXT($D12),INDIRECT("'" &amp; $C12 &amp;"'!" &amp; "B17"),"")</f>
        <v>-334.29450840856629</v>
      </c>
      <c r="N12" s="277" cm="1">
        <f t="array" aca="1" ref="N12" ca="1">IF(ISTEXT($D12),INDIRECT("'" &amp; $C12 &amp;"'!" &amp; "B18"),"")</f>
        <v>-429.9935638894421</v>
      </c>
      <c r="O12" s="76"/>
      <c r="P12" s="37" cm="1">
        <f t="array" aca="1" ref="P12" ca="1">IF(ISTEXT($D12),INDIRECT("'" &amp; $C12 &amp;"'!" &amp; "D13"),"")</f>
        <v>-71.06852770762903</v>
      </c>
      <c r="Q12" s="37" cm="1">
        <f t="array" aca="1" ref="Q12" ca="1">IF(ISTEXT($D12),INDIRECT("'" &amp; $C12 &amp;"'!" &amp; "D14"),"")</f>
        <v>-108.27910330562239</v>
      </c>
      <c r="R12" s="37" cm="1">
        <f t="array" aca="1" ref="R12" ca="1">IF(ISTEXT($D12),INDIRECT("'" &amp; $C12 &amp;"'!" &amp; "D15"),"")</f>
        <v>-137.64773916742936</v>
      </c>
      <c r="S12" s="37" cm="1">
        <f t="array" aca="1" ref="S12" ca="1">IF(ISTEXT($D12),INDIRECT("'" &amp; $C12 &amp;"'!" &amp; "D16"),"")</f>
        <v>-188.59003086793697</v>
      </c>
      <c r="T12" s="277" cm="1">
        <f t="array" aca="1" ref="T12" ca="1">IF(ISTEXT($D12),INDIRECT("'" &amp; $C12 &amp;"'!" &amp; "D17"),"")</f>
        <v>-334.29450840856629</v>
      </c>
      <c r="U12" s="277" cm="1">
        <f t="array" aca="1" ref="U12" ca="1">IF(ISTEXT($D12),INDIRECT("'" &amp; $C12 &amp;"'!" &amp; "D18"),"")</f>
        <v>-429.9935638894421</v>
      </c>
      <c r="V12" s="76"/>
      <c r="W12" s="37" cm="1">
        <f t="array" aca="1" ref="W12" ca="1">IF(ISTEXT($D12),INDIRECT("'" &amp; $C12 &amp;"'!" &amp; "F13"),"")</f>
        <v>-71.06852770762903</v>
      </c>
      <c r="X12" s="37" cm="1">
        <f t="array" aca="1" ref="X12" ca="1">IF(ISTEXT($D12),INDIRECT("'" &amp; $C12 &amp;"'!" &amp; "F14"),"")</f>
        <v>-108.27910330562239</v>
      </c>
      <c r="Y12" s="37" cm="1">
        <f t="array" aca="1" ref="Y12" ca="1">IF(ISTEXT($D12),INDIRECT("'" &amp; $C12 &amp;"'!" &amp; "F15"),"")</f>
        <v>-137.64773916742936</v>
      </c>
      <c r="Z12" s="37" cm="1">
        <f t="array" aca="1" ref="Z12" ca="1">IF(ISTEXT($D12),INDIRECT("'" &amp; $C12 &amp;"'!" &amp; "F16"),"")</f>
        <v>-188.59003086793697</v>
      </c>
      <c r="AA12" s="277" cm="1">
        <f t="array" aca="1" ref="AA12" ca="1">IF(ISTEXT($D12),INDIRECT("'" &amp; $C12 &amp;"'!" &amp; "F17"),"")</f>
        <v>-334.29450840856629</v>
      </c>
      <c r="AB12" s="277" cm="1">
        <f t="array" aca="1" ref="AB12" ca="1">IF(ISTEXT($D12),INDIRECT("'" &amp; $C12 &amp;"'!" &amp; "F18"),"")</f>
        <v>-429.9935638894421</v>
      </c>
      <c r="AC12" s="41"/>
      <c r="AD12" s="84" t="s">
        <v>593</v>
      </c>
      <c r="AE12" s="84" t="s">
        <v>593</v>
      </c>
      <c r="AF12" s="84" t="s">
        <v>593</v>
      </c>
      <c r="AG12" s="66"/>
    </row>
    <row r="13" spans="2:33">
      <c r="B13" s="64"/>
      <c r="C13" s="72" t="s">
        <v>129</v>
      </c>
      <c r="D13" s="37" t="str" cm="1">
        <f t="array" aca="1" ref="D13" ca="1">INDIRECT("'" &amp; $C13 &amp;"'!" &amp; "B4")</f>
        <v>Divert pipeline - overcrossing on new pipe bridge</v>
      </c>
      <c r="E13" s="37" t="str" cm="1">
        <f t="array" aca="1" ref="E13" ca="1">IF(ISTEXT($D13),INDIRECT("'" &amp; $C13 &amp;"'!" &amp; "B7"),"")</f>
        <v>N</v>
      </c>
      <c r="F13" s="37">
        <f t="shared" ca="1" si="0"/>
        <v>-8.1999999999999993</v>
      </c>
      <c r="G13" s="37">
        <f t="shared" ca="1" si="1"/>
        <v>-6.2319999999999997E-3</v>
      </c>
      <c r="H13" s="37" t="str" cm="1">
        <f t="array" aca="1" ref="H13" ca="1">IF(ISTEXT($D13),INDIRECT("'" &amp; $C13 &amp;"'!" &amp; "B8"),"")</f>
        <v>CV5.01</v>
      </c>
      <c r="I13" s="37" cm="1">
        <f t="array" aca="1" ref="I13" ca="1">IF(ISTEXT($D13),INDIRECT("'" &amp; $C13 &amp;"'!" &amp; "B13"),"")</f>
        <v>-71.472608401233316</v>
      </c>
      <c r="J13" s="37" cm="1">
        <f t="array" aca="1" ref="J13" ca="1">IF(ISTEXT($D13),INDIRECT("'" &amp; $C13 &amp;"'!" &amp; "B14"),"")</f>
        <v>-108.71407427858732</v>
      </c>
      <c r="K13" s="37" cm="1">
        <f t="array" aca="1" ref="K13" ca="1">IF(ISTEXT($D13),INDIRECT("'" &amp; $C13 &amp;"'!" &amp; "B15"),"")</f>
        <v>-138.09756083750068</v>
      </c>
      <c r="L13" s="37" cm="1">
        <f t="array" aca="1" ref="L13" ca="1">IF(ISTEXT($D13),INDIRECT("'" &amp; $C13 &amp;"'!" &amp; "B16"),"")</f>
        <v>-189.0442457967988</v>
      </c>
      <c r="M13" s="277" cm="1">
        <f t="array" aca="1" ref="M13" ca="1">IF(ISTEXT($D13),INDIRECT("'" &amp; $C13 &amp;"'!" &amp; "B17"),"")</f>
        <v>-334.74872333742815</v>
      </c>
      <c r="N13" s="277" cm="1">
        <f t="array" aca="1" ref="N13" ca="1">IF(ISTEXT($D13),INDIRECT("'" &amp; $C13 &amp;"'!" &amp; "B18"),"")</f>
        <v>-430.44777881830402</v>
      </c>
      <c r="O13" s="76"/>
      <c r="P13" s="37" cm="1">
        <f t="array" aca="1" ref="P13" ca="1">IF(ISTEXT($D13),INDIRECT("'" &amp; $C13 &amp;"'!" &amp; "D13"),"")</f>
        <v>-71.472608401233316</v>
      </c>
      <c r="Q13" s="37" cm="1">
        <f t="array" aca="1" ref="Q13" ca="1">IF(ISTEXT($D13),INDIRECT("'" &amp; $C13 &amp;"'!" &amp; "D14"),"")</f>
        <v>-108.71407427858732</v>
      </c>
      <c r="R13" s="37" cm="1">
        <f t="array" aca="1" ref="R13" ca="1">IF(ISTEXT($D13),INDIRECT("'" &amp; $C13 &amp;"'!" &amp; "D15"),"")</f>
        <v>-138.09756083750068</v>
      </c>
      <c r="S13" s="37" cm="1">
        <f t="array" aca="1" ref="S13" ca="1">IF(ISTEXT($D13),INDIRECT("'" &amp; $C13 &amp;"'!" &amp; "D16"),"")</f>
        <v>-189.0442457967988</v>
      </c>
      <c r="T13" s="277" cm="1">
        <f t="array" aca="1" ref="T13" ca="1">IF(ISTEXT($D13),INDIRECT("'" &amp; $C13 &amp;"'!" &amp; "D17"),"")</f>
        <v>-334.74872333742815</v>
      </c>
      <c r="U13" s="277" cm="1">
        <f t="array" aca="1" ref="U13" ca="1">IF(ISTEXT($D13),INDIRECT("'" &amp; $C13 &amp;"'!" &amp; "D18"),"")</f>
        <v>-430.44777881830402</v>
      </c>
      <c r="V13" s="76"/>
      <c r="W13" s="37" cm="1">
        <f t="array" aca="1" ref="W13" ca="1">IF(ISTEXT($D13),INDIRECT("'" &amp; $C13 &amp;"'!" &amp; "F13"),"")</f>
        <v>-71.472608401233316</v>
      </c>
      <c r="X13" s="37" cm="1">
        <f t="array" aca="1" ref="X13" ca="1">IF(ISTEXT($D13),INDIRECT("'" &amp; $C13 &amp;"'!" &amp; "F14"),"")</f>
        <v>-108.71407427858732</v>
      </c>
      <c r="Y13" s="37" cm="1">
        <f t="array" aca="1" ref="Y13" ca="1">IF(ISTEXT($D13),INDIRECT("'" &amp; $C13 &amp;"'!" &amp; "F15"),"")</f>
        <v>-138.09756083750068</v>
      </c>
      <c r="Z13" s="37" cm="1">
        <f t="array" aca="1" ref="Z13" ca="1">IF(ISTEXT($D13),INDIRECT("'" &amp; $C13 &amp;"'!" &amp; "F16"),"")</f>
        <v>-189.0442457967988</v>
      </c>
      <c r="AA13" s="277" cm="1">
        <f t="array" aca="1" ref="AA13" ca="1">IF(ISTEXT($D13),INDIRECT("'" &amp; $C13 &amp;"'!" &amp; "F17"),"")</f>
        <v>-334.74872333742815</v>
      </c>
      <c r="AB13" s="277" cm="1">
        <f t="array" aca="1" ref="AB13" ca="1">IF(ISTEXT($D13),INDIRECT("'" &amp; $C13 &amp;"'!" &amp; "F18"),"")</f>
        <v>-430.44777881830402</v>
      </c>
      <c r="AC13" s="41"/>
      <c r="AD13" s="84" t="s">
        <v>594</v>
      </c>
      <c r="AE13" s="84" t="s">
        <v>594</v>
      </c>
      <c r="AF13" s="84" t="s">
        <v>594</v>
      </c>
      <c r="AG13" s="66"/>
    </row>
    <row r="14" spans="2:33">
      <c r="B14" s="64"/>
      <c r="C14" s="72" t="s">
        <v>130</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131</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132</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133</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134</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135</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136</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79" t="s">
        <v>137</v>
      </c>
      <c r="J22" s="380"/>
      <c r="K22" s="380"/>
      <c r="L22" s="380"/>
      <c r="M22" s="380"/>
      <c r="N22" s="381"/>
      <c r="O22" s="76"/>
      <c r="P22" s="379" t="s">
        <v>137</v>
      </c>
      <c r="Q22" s="380"/>
      <c r="R22" s="380"/>
      <c r="S22" s="380"/>
      <c r="T22" s="380"/>
      <c r="U22" s="381"/>
      <c r="V22" s="76"/>
      <c r="W22" s="379" t="s">
        <v>137</v>
      </c>
      <c r="X22" s="380"/>
      <c r="Y22" s="380"/>
      <c r="Z22" s="380"/>
      <c r="AA22" s="380"/>
      <c r="AB22" s="381"/>
      <c r="AC22" s="41"/>
      <c r="AD22" s="76"/>
      <c r="AE22" s="76"/>
      <c r="AF22" s="76"/>
      <c r="AG22" s="66"/>
    </row>
    <row r="23" spans="2:33" ht="33.75" customHeight="1">
      <c r="B23" s="64"/>
      <c r="C23" s="69" t="s">
        <v>115</v>
      </c>
      <c r="D23" s="69" t="s">
        <v>116</v>
      </c>
      <c r="E23" s="70" t="s">
        <v>117</v>
      </c>
      <c r="F23" s="376" t="s">
        <v>118</v>
      </c>
      <c r="G23" s="377"/>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126</v>
      </c>
      <c r="D25" s="87" t="str">
        <f ca="1">D10</f>
        <v>Install rivedbed/bank protection</v>
      </c>
      <c r="E25" s="37" t="str">
        <f ca="1">E10</f>
        <v>N</v>
      </c>
      <c r="F25" s="59">
        <f ca="1">IF(ISNUMBER(F10-F$9),F10-F$9,"")</f>
        <v>-0.3</v>
      </c>
      <c r="G25" s="59">
        <f ca="1">IF(ISNUMBER(G10-G$9),G10-G$9,"")</f>
        <v>1.2859416959999995E-2</v>
      </c>
      <c r="H25" s="87" t="str">
        <f ca="1">H10</f>
        <v>CV5.01</v>
      </c>
      <c r="I25" s="348">
        <f t="shared" ref="I25:N34" ca="1" si="2">IF(ISNUMBER(I10-I$9),I10-I$9,"")</f>
        <v>9.6815185491754292</v>
      </c>
      <c r="J25" s="348">
        <f t="shared" ca="1" si="2"/>
        <v>9.6739529477993358</v>
      </c>
      <c r="K25" s="348">
        <f t="shared" ca="1" si="2"/>
        <v>9.6761633193316356</v>
      </c>
      <c r="L25" s="348">
        <f t="shared" ca="1" si="2"/>
        <v>9.6844927911689922</v>
      </c>
      <c r="M25" s="348">
        <f t="shared" ca="1" si="2"/>
        <v>-8.6972739868566862</v>
      </c>
      <c r="N25" s="348">
        <f t="shared" ca="1" si="2"/>
        <v>-51.661505774207825</v>
      </c>
      <c r="O25" s="76"/>
      <c r="P25" s="59">
        <f t="shared" ref="P25:U34" ca="1" si="3">IF(ISNUMBER(P10-P$9),P10-P$9,"")</f>
        <v>9.6815185491754292</v>
      </c>
      <c r="Q25" s="59">
        <f t="shared" ca="1" si="3"/>
        <v>9.6739529477993358</v>
      </c>
      <c r="R25" s="59">
        <f t="shared" ca="1" si="3"/>
        <v>9.6761633193316356</v>
      </c>
      <c r="S25" s="59">
        <f t="shared" ca="1" si="3"/>
        <v>9.6844927911689922</v>
      </c>
      <c r="T25" s="59">
        <f t="shared" ca="1" si="3"/>
        <v>-8.6972739868566862</v>
      </c>
      <c r="U25" s="59">
        <f t="shared" ca="1" si="3"/>
        <v>-51.661505774207825</v>
      </c>
      <c r="V25" s="76"/>
      <c r="W25" s="59">
        <f t="shared" ref="W25:AB34" ca="1" si="4">IF(ISNUMBER(W10-W$9),W10-W$9,"")</f>
        <v>9.6815185491754292</v>
      </c>
      <c r="X25" s="59">
        <f t="shared" ca="1" si="4"/>
        <v>9.6739529477993358</v>
      </c>
      <c r="Y25" s="59">
        <f t="shared" ca="1" si="4"/>
        <v>9.6761633193316356</v>
      </c>
      <c r="Z25" s="59">
        <f t="shared" ca="1" si="4"/>
        <v>9.6844927911689922</v>
      </c>
      <c r="AA25" s="59">
        <f t="shared" ca="1" si="4"/>
        <v>-8.6972739868566862</v>
      </c>
      <c r="AB25" s="59">
        <f t="shared" ca="1" si="4"/>
        <v>-51.661505774207825</v>
      </c>
      <c r="AC25" s="41"/>
      <c r="AD25" s="76"/>
      <c r="AE25" s="76"/>
      <c r="AF25" s="76"/>
      <c r="AG25" s="66"/>
    </row>
    <row r="26" spans="2:33">
      <c r="B26" s="64"/>
      <c r="C26" s="72" t="s">
        <v>127</v>
      </c>
      <c r="D26" s="87" t="str">
        <f t="shared" ref="D26:E34" ca="1" si="5">D11</f>
        <v>Divert pipeline below ground</v>
      </c>
      <c r="E26" s="37" t="str">
        <f t="shared" ca="1" si="5"/>
        <v>Y</v>
      </c>
      <c r="F26" s="59">
        <f t="shared" ref="F26:G34" ca="1" si="6">IF(ISNUMBER(F11-F$9),F11-F$9,"")</f>
        <v>-7.7</v>
      </c>
      <c r="G26" s="59">
        <f t="shared" ca="1" si="6"/>
        <v>1.2859416959999995E-2</v>
      </c>
      <c r="H26" s="87" t="str">
        <f t="shared" ref="H26:H34" ca="1" si="7">H11</f>
        <v>CV5.01</v>
      </c>
      <c r="I26" s="348">
        <f t="shared" ca="1" si="2"/>
        <v>30.191563647041814</v>
      </c>
      <c r="J26" s="348">
        <f t="shared" ca="1" si="2"/>
        <v>51.357050906734045</v>
      </c>
      <c r="K26" s="348">
        <f t="shared" ca="1" si="2"/>
        <v>71.677694420784334</v>
      </c>
      <c r="L26" s="348">
        <f t="shared" ca="1" si="2"/>
        <v>91.089837555350357</v>
      </c>
      <c r="M26" s="348">
        <f t="shared" ca="1" si="2"/>
        <v>127.04479246875843</v>
      </c>
      <c r="N26" s="348">
        <f t="shared" ca="1" si="2"/>
        <v>160.32613311933966</v>
      </c>
      <c r="O26" s="76"/>
      <c r="P26" s="59">
        <f t="shared" ca="1" si="3"/>
        <v>30.191563647041814</v>
      </c>
      <c r="Q26" s="59">
        <f t="shared" ca="1" si="3"/>
        <v>51.357050906734045</v>
      </c>
      <c r="R26" s="59">
        <f t="shared" ca="1" si="3"/>
        <v>71.677694420784334</v>
      </c>
      <c r="S26" s="59">
        <f t="shared" ca="1" si="3"/>
        <v>91.089837555350357</v>
      </c>
      <c r="T26" s="59">
        <f t="shared" ca="1" si="3"/>
        <v>127.04479246875843</v>
      </c>
      <c r="U26" s="59">
        <f t="shared" ca="1" si="3"/>
        <v>160.32613311933966</v>
      </c>
      <c r="V26" s="76"/>
      <c r="W26" s="59">
        <f t="shared" ca="1" si="4"/>
        <v>30.191563647041814</v>
      </c>
      <c r="X26" s="59">
        <f t="shared" ca="1" si="4"/>
        <v>51.357050906734045</v>
      </c>
      <c r="Y26" s="59">
        <f t="shared" ca="1" si="4"/>
        <v>71.677694420784334</v>
      </c>
      <c r="Z26" s="59">
        <f t="shared" ca="1" si="4"/>
        <v>91.089837555350357</v>
      </c>
      <c r="AA26" s="59">
        <f t="shared" ca="1" si="4"/>
        <v>127.04479246875843</v>
      </c>
      <c r="AB26" s="59">
        <f t="shared" ca="1" si="4"/>
        <v>160.32613311933966</v>
      </c>
      <c r="AC26" s="41"/>
      <c r="AD26" s="76"/>
      <c r="AE26" s="76"/>
      <c r="AF26" s="76"/>
      <c r="AG26" s="66"/>
    </row>
    <row r="27" spans="2:33">
      <c r="B27" s="64"/>
      <c r="C27" s="72" t="s">
        <v>128</v>
      </c>
      <c r="D27" s="87" t="str">
        <f t="shared" ca="1" si="5"/>
        <v>Divert pipeline - overcrossing on existing bridge</v>
      </c>
      <c r="E27" s="37" t="str">
        <f t="shared" ca="1" si="5"/>
        <v>N</v>
      </c>
      <c r="F27" s="59">
        <f t="shared" ca="1" si="6"/>
        <v>-7.75</v>
      </c>
      <c r="G27" s="59">
        <f t="shared" ca="1" si="6"/>
        <v>2.4992240959999995E-2</v>
      </c>
      <c r="H27" s="87" t="str">
        <f t="shared" ca="1" si="7"/>
        <v>CV5.01</v>
      </c>
      <c r="I27" s="348">
        <f t="shared" ca="1" si="2"/>
        <v>-9.5662916136686675</v>
      </c>
      <c r="J27" s="348">
        <f t="shared" ca="1" si="2"/>
        <v>-15.943480883246679</v>
      </c>
      <c r="K27" s="348">
        <f t="shared" ca="1" si="2"/>
        <v>-16.649203161730469</v>
      </c>
      <c r="L27" s="348">
        <f t="shared" ca="1" si="2"/>
        <v>-40.946266656216523</v>
      </c>
      <c r="M27" s="348">
        <f t="shared" ca="1" si="2"/>
        <v>-138.7232641219631</v>
      </c>
      <c r="N27" s="348">
        <f t="shared" ca="1" si="2"/>
        <v>-191.40425810900436</v>
      </c>
      <c r="O27" s="76"/>
      <c r="P27" s="59">
        <f t="shared" ca="1" si="3"/>
        <v>-9.5662916136686675</v>
      </c>
      <c r="Q27" s="59">
        <f t="shared" ca="1" si="3"/>
        <v>-15.943480883246679</v>
      </c>
      <c r="R27" s="59">
        <f t="shared" ca="1" si="3"/>
        <v>-16.649203161730469</v>
      </c>
      <c r="S27" s="59">
        <f t="shared" ca="1" si="3"/>
        <v>-40.946266656216523</v>
      </c>
      <c r="T27" s="59">
        <f t="shared" ca="1" si="3"/>
        <v>-138.7232641219631</v>
      </c>
      <c r="U27" s="59">
        <f t="shared" ca="1" si="3"/>
        <v>-191.40425810900436</v>
      </c>
      <c r="V27" s="76"/>
      <c r="W27" s="59">
        <f t="shared" ca="1" si="4"/>
        <v>-9.5662916136686675</v>
      </c>
      <c r="X27" s="59">
        <f t="shared" ca="1" si="4"/>
        <v>-15.943480883246679</v>
      </c>
      <c r="Y27" s="59">
        <f t="shared" ca="1" si="4"/>
        <v>-16.649203161730469</v>
      </c>
      <c r="Z27" s="59">
        <f t="shared" ca="1" si="4"/>
        <v>-40.946266656216523</v>
      </c>
      <c r="AA27" s="59">
        <f t="shared" ca="1" si="4"/>
        <v>-138.7232641219631</v>
      </c>
      <c r="AB27" s="59">
        <f t="shared" ca="1" si="4"/>
        <v>-191.40425810900436</v>
      </c>
      <c r="AC27" s="41"/>
      <c r="AD27" s="76"/>
      <c r="AE27" s="76"/>
      <c r="AF27" s="76"/>
      <c r="AG27" s="66"/>
    </row>
    <row r="28" spans="2:33">
      <c r="B28" s="64"/>
      <c r="C28" s="72" t="s">
        <v>129</v>
      </c>
      <c r="D28" s="87" t="str">
        <f t="shared" ca="1" si="5"/>
        <v>Divert pipeline - overcrossing on new pipe bridge</v>
      </c>
      <c r="E28" s="37" t="str">
        <f t="shared" ca="1" si="5"/>
        <v>N</v>
      </c>
      <c r="F28" s="59">
        <f t="shared" ca="1" si="6"/>
        <v>-8.1999999999999993</v>
      </c>
      <c r="G28" s="59">
        <f t="shared" ca="1" si="6"/>
        <v>2.4992240959999995E-2</v>
      </c>
      <c r="H28" s="87" t="str">
        <f t="shared" ca="1" si="7"/>
        <v>CV5.01</v>
      </c>
      <c r="I28" s="348">
        <f t="shared" ca="1" si="2"/>
        <v>-9.9703723072729531</v>
      </c>
      <c r="J28" s="348">
        <f t="shared" ca="1" si="2"/>
        <v>-16.378451856211612</v>
      </c>
      <c r="K28" s="348">
        <f t="shared" ca="1" si="2"/>
        <v>-17.099024831801785</v>
      </c>
      <c r="L28" s="348">
        <f t="shared" ca="1" si="2"/>
        <v>-41.400481585078353</v>
      </c>
      <c r="M28" s="348">
        <f t="shared" ca="1" si="2"/>
        <v>-139.17747905082496</v>
      </c>
      <c r="N28" s="348">
        <f t="shared" ca="1" si="2"/>
        <v>-191.85847303786628</v>
      </c>
      <c r="O28" s="76"/>
      <c r="P28" s="59">
        <f t="shared" ca="1" si="3"/>
        <v>-9.9703723072729531</v>
      </c>
      <c r="Q28" s="59">
        <f t="shared" ca="1" si="3"/>
        <v>-16.378451856211612</v>
      </c>
      <c r="R28" s="59">
        <f t="shared" ca="1" si="3"/>
        <v>-17.099024831801785</v>
      </c>
      <c r="S28" s="59">
        <f t="shared" ca="1" si="3"/>
        <v>-41.400481585078353</v>
      </c>
      <c r="T28" s="59">
        <f t="shared" ca="1" si="3"/>
        <v>-139.17747905082496</v>
      </c>
      <c r="U28" s="59">
        <f t="shared" ca="1" si="3"/>
        <v>-191.85847303786628</v>
      </c>
      <c r="V28" s="76"/>
      <c r="W28" s="59">
        <f t="shared" ca="1" si="4"/>
        <v>-9.9703723072729531</v>
      </c>
      <c r="X28" s="59">
        <f t="shared" ca="1" si="4"/>
        <v>-16.378451856211612</v>
      </c>
      <c r="Y28" s="59">
        <f t="shared" ca="1" si="4"/>
        <v>-17.099024831801785</v>
      </c>
      <c r="Z28" s="59">
        <f t="shared" ca="1" si="4"/>
        <v>-41.400481585078353</v>
      </c>
      <c r="AA28" s="59">
        <f t="shared" ca="1" si="4"/>
        <v>-139.17747905082496</v>
      </c>
      <c r="AB28" s="59">
        <f t="shared" ca="1" si="4"/>
        <v>-191.85847303786628</v>
      </c>
      <c r="AC28" s="41"/>
      <c r="AD28" s="76"/>
      <c r="AE28" s="76"/>
      <c r="AF28" s="76"/>
      <c r="AG28" s="66"/>
    </row>
    <row r="29" spans="2:33">
      <c r="B29" s="64"/>
      <c r="C29" s="72" t="s">
        <v>130</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131</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132</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133</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134</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135</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82"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A2" zoomScale="90" zoomScaleNormal="90" workbookViewId="0">
      <selection activeCell="J14" sqref="J14:L14"/>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82" customFormat="1" ht="56.9" customHeight="1"/>
    <row r="2" spans="1:12">
      <c r="A2" s="1"/>
    </row>
    <row r="3" spans="1:12">
      <c r="A3" s="44" t="s">
        <v>138</v>
      </c>
      <c r="B3" s="45"/>
      <c r="C3" s="45"/>
    </row>
    <row r="4" spans="1:12" ht="12.75" customHeight="1">
      <c r="A4" s="392" t="s">
        <v>571</v>
      </c>
      <c r="B4" s="393"/>
      <c r="C4" s="393"/>
      <c r="D4" s="393"/>
      <c r="E4" s="393"/>
      <c r="F4" s="393"/>
      <c r="G4" s="393"/>
      <c r="H4" s="393"/>
      <c r="I4" s="393"/>
      <c r="J4" s="393"/>
      <c r="K4" s="393"/>
      <c r="L4" s="394"/>
    </row>
    <row r="5" spans="1:12" ht="12.75" customHeight="1">
      <c r="A5" s="395"/>
      <c r="B5" s="396"/>
      <c r="C5" s="396"/>
      <c r="D5" s="396"/>
      <c r="E5" s="396"/>
      <c r="F5" s="396"/>
      <c r="G5" s="396"/>
      <c r="H5" s="396"/>
      <c r="I5" s="396"/>
      <c r="J5" s="396"/>
      <c r="K5" s="396"/>
      <c r="L5" s="397"/>
    </row>
    <row r="6" spans="1:12">
      <c r="A6" s="44" t="s">
        <v>139</v>
      </c>
      <c r="B6" s="46"/>
      <c r="C6" s="46"/>
    </row>
    <row r="7" spans="1:12">
      <c r="A7" s="386"/>
      <c r="B7" s="387"/>
      <c r="C7" s="387"/>
      <c r="D7" s="387"/>
      <c r="E7" s="387"/>
      <c r="F7" s="387"/>
      <c r="G7" s="387"/>
      <c r="H7" s="387"/>
      <c r="I7" s="387"/>
      <c r="J7" s="387"/>
      <c r="K7" s="387"/>
      <c r="L7" s="388"/>
    </row>
    <row r="8" spans="1:12">
      <c r="A8" s="46"/>
      <c r="B8" s="46"/>
      <c r="C8" s="46"/>
    </row>
    <row r="9" spans="1:12">
      <c r="A9" s="44" t="s">
        <v>140</v>
      </c>
      <c r="B9" s="45"/>
      <c r="C9" s="45"/>
    </row>
    <row r="10" spans="1:12" s="38" customFormat="1" ht="23">
      <c r="A10" s="47" t="s">
        <v>115</v>
      </c>
      <c r="B10" s="48" t="s">
        <v>141</v>
      </c>
      <c r="C10" s="47" t="s">
        <v>142</v>
      </c>
      <c r="D10" s="389" t="s">
        <v>143</v>
      </c>
      <c r="E10" s="390"/>
      <c r="F10" s="391"/>
      <c r="G10" s="389" t="s">
        <v>144</v>
      </c>
      <c r="H10" s="390"/>
      <c r="I10" s="391"/>
      <c r="J10" s="389" t="s">
        <v>145</v>
      </c>
      <c r="K10" s="390"/>
      <c r="L10" s="391"/>
    </row>
    <row r="11" spans="1:12" ht="101.25" customHeight="1">
      <c r="A11" s="340">
        <v>1</v>
      </c>
      <c r="B11" s="341" t="s">
        <v>543</v>
      </c>
      <c r="C11" s="342" t="s">
        <v>125</v>
      </c>
      <c r="D11" s="383" t="s">
        <v>498</v>
      </c>
      <c r="E11" s="384"/>
      <c r="F11" s="385"/>
      <c r="G11" s="383" t="s">
        <v>579</v>
      </c>
      <c r="H11" s="384"/>
      <c r="I11" s="385"/>
      <c r="J11" s="383" t="s">
        <v>570</v>
      </c>
      <c r="K11" s="384"/>
      <c r="L11" s="385"/>
    </row>
    <row r="12" spans="1:12" ht="101.25" customHeight="1">
      <c r="A12" s="340">
        <v>2</v>
      </c>
      <c r="B12" s="341" t="s">
        <v>543</v>
      </c>
      <c r="C12" s="342" t="s">
        <v>126</v>
      </c>
      <c r="D12" s="383" t="s">
        <v>529</v>
      </c>
      <c r="E12" s="384"/>
      <c r="F12" s="385"/>
      <c r="G12" s="383" t="s">
        <v>576</v>
      </c>
      <c r="H12" s="384"/>
      <c r="I12" s="385"/>
      <c r="J12" s="383" t="s">
        <v>531</v>
      </c>
      <c r="K12" s="384"/>
      <c r="L12" s="385"/>
    </row>
    <row r="13" spans="1:12" ht="101.25" customHeight="1">
      <c r="A13" s="340">
        <v>3</v>
      </c>
      <c r="B13" s="341" t="s">
        <v>543</v>
      </c>
      <c r="C13" s="342" t="s">
        <v>127</v>
      </c>
      <c r="D13" s="383" t="s">
        <v>542</v>
      </c>
      <c r="E13" s="384"/>
      <c r="F13" s="385"/>
      <c r="G13" s="383" t="s">
        <v>582</v>
      </c>
      <c r="H13" s="384"/>
      <c r="I13" s="385"/>
      <c r="J13" s="383" t="s">
        <v>585</v>
      </c>
      <c r="K13" s="384"/>
      <c r="L13" s="385"/>
    </row>
    <row r="14" spans="1:12" ht="101.25" customHeight="1">
      <c r="A14" s="340">
        <v>4</v>
      </c>
      <c r="B14" s="341" t="s">
        <v>543</v>
      </c>
      <c r="C14" s="342" t="s">
        <v>128</v>
      </c>
      <c r="D14" s="383" t="s">
        <v>622</v>
      </c>
      <c r="E14" s="384"/>
      <c r="F14" s="385"/>
      <c r="G14" s="383" t="s">
        <v>623</v>
      </c>
      <c r="H14" s="384"/>
      <c r="I14" s="385"/>
      <c r="J14" s="383" t="s">
        <v>587</v>
      </c>
      <c r="K14" s="384"/>
      <c r="L14" s="385"/>
    </row>
    <row r="15" spans="1:12" ht="101.25" customHeight="1">
      <c r="A15" s="340">
        <v>5</v>
      </c>
      <c r="B15" s="341" t="s">
        <v>543</v>
      </c>
      <c r="C15" s="342" t="s">
        <v>129</v>
      </c>
      <c r="D15" s="383" t="s">
        <v>557</v>
      </c>
      <c r="E15" s="384"/>
      <c r="F15" s="385"/>
      <c r="G15" s="383" t="s">
        <v>581</v>
      </c>
      <c r="H15" s="384"/>
      <c r="I15" s="385"/>
      <c r="J15" s="383" t="s">
        <v>589</v>
      </c>
      <c r="K15" s="384"/>
      <c r="L15" s="385"/>
    </row>
    <row r="16" spans="1:12" ht="101.25" customHeight="1">
      <c r="A16" s="340">
        <v>6</v>
      </c>
      <c r="B16" s="341" t="s">
        <v>499</v>
      </c>
      <c r="C16" s="342" t="s">
        <v>566</v>
      </c>
      <c r="D16" s="383" t="s">
        <v>569</v>
      </c>
      <c r="E16" s="384"/>
      <c r="F16" s="385"/>
      <c r="G16" s="383" t="s">
        <v>572</v>
      </c>
      <c r="H16" s="384"/>
      <c r="I16" s="385"/>
      <c r="J16" s="383" t="s">
        <v>573</v>
      </c>
      <c r="K16" s="384"/>
      <c r="L16" s="385"/>
    </row>
    <row r="17" spans="1:12" ht="101.25" customHeight="1">
      <c r="A17" s="340">
        <v>7</v>
      </c>
      <c r="B17" s="341" t="s">
        <v>499</v>
      </c>
      <c r="C17" s="342" t="s">
        <v>566</v>
      </c>
      <c r="D17" s="383" t="s">
        <v>568</v>
      </c>
      <c r="E17" s="384"/>
      <c r="F17" s="385"/>
      <c r="G17" s="383" t="s">
        <v>574</v>
      </c>
      <c r="H17" s="384"/>
      <c r="I17" s="385"/>
      <c r="J17" s="383" t="s">
        <v>577</v>
      </c>
      <c r="K17" s="384"/>
      <c r="L17" s="385"/>
    </row>
    <row r="18" spans="1:12">
      <c r="A18" s="49">
        <v>8</v>
      </c>
      <c r="B18" s="50"/>
      <c r="C18" s="51"/>
      <c r="D18" s="383"/>
      <c r="E18" s="384"/>
      <c r="F18" s="385"/>
      <c r="G18" s="383"/>
      <c r="H18" s="384"/>
      <c r="I18" s="385"/>
      <c r="J18" s="383"/>
      <c r="K18" s="384"/>
      <c r="L18" s="385"/>
    </row>
    <row r="19" spans="1:12">
      <c r="A19" s="49">
        <v>9</v>
      </c>
      <c r="B19" s="50"/>
      <c r="C19" s="51"/>
      <c r="D19" s="383"/>
      <c r="E19" s="384"/>
      <c r="F19" s="385"/>
      <c r="G19" s="383"/>
      <c r="H19" s="384"/>
      <c r="I19" s="385"/>
      <c r="J19" s="383"/>
      <c r="K19" s="384"/>
      <c r="L19" s="385"/>
    </row>
    <row r="20" spans="1:12">
      <c r="A20" s="49">
        <v>10</v>
      </c>
      <c r="B20" s="50"/>
      <c r="C20" s="51"/>
      <c r="D20" s="383"/>
      <c r="E20" s="384"/>
      <c r="F20" s="385"/>
      <c r="G20" s="383"/>
      <c r="H20" s="384"/>
      <c r="I20" s="385"/>
      <c r="J20" s="383"/>
      <c r="K20" s="384"/>
      <c r="L20" s="385"/>
    </row>
    <row r="21" spans="1:12">
      <c r="A21" s="49">
        <v>11</v>
      </c>
      <c r="B21" s="50"/>
      <c r="C21" s="51"/>
      <c r="D21" s="383"/>
      <c r="E21" s="384"/>
      <c r="F21" s="385"/>
      <c r="G21" s="383"/>
      <c r="H21" s="384"/>
      <c r="I21" s="385"/>
      <c r="J21" s="383"/>
      <c r="K21" s="384"/>
      <c r="L21" s="385"/>
    </row>
    <row r="22" spans="1:12">
      <c r="A22" s="49">
        <v>12</v>
      </c>
      <c r="B22" s="50"/>
      <c r="C22" s="51"/>
      <c r="D22" s="383"/>
      <c r="E22" s="384"/>
      <c r="F22" s="385"/>
      <c r="G22" s="383"/>
      <c r="H22" s="384"/>
      <c r="I22" s="385"/>
      <c r="J22" s="383"/>
      <c r="K22" s="384"/>
      <c r="L22" s="385"/>
    </row>
    <row r="23" spans="1:12">
      <c r="A23" s="49">
        <v>13</v>
      </c>
      <c r="B23" s="50"/>
      <c r="C23" s="51"/>
      <c r="D23" s="383"/>
      <c r="E23" s="384"/>
      <c r="F23" s="385"/>
      <c r="G23" s="383"/>
      <c r="H23" s="384"/>
      <c r="I23" s="385"/>
      <c r="J23" s="383"/>
      <c r="K23" s="384"/>
      <c r="L23" s="385"/>
    </row>
    <row r="24" spans="1:12">
      <c r="A24" s="49">
        <v>14</v>
      </c>
      <c r="B24" s="50"/>
      <c r="C24" s="51"/>
      <c r="D24" s="383"/>
      <c r="E24" s="384"/>
      <c r="F24" s="385"/>
      <c r="G24" s="383"/>
      <c r="H24" s="384"/>
      <c r="I24" s="385"/>
      <c r="J24" s="383"/>
      <c r="K24" s="384"/>
      <c r="L24" s="385"/>
    </row>
    <row r="25" spans="1:12">
      <c r="A25" s="49">
        <v>15</v>
      </c>
      <c r="B25" s="50"/>
      <c r="C25" s="51"/>
      <c r="D25" s="383"/>
      <c r="E25" s="384"/>
      <c r="F25" s="385"/>
      <c r="G25" s="383"/>
      <c r="H25" s="384"/>
      <c r="I25" s="385"/>
      <c r="J25" s="383"/>
      <c r="K25" s="384"/>
      <c r="L25" s="385"/>
    </row>
    <row r="26" spans="1:12">
      <c r="A26" s="49">
        <v>16</v>
      </c>
      <c r="B26" s="50"/>
      <c r="C26" s="51"/>
      <c r="D26" s="383"/>
      <c r="E26" s="384"/>
      <c r="F26" s="385"/>
      <c r="G26" s="383"/>
      <c r="H26" s="384"/>
      <c r="I26" s="385"/>
      <c r="J26" s="383"/>
      <c r="K26" s="384"/>
      <c r="L26" s="385"/>
    </row>
    <row r="27" spans="1:12">
      <c r="A27" s="49">
        <v>17</v>
      </c>
      <c r="B27" s="50"/>
      <c r="C27" s="51"/>
      <c r="D27" s="383"/>
      <c r="E27" s="384"/>
      <c r="F27" s="385"/>
      <c r="G27" s="383"/>
      <c r="H27" s="384"/>
      <c r="I27" s="385"/>
      <c r="J27" s="383"/>
      <c r="K27" s="384"/>
      <c r="L27" s="385"/>
    </row>
    <row r="28" spans="1:12">
      <c r="A28" s="49">
        <v>18</v>
      </c>
      <c r="B28" s="50"/>
      <c r="C28" s="51"/>
      <c r="D28" s="383"/>
      <c r="E28" s="384"/>
      <c r="F28" s="385"/>
      <c r="G28" s="383"/>
      <c r="H28" s="384"/>
      <c r="I28" s="385"/>
      <c r="J28" s="383"/>
      <c r="K28" s="384"/>
      <c r="L28" s="385"/>
    </row>
    <row r="29" spans="1:12">
      <c r="A29" s="49">
        <v>19</v>
      </c>
      <c r="B29" s="50"/>
      <c r="C29" s="51"/>
      <c r="D29" s="383"/>
      <c r="E29" s="384"/>
      <c r="F29" s="385"/>
      <c r="G29" s="383"/>
      <c r="H29" s="384"/>
      <c r="I29" s="385"/>
      <c r="J29" s="383"/>
      <c r="K29" s="384"/>
      <c r="L29" s="385"/>
    </row>
    <row r="30" spans="1:12">
      <c r="A30" s="49">
        <v>20</v>
      </c>
      <c r="B30" s="50"/>
      <c r="C30" s="51"/>
      <c r="D30" s="383"/>
      <c r="E30" s="384"/>
      <c r="F30" s="385"/>
      <c r="G30" s="383"/>
      <c r="H30" s="384"/>
      <c r="I30" s="385"/>
      <c r="J30" s="383"/>
      <c r="K30" s="384"/>
      <c r="L30" s="385"/>
    </row>
    <row r="31" spans="1:12">
      <c r="A31" s="49">
        <v>21</v>
      </c>
      <c r="B31" s="50"/>
      <c r="C31" s="51"/>
      <c r="D31" s="383"/>
      <c r="E31" s="384"/>
      <c r="F31" s="385"/>
      <c r="G31" s="383"/>
      <c r="H31" s="384"/>
      <c r="I31" s="385"/>
      <c r="J31" s="383"/>
      <c r="K31" s="384"/>
      <c r="L31" s="385"/>
    </row>
    <row r="32" spans="1:12">
      <c r="A32" s="49">
        <v>22</v>
      </c>
      <c r="B32" s="50"/>
      <c r="C32" s="51"/>
      <c r="D32" s="383"/>
      <c r="E32" s="384"/>
      <c r="F32" s="385"/>
      <c r="G32" s="383"/>
      <c r="H32" s="384"/>
      <c r="I32" s="385"/>
      <c r="J32" s="383"/>
      <c r="K32" s="384"/>
      <c r="L32" s="385"/>
    </row>
    <row r="33" spans="1:12">
      <c r="A33" s="49">
        <v>23</v>
      </c>
      <c r="B33" s="50"/>
      <c r="C33" s="51"/>
      <c r="D33" s="383"/>
      <c r="E33" s="384"/>
      <c r="F33" s="385"/>
      <c r="G33" s="383"/>
      <c r="H33" s="384"/>
      <c r="I33" s="385"/>
      <c r="J33" s="383"/>
      <c r="K33" s="384"/>
      <c r="L33" s="385"/>
    </row>
    <row r="34" spans="1:12">
      <c r="A34" s="49">
        <v>24</v>
      </c>
      <c r="B34" s="50"/>
      <c r="C34" s="51"/>
      <c r="D34" s="383"/>
      <c r="E34" s="384"/>
      <c r="F34" s="385"/>
      <c r="G34" s="383"/>
      <c r="H34" s="384"/>
      <c r="I34" s="385"/>
      <c r="J34" s="383"/>
      <c r="K34" s="384"/>
      <c r="L34" s="385"/>
    </row>
    <row r="35" spans="1:12">
      <c r="A35" s="49">
        <v>25</v>
      </c>
      <c r="B35" s="50"/>
      <c r="C35" s="51"/>
      <c r="D35" s="383"/>
      <c r="E35" s="384"/>
      <c r="F35" s="385"/>
      <c r="G35" s="383"/>
      <c r="H35" s="384"/>
      <c r="I35" s="385"/>
      <c r="J35" s="383"/>
      <c r="K35" s="384"/>
      <c r="L35" s="385"/>
    </row>
    <row r="36" spans="1:12">
      <c r="A36" s="49">
        <v>26</v>
      </c>
      <c r="B36" s="50"/>
      <c r="C36" s="51"/>
      <c r="D36" s="383"/>
      <c r="E36" s="384"/>
      <c r="F36" s="385"/>
      <c r="G36" s="383"/>
      <c r="H36" s="384"/>
      <c r="I36" s="385"/>
      <c r="J36" s="383"/>
      <c r="K36" s="384"/>
      <c r="L36" s="385"/>
    </row>
    <row r="37" spans="1:12">
      <c r="A37" s="49">
        <v>27</v>
      </c>
      <c r="B37" s="50"/>
      <c r="C37" s="51"/>
      <c r="D37" s="383"/>
      <c r="E37" s="384"/>
      <c r="F37" s="385"/>
      <c r="G37" s="383"/>
      <c r="H37" s="384"/>
      <c r="I37" s="385"/>
      <c r="J37" s="383"/>
      <c r="K37" s="384"/>
      <c r="L37" s="385"/>
    </row>
    <row r="38" spans="1:12">
      <c r="A38" s="49">
        <v>28</v>
      </c>
      <c r="B38" s="50"/>
      <c r="C38" s="51"/>
      <c r="D38" s="383"/>
      <c r="E38" s="384"/>
      <c r="F38" s="385"/>
      <c r="G38" s="383"/>
      <c r="H38" s="384"/>
      <c r="I38" s="385"/>
      <c r="J38" s="383"/>
      <c r="K38" s="384"/>
      <c r="L38" s="385"/>
    </row>
    <row r="39" spans="1:12">
      <c r="A39" s="49">
        <v>29</v>
      </c>
      <c r="B39" s="50"/>
      <c r="C39" s="51"/>
      <c r="D39" s="383"/>
      <c r="E39" s="384"/>
      <c r="F39" s="385"/>
      <c r="G39" s="383"/>
      <c r="H39" s="384"/>
      <c r="I39" s="385"/>
      <c r="J39" s="383"/>
      <c r="K39" s="384"/>
      <c r="L39" s="385"/>
    </row>
    <row r="40" spans="1:12">
      <c r="A40" s="49">
        <v>30</v>
      </c>
      <c r="B40" s="50"/>
      <c r="C40" s="51"/>
      <c r="D40" s="383"/>
      <c r="E40" s="384"/>
      <c r="F40" s="385"/>
      <c r="G40" s="383"/>
      <c r="H40" s="384"/>
      <c r="I40" s="385"/>
      <c r="J40" s="383"/>
      <c r="K40" s="384"/>
      <c r="L40" s="385"/>
    </row>
    <row r="41" spans="1:12">
      <c r="A41" s="49">
        <v>31</v>
      </c>
      <c r="B41" s="50"/>
      <c r="C41" s="51"/>
      <c r="D41" s="383"/>
      <c r="E41" s="384"/>
      <c r="F41" s="385"/>
      <c r="G41" s="383"/>
      <c r="H41" s="384"/>
      <c r="I41" s="385"/>
      <c r="J41" s="383"/>
      <c r="K41" s="384"/>
      <c r="L41" s="385"/>
    </row>
    <row r="42" spans="1:12">
      <c r="A42" s="49">
        <v>32</v>
      </c>
      <c r="B42" s="50"/>
      <c r="C42" s="51"/>
      <c r="D42" s="383"/>
      <c r="E42" s="384"/>
      <c r="F42" s="385"/>
      <c r="G42" s="383"/>
      <c r="H42" s="384"/>
      <c r="I42" s="385"/>
      <c r="J42" s="383"/>
      <c r="K42" s="384"/>
      <c r="L42" s="385"/>
    </row>
    <row r="43" spans="1:12">
      <c r="A43" s="49">
        <v>33</v>
      </c>
      <c r="B43" s="50"/>
      <c r="C43" s="51"/>
      <c r="D43" s="383"/>
      <c r="E43" s="384"/>
      <c r="F43" s="385"/>
      <c r="G43" s="383"/>
      <c r="H43" s="384"/>
      <c r="I43" s="385"/>
      <c r="J43" s="383"/>
      <c r="K43" s="384"/>
      <c r="L43" s="385"/>
    </row>
    <row r="44" spans="1:12">
      <c r="A44" s="49">
        <v>34</v>
      </c>
      <c r="B44" s="50"/>
      <c r="C44" s="51"/>
      <c r="D44" s="383"/>
      <c r="E44" s="384"/>
      <c r="F44" s="385"/>
      <c r="G44" s="383"/>
      <c r="H44" s="384"/>
      <c r="I44" s="385"/>
      <c r="J44" s="383"/>
      <c r="K44" s="384"/>
      <c r="L44" s="385"/>
    </row>
    <row r="45" spans="1:12">
      <c r="A45" s="49">
        <v>35</v>
      </c>
      <c r="B45" s="50"/>
      <c r="C45" s="51"/>
      <c r="D45" s="383"/>
      <c r="E45" s="384"/>
      <c r="F45" s="385"/>
      <c r="G45" s="383"/>
      <c r="H45" s="384"/>
      <c r="I45" s="385"/>
      <c r="J45" s="383"/>
      <c r="K45" s="384"/>
      <c r="L45" s="385"/>
    </row>
    <row r="46" spans="1:12">
      <c r="A46" s="49">
        <v>36</v>
      </c>
      <c r="B46" s="50"/>
      <c r="C46" s="51"/>
      <c r="D46" s="383"/>
      <c r="E46" s="384"/>
      <c r="F46" s="385"/>
      <c r="G46" s="383"/>
      <c r="H46" s="384"/>
      <c r="I46" s="385"/>
      <c r="J46" s="383"/>
      <c r="K46" s="384"/>
      <c r="L46" s="385"/>
    </row>
    <row r="47" spans="1:12">
      <c r="A47" s="49">
        <v>37</v>
      </c>
      <c r="B47" s="50"/>
      <c r="C47" s="51"/>
      <c r="D47" s="383"/>
      <c r="E47" s="384"/>
      <c r="F47" s="385"/>
      <c r="G47" s="383"/>
      <c r="H47" s="384"/>
      <c r="I47" s="385"/>
      <c r="J47" s="383"/>
      <c r="K47" s="384"/>
      <c r="L47" s="385"/>
    </row>
    <row r="48" spans="1:12">
      <c r="A48" s="49">
        <v>38</v>
      </c>
      <c r="B48" s="50"/>
      <c r="C48" s="51"/>
      <c r="D48" s="383"/>
      <c r="E48" s="384"/>
      <c r="F48" s="385"/>
      <c r="G48" s="383"/>
      <c r="H48" s="384"/>
      <c r="I48" s="385"/>
      <c r="J48" s="383"/>
      <c r="K48" s="384"/>
      <c r="L48" s="385"/>
    </row>
    <row r="49" spans="1:12">
      <c r="A49" s="49">
        <v>39</v>
      </c>
      <c r="B49" s="50"/>
      <c r="C49" s="51"/>
      <c r="D49" s="383"/>
      <c r="E49" s="384"/>
      <c r="F49" s="385"/>
      <c r="G49" s="383"/>
      <c r="H49" s="384"/>
      <c r="I49" s="385"/>
      <c r="J49" s="383"/>
      <c r="K49" s="384"/>
      <c r="L49" s="385"/>
    </row>
    <row r="50" spans="1:12">
      <c r="A50" s="49">
        <v>40</v>
      </c>
      <c r="B50" s="50"/>
      <c r="C50" s="51"/>
      <c r="D50" s="383"/>
      <c r="E50" s="384"/>
      <c r="F50" s="385"/>
      <c r="G50" s="383"/>
      <c r="H50" s="384"/>
      <c r="I50" s="385"/>
      <c r="J50" s="383"/>
      <c r="K50" s="384"/>
      <c r="L50" s="385"/>
    </row>
    <row r="51" spans="1:12">
      <c r="A51" s="49">
        <v>41</v>
      </c>
      <c r="B51" s="50"/>
      <c r="C51" s="51"/>
      <c r="D51" s="383"/>
      <c r="E51" s="384"/>
      <c r="F51" s="385"/>
      <c r="G51" s="383"/>
      <c r="H51" s="384"/>
      <c r="I51" s="385"/>
      <c r="J51" s="383"/>
      <c r="K51" s="384"/>
      <c r="L51" s="385"/>
    </row>
    <row r="52" spans="1:12">
      <c r="A52" s="49">
        <v>42</v>
      </c>
      <c r="B52" s="50"/>
      <c r="C52" s="51"/>
      <c r="D52" s="383"/>
      <c r="E52" s="384"/>
      <c r="F52" s="385"/>
      <c r="G52" s="383"/>
      <c r="H52" s="384"/>
      <c r="I52" s="385"/>
      <c r="J52" s="383"/>
      <c r="K52" s="384"/>
      <c r="L52" s="385"/>
    </row>
    <row r="53" spans="1:12">
      <c r="A53" s="49">
        <v>43</v>
      </c>
      <c r="B53" s="50"/>
      <c r="C53" s="51"/>
      <c r="D53" s="383"/>
      <c r="E53" s="384"/>
      <c r="F53" s="385"/>
      <c r="G53" s="383"/>
      <c r="H53" s="384"/>
      <c r="I53" s="385"/>
      <c r="J53" s="383"/>
      <c r="K53" s="384"/>
      <c r="L53" s="385"/>
    </row>
    <row r="54" spans="1:12">
      <c r="A54" s="49">
        <v>44</v>
      </c>
      <c r="B54" s="50"/>
      <c r="C54" s="51"/>
      <c r="D54" s="383"/>
      <c r="E54" s="384"/>
      <c r="F54" s="385"/>
      <c r="G54" s="383"/>
      <c r="H54" s="384"/>
      <c r="I54" s="385"/>
      <c r="J54" s="383"/>
      <c r="K54" s="384"/>
      <c r="L54" s="385"/>
    </row>
    <row r="55" spans="1:12">
      <c r="A55" s="49">
        <v>45</v>
      </c>
      <c r="B55" s="50"/>
      <c r="C55" s="51"/>
      <c r="D55" s="383"/>
      <c r="E55" s="384"/>
      <c r="F55" s="385"/>
      <c r="G55" s="383"/>
      <c r="H55" s="384"/>
      <c r="I55" s="385"/>
      <c r="J55" s="383"/>
      <c r="K55" s="384"/>
      <c r="L55" s="385"/>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99" t="s">
        <v>146</v>
      </c>
      <c r="B6" s="186" t="s">
        <v>147</v>
      </c>
      <c r="C6" s="401" t="s">
        <v>148</v>
      </c>
      <c r="D6" s="398" t="s">
        <v>149</v>
      </c>
      <c r="E6" s="399" t="s">
        <v>150</v>
      </c>
      <c r="F6" s="399"/>
      <c r="G6" s="399"/>
      <c r="H6" s="399" t="s">
        <v>151</v>
      </c>
      <c r="I6" s="399"/>
      <c r="J6" s="399"/>
      <c r="K6" s="188"/>
    </row>
    <row r="7" spans="1:53" s="113" customFormat="1" ht="16.5" customHeight="1">
      <c r="A7" s="399"/>
      <c r="B7" s="187" t="s">
        <v>152</v>
      </c>
      <c r="C7" s="401"/>
      <c r="D7" s="398"/>
      <c r="E7" s="399"/>
      <c r="F7" s="399"/>
      <c r="G7" s="399"/>
      <c r="H7" s="399"/>
      <c r="I7" s="399"/>
      <c r="J7" s="399"/>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153</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154</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155</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156</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157</v>
      </c>
      <c r="B13" s="114">
        <v>3.5000000000000003E-2</v>
      </c>
      <c r="C13" s="163">
        <v>3.5000000000000003E-2</v>
      </c>
      <c r="D13" s="163" t="s">
        <v>158</v>
      </c>
      <c r="E13" s="400" t="s">
        <v>159</v>
      </c>
      <c r="F13" s="400"/>
      <c r="G13" s="400"/>
      <c r="H13" s="402" t="s">
        <v>160</v>
      </c>
      <c r="I13" s="403"/>
      <c r="J13" s="40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161</v>
      </c>
      <c r="B14" s="114">
        <v>0.03</v>
      </c>
      <c r="C14" s="163">
        <v>0.03</v>
      </c>
      <c r="D14" s="163" t="s">
        <v>158</v>
      </c>
      <c r="E14" s="400" t="s">
        <v>159</v>
      </c>
      <c r="F14" s="400"/>
      <c r="G14" s="400"/>
      <c r="H14" s="402" t="s">
        <v>160</v>
      </c>
      <c r="I14" s="403"/>
      <c r="J14" s="40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162</v>
      </c>
      <c r="B15" s="114">
        <v>1.4999999999999999E-2</v>
      </c>
      <c r="C15" s="163">
        <v>1.4999999999999999E-2</v>
      </c>
      <c r="D15" s="163" t="s">
        <v>158</v>
      </c>
      <c r="E15" s="400" t="s">
        <v>159</v>
      </c>
      <c r="F15" s="400"/>
      <c r="G15" s="400"/>
      <c r="H15" s="402" t="s">
        <v>160</v>
      </c>
      <c r="I15" s="403"/>
      <c r="J15" s="40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163</v>
      </c>
      <c r="B16" s="114">
        <v>1.286E-2</v>
      </c>
      <c r="C16" s="163">
        <v>1.286E-2</v>
      </c>
      <c r="D16" s="163" t="s">
        <v>158</v>
      </c>
      <c r="E16" s="400" t="s">
        <v>159</v>
      </c>
      <c r="F16" s="400"/>
      <c r="G16" s="400"/>
      <c r="H16" s="402" t="s">
        <v>160</v>
      </c>
      <c r="I16" s="403"/>
      <c r="J16" s="40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11"/>
      <c r="F17" s="411"/>
      <c r="G17" s="411"/>
      <c r="H17" s="402"/>
      <c r="I17" s="403"/>
      <c r="J17" s="40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164</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164</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165</v>
      </c>
      <c r="B20" s="116">
        <f>C20*_xlfn.XLOOKUP($D20,$B$32:$AD$32,$B$33:$AD$33,,0)</f>
        <v>2.2401506466810659</v>
      </c>
      <c r="C20" s="163">
        <v>1.9512195121951219</v>
      </c>
      <c r="D20" s="163" t="s">
        <v>166</v>
      </c>
      <c r="E20" s="415" t="s">
        <v>167</v>
      </c>
      <c r="F20" s="416"/>
      <c r="G20" s="167" t="s">
        <v>168</v>
      </c>
      <c r="H20" s="402" t="s">
        <v>169</v>
      </c>
      <c r="I20" s="403"/>
      <c r="J20" s="40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170</v>
      </c>
      <c r="B21" s="116">
        <f>C21*_xlfn.XLOOKUP($D21,$B$32:$AD$32,$B$33:$AD$33,,0)</f>
        <v>1.5067243337405847E-2</v>
      </c>
      <c r="C21" s="163">
        <v>1.3123893805309735E-2</v>
      </c>
      <c r="D21" s="163" t="s">
        <v>166</v>
      </c>
      <c r="E21" s="415" t="s">
        <v>171</v>
      </c>
      <c r="F21" s="416"/>
      <c r="G21" s="167" t="s">
        <v>172</v>
      </c>
      <c r="H21" s="417" t="s">
        <v>173</v>
      </c>
      <c r="I21" s="418"/>
      <c r="J21" s="419"/>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174</v>
      </c>
      <c r="B22" s="115">
        <v>10</v>
      </c>
      <c r="C22" s="163">
        <v>10</v>
      </c>
      <c r="D22" s="163" t="s">
        <v>175</v>
      </c>
      <c r="E22" s="281" t="s">
        <v>176</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177</v>
      </c>
      <c r="B23" s="132">
        <v>28</v>
      </c>
      <c r="C23" s="163">
        <v>28</v>
      </c>
      <c r="D23" s="163">
        <v>2014</v>
      </c>
      <c r="E23" s="164" t="s">
        <v>178</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179</v>
      </c>
      <c r="B24" s="120">
        <v>6.5600000000000001E-4</v>
      </c>
      <c r="C24" s="163"/>
      <c r="D24" s="163"/>
      <c r="E24" s="280" t="s">
        <v>180</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181</v>
      </c>
      <c r="B25" s="131">
        <v>90909.1</v>
      </c>
      <c r="C25" s="163"/>
      <c r="D25" s="163"/>
      <c r="E25" s="280" t="s">
        <v>180</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182</v>
      </c>
      <c r="B26" s="116">
        <v>4.32</v>
      </c>
      <c r="C26" s="163"/>
      <c r="D26" s="163"/>
      <c r="E26" s="280" t="s">
        <v>180</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183</v>
      </c>
      <c r="B27" s="278">
        <f>C27*Y31</f>
        <v>6.8298167477239984</v>
      </c>
      <c r="C27" s="163">
        <v>6.01</v>
      </c>
      <c r="D27" s="163" t="s">
        <v>184</v>
      </c>
      <c r="E27" s="166" t="s">
        <v>185</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186</v>
      </c>
      <c r="B29" s="170" t="s">
        <v>187</v>
      </c>
      <c r="C29" s="206" t="s">
        <v>188</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189</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190</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191</v>
      </c>
      <c r="B32" s="176" t="s">
        <v>192</v>
      </c>
      <c r="C32" s="176" t="s">
        <v>193</v>
      </c>
      <c r="D32" s="176" t="s">
        <v>194</v>
      </c>
      <c r="E32" s="176" t="s">
        <v>195</v>
      </c>
      <c r="F32" s="176" t="s">
        <v>196</v>
      </c>
      <c r="G32" s="176" t="s">
        <v>197</v>
      </c>
      <c r="H32" s="176" t="s">
        <v>198</v>
      </c>
      <c r="I32" s="176" t="s">
        <v>199</v>
      </c>
      <c r="J32" s="176" t="s">
        <v>200</v>
      </c>
      <c r="K32" s="176" t="s">
        <v>201</v>
      </c>
      <c r="L32" s="176" t="s">
        <v>202</v>
      </c>
      <c r="M32" s="176" t="s">
        <v>203</v>
      </c>
      <c r="N32" s="176" t="s">
        <v>204</v>
      </c>
      <c r="O32" s="176" t="s">
        <v>205</v>
      </c>
      <c r="P32" s="176" t="s">
        <v>206</v>
      </c>
      <c r="Q32" s="176" t="s">
        <v>207</v>
      </c>
      <c r="R32" s="176" t="s">
        <v>208</v>
      </c>
      <c r="S32" s="176" t="s">
        <v>209</v>
      </c>
      <c r="T32" s="176" t="s">
        <v>210</v>
      </c>
      <c r="U32" s="176" t="s">
        <v>211</v>
      </c>
      <c r="V32" s="176" t="s">
        <v>212</v>
      </c>
      <c r="W32" s="176" t="s">
        <v>175</v>
      </c>
      <c r="X32" s="176" t="s">
        <v>166</v>
      </c>
      <c r="Y32" s="176" t="s">
        <v>213</v>
      </c>
      <c r="Z32" s="176" t="s">
        <v>158</v>
      </c>
      <c r="AA32" s="176" t="s">
        <v>214</v>
      </c>
      <c r="AB32" s="176" t="s">
        <v>215</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216</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217</v>
      </c>
      <c r="B38" s="412" t="s">
        <v>218</v>
      </c>
      <c r="C38" s="412"/>
      <c r="D38" s="214" t="s">
        <v>219</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220</v>
      </c>
      <c r="B39" s="413" t="s">
        <v>221</v>
      </c>
      <c r="C39" s="414"/>
      <c r="D39" s="177" t="s">
        <v>158</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222</v>
      </c>
      <c r="B40" s="409" t="s">
        <v>223</v>
      </c>
      <c r="C40" s="409"/>
      <c r="D40" s="177" t="s">
        <v>158</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224</v>
      </c>
      <c r="B41" s="410" t="s">
        <v>225</v>
      </c>
      <c r="C41" s="410"/>
      <c r="D41" s="177" t="s">
        <v>213</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226</v>
      </c>
      <c r="B42" s="407" t="s">
        <v>227</v>
      </c>
      <c r="C42" s="408"/>
      <c r="D42" s="180" t="s">
        <v>158</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228</v>
      </c>
      <c r="B43" s="410" t="s">
        <v>229</v>
      </c>
      <c r="C43" s="410"/>
      <c r="D43" s="177" t="s">
        <v>213</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230</v>
      </c>
      <c r="B44" s="407" t="s">
        <v>227</v>
      </c>
      <c r="C44" s="408"/>
      <c r="D44" s="180" t="s">
        <v>158</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231</v>
      </c>
      <c r="B45" s="410" t="s">
        <v>232</v>
      </c>
      <c r="C45" s="410"/>
      <c r="D45" s="177" t="s">
        <v>213</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233</v>
      </c>
      <c r="B46" s="407" t="s">
        <v>227</v>
      </c>
      <c r="C46" s="408"/>
      <c r="D46" s="180" t="s">
        <v>158</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234</v>
      </c>
      <c r="B47" s="405" t="s">
        <v>235</v>
      </c>
      <c r="C47" s="406"/>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236</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237</v>
      </c>
      <c r="B50" s="117" t="s">
        <v>238</v>
      </c>
      <c r="C50" s="117"/>
      <c r="D50" s="117"/>
      <c r="E50" s="117"/>
      <c r="F50" s="184"/>
      <c r="G50" s="161" t="s">
        <v>239</v>
      </c>
      <c r="L50" s="161" t="s">
        <v>240</v>
      </c>
      <c r="Q50" s="161" t="s">
        <v>241</v>
      </c>
      <c r="V50" s="161" t="s">
        <v>242</v>
      </c>
    </row>
    <row r="51" spans="1:74">
      <c r="A51" s="301" t="s">
        <v>243</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244</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245</v>
      </c>
      <c r="B54" s="25"/>
      <c r="C54" s="264" t="s">
        <v>246</v>
      </c>
      <c r="D54" s="25"/>
      <c r="E54" s="265" t="s">
        <v>247</v>
      </c>
    </row>
    <row r="55" spans="1:74">
      <c r="A55" s="147" t="s">
        <v>248</v>
      </c>
      <c r="B55"/>
      <c r="C55" s="148" t="s">
        <v>249</v>
      </c>
      <c r="D55"/>
      <c r="E55" s="128" t="s">
        <v>250</v>
      </c>
    </row>
    <row r="56" spans="1:74">
      <c r="A56" s="147" t="s">
        <v>251</v>
      </c>
      <c r="B56"/>
      <c r="C56" s="148" t="s">
        <v>252</v>
      </c>
      <c r="D56"/>
      <c r="E56" s="128" t="s">
        <v>253</v>
      </c>
    </row>
    <row r="57" spans="1:74">
      <c r="A57" s="147" t="s">
        <v>254</v>
      </c>
      <c r="B57"/>
      <c r="C57" s="148" t="s">
        <v>255</v>
      </c>
      <c r="D57"/>
      <c r="E57" s="128" t="s">
        <v>256</v>
      </c>
    </row>
    <row r="58" spans="1:74">
      <c r="A58" s="147" t="s">
        <v>257</v>
      </c>
      <c r="B58"/>
      <c r="C58" s="148" t="s">
        <v>258</v>
      </c>
      <c r="D58"/>
      <c r="E58" s="128" t="s">
        <v>259</v>
      </c>
    </row>
    <row r="59" spans="1:74">
      <c r="A59" s="147" t="s">
        <v>260</v>
      </c>
      <c r="B59"/>
      <c r="C59" s="148" t="s">
        <v>261</v>
      </c>
      <c r="D59"/>
      <c r="E59" s="128"/>
    </row>
    <row r="60" spans="1:74">
      <c r="A60" s="147" t="s">
        <v>262</v>
      </c>
      <c r="B60"/>
      <c r="C60" s="148" t="s">
        <v>263</v>
      </c>
      <c r="D60"/>
      <c r="E60" s="128"/>
    </row>
    <row r="61" spans="1:74">
      <c r="A61" s="147" t="s">
        <v>264</v>
      </c>
      <c r="B61"/>
      <c r="C61" s="148" t="s">
        <v>265</v>
      </c>
      <c r="D61"/>
      <c r="E61" s="128"/>
    </row>
    <row r="62" spans="1:74">
      <c r="A62" s="147" t="s">
        <v>266</v>
      </c>
      <c r="B62"/>
      <c r="D62"/>
      <c r="E62" s="128"/>
    </row>
    <row r="63" spans="1:74">
      <c r="A63" s="147" t="s">
        <v>267</v>
      </c>
      <c r="B63"/>
      <c r="C63" s="4" t="s">
        <v>268</v>
      </c>
      <c r="D63"/>
      <c r="E63" s="128"/>
    </row>
    <row r="64" spans="1:74">
      <c r="A64" s="147" t="s">
        <v>269</v>
      </c>
      <c r="B64"/>
      <c r="C64" s="148" t="s">
        <v>270</v>
      </c>
      <c r="D64"/>
      <c r="E64" s="128"/>
    </row>
    <row r="65" spans="1:5">
      <c r="A65" s="147" t="s">
        <v>271</v>
      </c>
      <c r="B65"/>
      <c r="C65" s="148" t="s">
        <v>272</v>
      </c>
      <c r="D65"/>
      <c r="E65" s="128"/>
    </row>
    <row r="66" spans="1:5">
      <c r="A66" s="147" t="s">
        <v>273</v>
      </c>
      <c r="B66"/>
      <c r="C66"/>
      <c r="D66"/>
      <c r="E66" s="128"/>
    </row>
    <row r="67" spans="1:5">
      <c r="A67" s="147" t="s">
        <v>274</v>
      </c>
      <c r="B67"/>
      <c r="C67"/>
      <c r="D67"/>
      <c r="E67" s="128"/>
    </row>
    <row r="68" spans="1:5">
      <c r="A68" s="147" t="s">
        <v>275</v>
      </c>
      <c r="B68"/>
      <c r="C68"/>
      <c r="D68"/>
      <c r="E68" s="128"/>
    </row>
    <row r="69" spans="1:5">
      <c r="A69" s="147" t="s">
        <v>276</v>
      </c>
      <c r="B69"/>
      <c r="C69"/>
      <c r="D69"/>
      <c r="E69" s="128"/>
    </row>
    <row r="70" spans="1:5">
      <c r="A70" s="147" t="s">
        <v>277</v>
      </c>
      <c r="B70"/>
      <c r="C70"/>
      <c r="D70"/>
      <c r="E70" s="128"/>
    </row>
    <row r="71" spans="1:5">
      <c r="A71" s="147" t="s">
        <v>278</v>
      </c>
      <c r="B71"/>
      <c r="C71"/>
      <c r="D71"/>
      <c r="E71" s="128"/>
    </row>
    <row r="72" spans="1:5">
      <c r="A72" s="147" t="s">
        <v>279</v>
      </c>
      <c r="B72"/>
      <c r="C72"/>
      <c r="D72"/>
      <c r="E72" s="128"/>
    </row>
    <row r="73" spans="1:5">
      <c r="A73" s="147" t="s">
        <v>280</v>
      </c>
      <c r="B73"/>
      <c r="C73"/>
      <c r="D73"/>
      <c r="E73" s="128"/>
    </row>
    <row r="74" spans="1:5">
      <c r="A74" s="147" t="s">
        <v>281</v>
      </c>
      <c r="B74"/>
      <c r="C74"/>
      <c r="D74"/>
      <c r="E74" s="128"/>
    </row>
    <row r="75" spans="1:5">
      <c r="A75" s="147" t="s">
        <v>282</v>
      </c>
      <c r="B75"/>
      <c r="C75"/>
      <c r="D75"/>
      <c r="E75" s="128"/>
    </row>
    <row r="76" spans="1:5">
      <c r="A76" s="147" t="s">
        <v>283</v>
      </c>
      <c r="B76"/>
      <c r="C76"/>
      <c r="D76"/>
      <c r="E76" s="128"/>
    </row>
    <row r="77" spans="1:5">
      <c r="A77" s="147" t="s">
        <v>284</v>
      </c>
      <c r="B77"/>
      <c r="C77"/>
      <c r="D77"/>
      <c r="E77" s="128"/>
    </row>
    <row r="78" spans="1:5" ht="14" thickBot="1">
      <c r="A78" s="149" t="s">
        <v>285</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D14" sqref="D14"/>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82" customFormat="1" ht="56.9" customHeight="1"/>
    <row r="2" spans="1:7">
      <c r="A2" s="1"/>
    </row>
    <row r="3" spans="1:7">
      <c r="A3" s="423" t="s">
        <v>286</v>
      </c>
      <c r="B3" s="423"/>
      <c r="C3" s="423"/>
      <c r="D3" s="423"/>
      <c r="E3" s="423"/>
      <c r="F3" s="423"/>
      <c r="G3" s="423"/>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287</v>
      </c>
      <c r="B8" s="5" t="s">
        <v>288</v>
      </c>
      <c r="C8" s="5" t="s">
        <v>289</v>
      </c>
      <c r="D8" s="5" t="s">
        <v>290</v>
      </c>
      <c r="E8" s="424" t="s">
        <v>291</v>
      </c>
      <c r="F8" s="424"/>
      <c r="G8" s="424"/>
    </row>
    <row r="9" spans="1:7" ht="94.5">
      <c r="A9" s="60" t="s">
        <v>595</v>
      </c>
      <c r="B9" s="60" t="s">
        <v>597</v>
      </c>
      <c r="C9" s="343" t="s">
        <v>599</v>
      </c>
      <c r="D9" s="60" t="s">
        <v>596</v>
      </c>
      <c r="E9" s="420" t="s">
        <v>613</v>
      </c>
      <c r="F9" s="421"/>
      <c r="G9" s="422"/>
    </row>
    <row r="10" spans="1:7" ht="94.5">
      <c r="A10" s="60" t="s">
        <v>600</v>
      </c>
      <c r="B10" s="60" t="s">
        <v>597</v>
      </c>
      <c r="C10" s="343" t="s">
        <v>599</v>
      </c>
      <c r="D10" s="60" t="s">
        <v>601</v>
      </c>
      <c r="E10" s="420" t="s">
        <v>613</v>
      </c>
      <c r="F10" s="421"/>
      <c r="G10" s="422"/>
    </row>
    <row r="11" spans="1:7" ht="81">
      <c r="A11" s="60" t="s">
        <v>602</v>
      </c>
      <c r="B11" s="60" t="s">
        <v>604</v>
      </c>
      <c r="C11" s="343" t="s">
        <v>598</v>
      </c>
      <c r="D11" s="60" t="s">
        <v>603</v>
      </c>
      <c r="E11" s="420" t="s">
        <v>613</v>
      </c>
      <c r="F11" s="421"/>
      <c r="G11" s="422"/>
    </row>
    <row r="12" spans="1:7" ht="54">
      <c r="A12" s="60" t="s">
        <v>605</v>
      </c>
      <c r="B12" s="60" t="s">
        <v>604</v>
      </c>
      <c r="C12" s="343" t="s">
        <v>598</v>
      </c>
      <c r="D12" s="60" t="s">
        <v>606</v>
      </c>
      <c r="E12" s="420" t="s">
        <v>613</v>
      </c>
      <c r="F12" s="421"/>
      <c r="G12" s="422"/>
    </row>
    <row r="13" spans="1:7" ht="54">
      <c r="A13" s="60" t="s">
        <v>607</v>
      </c>
      <c r="B13" s="60" t="s">
        <v>612</v>
      </c>
      <c r="C13" s="343" t="s">
        <v>611</v>
      </c>
      <c r="D13" s="60" t="s">
        <v>608</v>
      </c>
      <c r="E13" s="420" t="s">
        <v>613</v>
      </c>
      <c r="F13" s="421"/>
      <c r="G13" s="422"/>
    </row>
    <row r="14" spans="1:7" ht="148.5">
      <c r="A14" s="60" t="s">
        <v>609</v>
      </c>
      <c r="B14" s="60" t="s">
        <v>597</v>
      </c>
      <c r="C14" s="343" t="s">
        <v>599</v>
      </c>
      <c r="D14" s="60" t="s">
        <v>610</v>
      </c>
      <c r="E14" s="420" t="s">
        <v>613</v>
      </c>
      <c r="F14" s="421"/>
      <c r="G14" s="422"/>
    </row>
    <row r="15" spans="1:7">
      <c r="A15" s="60"/>
      <c r="B15" s="60"/>
      <c r="C15" s="60"/>
      <c r="D15" s="60"/>
      <c r="E15" s="420"/>
      <c r="F15" s="421"/>
      <c r="G15" s="422"/>
    </row>
    <row r="16" spans="1:7">
      <c r="A16" s="60"/>
      <c r="B16" s="60"/>
      <c r="C16" s="60"/>
      <c r="D16" s="60"/>
      <c r="E16" s="420"/>
      <c r="F16" s="421"/>
      <c r="G16" s="422"/>
    </row>
    <row r="17" spans="1:7">
      <c r="A17" s="60"/>
      <c r="B17" s="60"/>
      <c r="C17" s="60"/>
      <c r="D17" s="60"/>
      <c r="E17" s="420"/>
      <c r="F17" s="421"/>
      <c r="G17" s="422"/>
    </row>
    <row r="18" spans="1:7">
      <c r="A18" s="60"/>
      <c r="B18" s="60"/>
      <c r="C18" s="60"/>
      <c r="D18" s="60"/>
      <c r="E18" s="420"/>
      <c r="F18" s="421"/>
      <c r="G18" s="422"/>
    </row>
    <row r="19" spans="1:7">
      <c r="A19" s="60"/>
      <c r="B19" s="60"/>
      <c r="C19" s="60"/>
      <c r="D19" s="60"/>
      <c r="E19" s="420"/>
      <c r="F19" s="421"/>
      <c r="G19" s="422"/>
    </row>
    <row r="20" spans="1:7">
      <c r="A20" s="60"/>
      <c r="B20" s="60"/>
      <c r="C20" s="60"/>
      <c r="D20" s="60"/>
      <c r="E20" s="420"/>
      <c r="F20" s="421"/>
      <c r="G20" s="422"/>
    </row>
    <row r="21" spans="1:7">
      <c r="A21" s="60"/>
      <c r="B21" s="60"/>
      <c r="C21" s="60"/>
      <c r="D21" s="60"/>
      <c r="E21" s="420"/>
      <c r="F21" s="421"/>
      <c r="G21" s="422"/>
    </row>
    <row r="22" spans="1:7">
      <c r="A22" s="60"/>
      <c r="B22" s="60"/>
      <c r="C22" s="60"/>
      <c r="D22" s="60"/>
      <c r="E22" s="420"/>
      <c r="F22" s="421"/>
      <c r="G22" s="422"/>
    </row>
    <row r="23" spans="1:7">
      <c r="A23" s="60"/>
      <c r="B23" s="60"/>
      <c r="C23" s="60"/>
      <c r="D23" s="60"/>
      <c r="E23" s="420"/>
      <c r="F23" s="421"/>
      <c r="G23" s="422"/>
    </row>
    <row r="24" spans="1:7">
      <c r="A24" s="60"/>
      <c r="B24" s="60"/>
      <c r="C24" s="60"/>
      <c r="D24" s="60"/>
      <c r="E24" s="420"/>
      <c r="F24" s="421"/>
      <c r="G24" s="422"/>
    </row>
    <row r="25" spans="1:7">
      <c r="A25" s="60"/>
      <c r="B25" s="60"/>
      <c r="C25" s="60"/>
      <c r="D25" s="60"/>
      <c r="E25" s="420"/>
      <c r="F25" s="421"/>
      <c r="G25" s="422"/>
    </row>
    <row r="26" spans="1:7">
      <c r="A26" s="60"/>
      <c r="B26" s="60"/>
      <c r="C26" s="60"/>
      <c r="D26" s="60"/>
      <c r="E26" s="420"/>
      <c r="F26" s="421"/>
      <c r="G26" s="422"/>
    </row>
    <row r="27" spans="1:7">
      <c r="A27" s="60"/>
      <c r="B27" s="60"/>
      <c r="C27" s="60"/>
      <c r="D27" s="60"/>
      <c r="E27" s="420"/>
      <c r="F27" s="421"/>
      <c r="G27" s="422"/>
    </row>
    <row r="28" spans="1:7">
      <c r="A28" s="60"/>
      <c r="B28" s="60"/>
      <c r="C28" s="60"/>
      <c r="D28" s="60"/>
      <c r="E28" s="420"/>
      <c r="F28" s="421"/>
      <c r="G28" s="422"/>
    </row>
    <row r="29" spans="1:7">
      <c r="A29" s="60"/>
      <c r="B29" s="60"/>
      <c r="C29" s="60"/>
      <c r="D29" s="60"/>
      <c r="E29" s="420"/>
      <c r="F29" s="421"/>
      <c r="G29" s="422"/>
    </row>
    <row r="30" spans="1:7">
      <c r="A30" s="60"/>
      <c r="B30" s="60"/>
      <c r="C30" s="60"/>
      <c r="D30" s="60"/>
      <c r="E30" s="420"/>
      <c r="F30" s="421"/>
      <c r="G30" s="422"/>
    </row>
    <row r="31" spans="1:7">
      <c r="A31" s="60"/>
      <c r="B31" s="60"/>
      <c r="C31" s="60"/>
      <c r="D31" s="60"/>
      <c r="E31" s="420"/>
      <c r="F31" s="421"/>
      <c r="G31" s="422"/>
    </row>
    <row r="32" spans="1:7">
      <c r="A32" s="60"/>
      <c r="B32" s="60"/>
      <c r="C32" s="60"/>
      <c r="D32" s="60"/>
      <c r="E32" s="420"/>
      <c r="F32" s="421"/>
      <c r="G32" s="422"/>
    </row>
    <row r="33" spans="1:7">
      <c r="A33" s="60"/>
      <c r="B33" s="60"/>
      <c r="C33" s="60"/>
      <c r="D33" s="60"/>
      <c r="E33" s="420"/>
      <c r="F33" s="421"/>
      <c r="G33" s="422"/>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C15:C33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80" zoomScaleNormal="80" workbookViewId="0">
      <selection activeCell="C22" sqref="C22"/>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29" t="s">
        <v>292</v>
      </c>
      <c r="J2" s="430"/>
      <c r="K2" s="430"/>
      <c r="L2" s="430"/>
      <c r="M2" s="430"/>
      <c r="N2" s="430"/>
      <c r="O2" s="430"/>
      <c r="P2" s="430"/>
      <c r="Q2" s="430"/>
      <c r="R2" s="430"/>
      <c r="S2" s="430"/>
      <c r="T2" s="430"/>
      <c r="U2" s="431"/>
    </row>
    <row r="3" spans="1:21" ht="13.5" customHeight="1" outlineLevel="1" thickBot="1">
      <c r="A3" s="3"/>
      <c r="B3" s="7"/>
      <c r="F3" s="24"/>
      <c r="G3" s="10"/>
      <c r="I3" s="432" t="s">
        <v>293</v>
      </c>
      <c r="J3" s="433"/>
      <c r="K3" s="433"/>
      <c r="L3" s="433"/>
      <c r="M3" s="433"/>
      <c r="N3" s="434"/>
      <c r="O3" s="1"/>
      <c r="P3" s="438" t="s">
        <v>294</v>
      </c>
      <c r="Q3" s="439"/>
      <c r="R3" s="439"/>
      <c r="S3" s="439"/>
      <c r="T3" s="439"/>
      <c r="U3" s="440"/>
    </row>
    <row r="4" spans="1:21" ht="56.25" customHeight="1" outlineLevel="1">
      <c r="A4" s="31" t="s">
        <v>143</v>
      </c>
      <c r="B4" s="344" t="s">
        <v>498</v>
      </c>
      <c r="E4" s="53" t="s">
        <v>295</v>
      </c>
      <c r="F4" s="91">
        <v>45632</v>
      </c>
      <c r="G4" s="28"/>
      <c r="H4" s="10"/>
      <c r="I4" s="435"/>
      <c r="J4" s="436"/>
      <c r="K4" s="436"/>
      <c r="L4" s="436"/>
      <c r="M4" s="436"/>
      <c r="N4" s="437"/>
      <c r="P4" s="441"/>
      <c r="Q4" s="442"/>
      <c r="R4" s="442"/>
      <c r="S4" s="442"/>
      <c r="T4" s="442"/>
      <c r="U4" s="443"/>
    </row>
    <row r="5" spans="1:21" ht="12.75" customHeight="1" outlineLevel="1">
      <c r="A5" s="13" t="s">
        <v>296</v>
      </c>
      <c r="B5" s="88" t="s">
        <v>615</v>
      </c>
      <c r="E5" s="14"/>
      <c r="H5" s="10"/>
      <c r="I5" s="444" t="s">
        <v>578</v>
      </c>
      <c r="J5" s="445"/>
      <c r="K5" s="445"/>
      <c r="L5" s="445"/>
      <c r="M5" s="445"/>
      <c r="N5" s="446"/>
      <c r="P5" s="444" t="s">
        <v>583</v>
      </c>
      <c r="Q5" s="456"/>
      <c r="R5" s="456"/>
      <c r="S5" s="456"/>
      <c r="T5" s="456"/>
      <c r="U5" s="457"/>
    </row>
    <row r="6" spans="1:21" outlineLevel="1">
      <c r="A6" s="13" t="s">
        <v>297</v>
      </c>
      <c r="B6" s="88" t="s">
        <v>433</v>
      </c>
      <c r="E6" s="53" t="s">
        <v>298</v>
      </c>
      <c r="F6" s="90" t="s">
        <v>617</v>
      </c>
      <c r="H6" s="10"/>
      <c r="I6" s="447"/>
      <c r="J6" s="448"/>
      <c r="K6" s="448"/>
      <c r="L6" s="448"/>
      <c r="M6" s="448"/>
      <c r="N6" s="449"/>
      <c r="P6" s="458"/>
      <c r="Q6" s="459"/>
      <c r="R6" s="459"/>
      <c r="S6" s="459"/>
      <c r="T6" s="459"/>
      <c r="U6" s="460"/>
    </row>
    <row r="7" spans="1:21" outlineLevel="1">
      <c r="A7" s="13" t="s">
        <v>299</v>
      </c>
      <c r="B7" s="88" t="s">
        <v>499</v>
      </c>
      <c r="E7" s="14"/>
      <c r="H7" s="10"/>
      <c r="I7" s="447"/>
      <c r="J7" s="448"/>
      <c r="K7" s="448"/>
      <c r="L7" s="448"/>
      <c r="M7" s="448"/>
      <c r="N7" s="449"/>
      <c r="P7" s="458"/>
      <c r="Q7" s="459"/>
      <c r="R7" s="459"/>
      <c r="S7" s="459"/>
      <c r="T7" s="459"/>
      <c r="U7" s="460"/>
    </row>
    <row r="8" spans="1:21" ht="41" outlineLevel="1" thickBot="1">
      <c r="A8" s="34" t="s">
        <v>300</v>
      </c>
      <c r="B8" s="89" t="s">
        <v>616</v>
      </c>
      <c r="E8" s="14"/>
      <c r="H8" s="10"/>
      <c r="I8" s="447"/>
      <c r="J8" s="448"/>
      <c r="K8" s="448"/>
      <c r="L8" s="448"/>
      <c r="M8" s="448"/>
      <c r="N8" s="449"/>
      <c r="P8" s="458"/>
      <c r="Q8" s="459"/>
      <c r="R8" s="459"/>
      <c r="S8" s="459"/>
      <c r="T8" s="459"/>
      <c r="U8" s="460"/>
    </row>
    <row r="9" spans="1:21" outlineLevel="1">
      <c r="E9" s="14"/>
      <c r="H9" s="10"/>
      <c r="I9" s="447"/>
      <c r="J9" s="448"/>
      <c r="K9" s="448"/>
      <c r="L9" s="448"/>
      <c r="M9" s="448"/>
      <c r="N9" s="449"/>
      <c r="P9" s="458"/>
      <c r="Q9" s="459"/>
      <c r="R9" s="459"/>
      <c r="S9" s="459"/>
      <c r="T9" s="459"/>
      <c r="U9" s="460"/>
    </row>
    <row r="10" spans="1:21" ht="14" outlineLevel="1" thickBot="1">
      <c r="A10" s="32" t="s">
        <v>301</v>
      </c>
      <c r="B10" s="35">
        <v>2027</v>
      </c>
      <c r="E10" s="14"/>
      <c r="H10" s="10"/>
      <c r="I10" s="447"/>
      <c r="J10" s="448"/>
      <c r="K10" s="448"/>
      <c r="L10" s="448"/>
      <c r="M10" s="448"/>
      <c r="N10" s="449"/>
      <c r="P10" s="458"/>
      <c r="Q10" s="459"/>
      <c r="R10" s="459"/>
      <c r="S10" s="459"/>
      <c r="T10" s="459"/>
      <c r="U10" s="460"/>
    </row>
    <row r="11" spans="1:21" outlineLevel="1">
      <c r="A11" s="16"/>
      <c r="H11" s="10"/>
      <c r="I11" s="447"/>
      <c r="J11" s="448"/>
      <c r="K11" s="448"/>
      <c r="L11" s="448"/>
      <c r="M11" s="448"/>
      <c r="N11" s="449"/>
      <c r="P11" s="458"/>
      <c r="Q11" s="459"/>
      <c r="R11" s="459"/>
      <c r="S11" s="459"/>
      <c r="T11" s="459"/>
      <c r="U11" s="460"/>
    </row>
    <row r="12" spans="1:21" ht="40.5" outlineLevel="1">
      <c r="A12" s="26" t="s">
        <v>302</v>
      </c>
      <c r="B12" s="26" t="s">
        <v>303</v>
      </c>
      <c r="C12" s="26" t="s">
        <v>304</v>
      </c>
      <c r="D12" s="26" t="s">
        <v>305</v>
      </c>
      <c r="E12" s="26" t="s">
        <v>306</v>
      </c>
      <c r="F12" s="26" t="s">
        <v>307</v>
      </c>
      <c r="G12" s="26" t="s">
        <v>308</v>
      </c>
      <c r="I12" s="447"/>
      <c r="J12" s="448"/>
      <c r="K12" s="448"/>
      <c r="L12" s="448"/>
      <c r="M12" s="448"/>
      <c r="N12" s="449"/>
      <c r="P12" s="458"/>
      <c r="Q12" s="459"/>
      <c r="R12" s="459"/>
      <c r="S12" s="459"/>
      <c r="T12" s="459"/>
      <c r="U12" s="460"/>
    </row>
    <row r="13" spans="1:21" outlineLevel="1">
      <c r="A13" s="58">
        <v>2035</v>
      </c>
      <c r="B13" s="21">
        <f t="shared" ref="B13:B18" si="0">INDEX($E$204:$AW$204,1,MATCH($A13,$E$53:$BB$53,0))</f>
        <v>-61.502236093960363</v>
      </c>
      <c r="C13" s="21">
        <f>B13-Baseline!B13</f>
        <v>0</v>
      </c>
      <c r="D13" s="21">
        <f t="shared" ref="D13:D18" si="1">INDEX($E$205:$AW$205,1,MATCH($A13,$E$53:$BB$53,0))</f>
        <v>-61.502236093960363</v>
      </c>
      <c r="E13" s="21">
        <f>D13-Baseline!D13</f>
        <v>0</v>
      </c>
      <c r="F13" s="21">
        <f t="shared" ref="F13:F18" si="2">INDEX($E$206:$AW$206,1,MATCH($A13,$E$53:$BB$53,0))</f>
        <v>-61.502236093960363</v>
      </c>
      <c r="G13" s="21">
        <f>F13-Baseline!F13</f>
        <v>0</v>
      </c>
      <c r="H13" s="298"/>
      <c r="I13" s="447"/>
      <c r="J13" s="448"/>
      <c r="K13" s="448"/>
      <c r="L13" s="448"/>
      <c r="M13" s="448"/>
      <c r="N13" s="449"/>
      <c r="P13" s="458"/>
      <c r="Q13" s="459"/>
      <c r="R13" s="459"/>
      <c r="S13" s="459"/>
      <c r="T13" s="459"/>
      <c r="U13" s="460"/>
    </row>
    <row r="14" spans="1:21" outlineLevel="1">
      <c r="A14" s="58">
        <v>2040</v>
      </c>
      <c r="B14" s="21">
        <f t="shared" si="0"/>
        <v>-92.335622422375707</v>
      </c>
      <c r="C14" s="21">
        <f>B14-Baseline!B14</f>
        <v>0</v>
      </c>
      <c r="D14" s="21">
        <f t="shared" si="1"/>
        <v>-92.335622422375707</v>
      </c>
      <c r="E14" s="21">
        <f>D14-Baseline!D14</f>
        <v>0</v>
      </c>
      <c r="F14" s="21">
        <f t="shared" si="2"/>
        <v>-92.335622422375707</v>
      </c>
      <c r="G14" s="21">
        <f>F14-Baseline!F14</f>
        <v>0</v>
      </c>
      <c r="I14" s="447"/>
      <c r="J14" s="448"/>
      <c r="K14" s="448"/>
      <c r="L14" s="448"/>
      <c r="M14" s="448"/>
      <c r="N14" s="449"/>
      <c r="P14" s="458"/>
      <c r="Q14" s="459"/>
      <c r="R14" s="459"/>
      <c r="S14" s="459"/>
      <c r="T14" s="459"/>
      <c r="U14" s="460"/>
    </row>
    <row r="15" spans="1:21" outlineLevel="1">
      <c r="A15" s="58">
        <v>2045</v>
      </c>
      <c r="B15" s="21">
        <f t="shared" si="0"/>
        <v>-120.9985360056989</v>
      </c>
      <c r="C15" s="21">
        <f>B15-Baseline!B15</f>
        <v>0</v>
      </c>
      <c r="D15" s="21">
        <f t="shared" si="1"/>
        <v>-120.9985360056989</v>
      </c>
      <c r="E15" s="21">
        <f>D15-Baseline!D15</f>
        <v>0</v>
      </c>
      <c r="F15" s="21">
        <f t="shared" si="2"/>
        <v>-120.9985360056989</v>
      </c>
      <c r="G15" s="21">
        <f>F15-Baseline!F15</f>
        <v>0</v>
      </c>
      <c r="I15" s="447"/>
      <c r="J15" s="448"/>
      <c r="K15" s="448"/>
      <c r="L15" s="448"/>
      <c r="M15" s="448"/>
      <c r="N15" s="449"/>
      <c r="P15" s="458"/>
      <c r="Q15" s="459"/>
      <c r="R15" s="459"/>
      <c r="S15" s="459"/>
      <c r="T15" s="459"/>
      <c r="U15" s="460"/>
    </row>
    <row r="16" spans="1:21" outlineLevel="1">
      <c r="A16" s="58">
        <v>2050</v>
      </c>
      <c r="B16" s="21">
        <f t="shared" si="0"/>
        <v>-147.64376421172045</v>
      </c>
      <c r="C16" s="21">
        <f>B16-Baseline!B16</f>
        <v>0</v>
      </c>
      <c r="D16" s="21">
        <f t="shared" si="1"/>
        <v>-147.64376421172045</v>
      </c>
      <c r="E16" s="21">
        <f>D16-Baseline!D16</f>
        <v>0</v>
      </c>
      <c r="F16" s="21">
        <f t="shared" si="2"/>
        <v>-147.64376421172045</v>
      </c>
      <c r="G16" s="21">
        <f>F16-Baseline!F16</f>
        <v>0</v>
      </c>
      <c r="I16" s="447"/>
      <c r="J16" s="448"/>
      <c r="K16" s="448"/>
      <c r="L16" s="448"/>
      <c r="M16" s="448"/>
      <c r="N16" s="449"/>
      <c r="P16" s="458"/>
      <c r="Q16" s="459"/>
      <c r="R16" s="459"/>
      <c r="S16" s="459"/>
      <c r="T16" s="459"/>
      <c r="U16" s="460"/>
    </row>
    <row r="17" spans="1:21" outlineLevel="1">
      <c r="A17" s="58">
        <v>2060</v>
      </c>
      <c r="B17" s="21">
        <f t="shared" si="0"/>
        <v>-195.57124428660319</v>
      </c>
      <c r="C17" s="21">
        <f>B17-Baseline!B17</f>
        <v>0</v>
      </c>
      <c r="D17" s="21">
        <f t="shared" si="1"/>
        <v>-195.57124428660319</v>
      </c>
      <c r="E17" s="21">
        <f>D17-Baseline!D17</f>
        <v>0</v>
      </c>
      <c r="F17" s="21">
        <f t="shared" si="2"/>
        <v>-195.57124428660319</v>
      </c>
      <c r="G17" s="21">
        <f>F17-Baseline!F17</f>
        <v>0</v>
      </c>
      <c r="I17" s="447"/>
      <c r="J17" s="448"/>
      <c r="K17" s="448"/>
      <c r="L17" s="448"/>
      <c r="M17" s="448"/>
      <c r="N17" s="449"/>
      <c r="P17" s="458"/>
      <c r="Q17" s="459"/>
      <c r="R17" s="459"/>
      <c r="S17" s="459"/>
      <c r="T17" s="459"/>
      <c r="U17" s="460"/>
    </row>
    <row r="18" spans="1:21" outlineLevel="1">
      <c r="A18" s="58">
        <v>2070</v>
      </c>
      <c r="B18" s="21">
        <f t="shared" si="0"/>
        <v>-238.58930578043774</v>
      </c>
      <c r="C18" s="21">
        <f>B18-Baseline!B18</f>
        <v>0</v>
      </c>
      <c r="D18" s="21">
        <f t="shared" si="1"/>
        <v>-238.58930578043774</v>
      </c>
      <c r="E18" s="21">
        <f>D18-Baseline!D18</f>
        <v>0</v>
      </c>
      <c r="F18" s="21">
        <f t="shared" si="2"/>
        <v>-238.58930578043774</v>
      </c>
      <c r="G18" s="21">
        <f>F18-Baseline!F18</f>
        <v>0</v>
      </c>
      <c r="I18" s="450"/>
      <c r="J18" s="451"/>
      <c r="K18" s="451"/>
      <c r="L18" s="451"/>
      <c r="M18" s="451"/>
      <c r="N18" s="452"/>
      <c r="P18" s="461"/>
      <c r="Q18" s="462"/>
      <c r="R18" s="462"/>
      <c r="S18" s="462"/>
      <c r="T18" s="462"/>
      <c r="U18" s="463"/>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309</v>
      </c>
      <c r="B20" s="55">
        <v>0.33700000000000002</v>
      </c>
      <c r="E20" s="154"/>
      <c r="I20" s="453" t="s">
        <v>310</v>
      </c>
      <c r="J20" s="454"/>
      <c r="K20" s="454"/>
      <c r="L20" s="454"/>
      <c r="M20" s="454"/>
      <c r="N20" s="455"/>
      <c r="P20" s="453" t="s">
        <v>311</v>
      </c>
      <c r="Q20" s="454"/>
      <c r="R20" s="454"/>
      <c r="S20" s="454"/>
      <c r="T20" s="454"/>
      <c r="U20" s="455"/>
    </row>
    <row r="21" spans="1:21" ht="12.75" customHeight="1" outlineLevel="1">
      <c r="A21" s="154"/>
      <c r="B21" s="155"/>
      <c r="I21" s="444" t="s">
        <v>586</v>
      </c>
      <c r="J21" s="456"/>
      <c r="K21" s="456"/>
      <c r="L21" s="456"/>
      <c r="M21" s="456"/>
      <c r="N21" s="457"/>
      <c r="P21" s="444" t="s">
        <v>530</v>
      </c>
      <c r="Q21" s="456"/>
      <c r="R21" s="456"/>
      <c r="S21" s="456"/>
      <c r="T21" s="456"/>
      <c r="U21" s="457"/>
    </row>
    <row r="22" spans="1:21" ht="12.75" customHeight="1" outlineLevel="1">
      <c r="A22" s="154"/>
      <c r="B22" s="155"/>
      <c r="I22" s="458"/>
      <c r="J22" s="459"/>
      <c r="K22" s="459"/>
      <c r="L22" s="459"/>
      <c r="M22" s="459"/>
      <c r="N22" s="460"/>
      <c r="P22" s="458"/>
      <c r="Q22" s="459"/>
      <c r="R22" s="459"/>
      <c r="S22" s="459"/>
      <c r="T22" s="459"/>
      <c r="U22" s="460"/>
    </row>
    <row r="23" spans="1:21" outlineLevel="1">
      <c r="A23" s="154"/>
      <c r="B23" s="479" t="s">
        <v>312</v>
      </c>
      <c r="C23" s="480"/>
      <c r="D23" s="480"/>
      <c r="E23" s="480"/>
      <c r="F23" s="480"/>
      <c r="G23" s="481"/>
      <c r="I23" s="458"/>
      <c r="J23" s="459"/>
      <c r="K23" s="459"/>
      <c r="L23" s="459"/>
      <c r="M23" s="459"/>
      <c r="N23" s="460"/>
      <c r="P23" s="458"/>
      <c r="Q23" s="459"/>
      <c r="R23" s="459"/>
      <c r="S23" s="459"/>
      <c r="T23" s="459"/>
      <c r="U23" s="460"/>
    </row>
    <row r="24" spans="1:21" outlineLevel="1">
      <c r="B24" s="17">
        <v>2027</v>
      </c>
      <c r="C24" s="17">
        <v>2028</v>
      </c>
      <c r="D24" s="17">
        <v>2029</v>
      </c>
      <c r="E24" s="17">
        <v>2030</v>
      </c>
      <c r="F24" s="17">
        <v>2031</v>
      </c>
      <c r="G24" s="17" t="s">
        <v>313</v>
      </c>
      <c r="I24" s="458"/>
      <c r="J24" s="459"/>
      <c r="K24" s="459"/>
      <c r="L24" s="459"/>
      <c r="M24" s="459"/>
      <c r="N24" s="460"/>
      <c r="P24" s="458"/>
      <c r="Q24" s="459"/>
      <c r="R24" s="459"/>
      <c r="S24" s="459"/>
      <c r="T24" s="459"/>
      <c r="U24" s="460"/>
    </row>
    <row r="25" spans="1:21" ht="14" outlineLevel="1" thickBot="1">
      <c r="B25" s="30" t="s">
        <v>314</v>
      </c>
      <c r="C25" s="30" t="s">
        <v>314</v>
      </c>
      <c r="D25" s="30" t="s">
        <v>314</v>
      </c>
      <c r="E25" s="30" t="s">
        <v>314</v>
      </c>
      <c r="F25" s="30" t="s">
        <v>314</v>
      </c>
      <c r="G25" s="30" t="s">
        <v>314</v>
      </c>
      <c r="I25" s="458"/>
      <c r="J25" s="459"/>
      <c r="K25" s="459"/>
      <c r="L25" s="459"/>
      <c r="M25" s="459"/>
      <c r="N25" s="460"/>
      <c r="P25" s="458"/>
      <c r="Q25" s="459"/>
      <c r="R25" s="459"/>
      <c r="S25" s="459"/>
      <c r="T25" s="459"/>
      <c r="U25" s="460"/>
    </row>
    <row r="26" spans="1:21" outlineLevel="1">
      <c r="A26" s="54" t="s">
        <v>315</v>
      </c>
      <c r="B26" s="21">
        <f>E64</f>
        <v>0</v>
      </c>
      <c r="C26" s="21">
        <f>F64</f>
        <v>0</v>
      </c>
      <c r="D26" s="21">
        <f>G64</f>
        <v>0</v>
      </c>
      <c r="E26" s="21">
        <f>H64</f>
        <v>0</v>
      </c>
      <c r="F26" s="21">
        <f>I64</f>
        <v>0</v>
      </c>
      <c r="G26" s="21">
        <f>SUM(J64:BB64)</f>
        <v>0</v>
      </c>
      <c r="I26" s="458"/>
      <c r="J26" s="459"/>
      <c r="K26" s="459"/>
      <c r="L26" s="459"/>
      <c r="M26" s="459"/>
      <c r="N26" s="460"/>
      <c r="P26" s="458"/>
      <c r="Q26" s="459"/>
      <c r="R26" s="459"/>
      <c r="S26" s="459"/>
      <c r="T26" s="459"/>
      <c r="U26" s="460"/>
    </row>
    <row r="27" spans="1:21" outlineLevel="1">
      <c r="A27" s="54" t="s">
        <v>316</v>
      </c>
      <c r="B27" s="21">
        <f>E71+E77</f>
        <v>-6.0000000000000001E-3</v>
      </c>
      <c r="C27" s="21">
        <f>F71+F77</f>
        <v>-6.1199999999999996E-3</v>
      </c>
      <c r="D27" s="21">
        <f>G71+G77</f>
        <v>-6.2423999999999995E-3</v>
      </c>
      <c r="E27" s="21">
        <f>H71+H77</f>
        <v>-6.3672479999999998E-3</v>
      </c>
      <c r="F27" s="21">
        <f>I71+I77</f>
        <v>-6.4945929600000001E-3</v>
      </c>
      <c r="G27" s="21">
        <f>SUM(J71:BB71)+SUM(J77:BB77)</f>
        <v>-0.47625216776208157</v>
      </c>
      <c r="I27" s="458"/>
      <c r="J27" s="459"/>
      <c r="K27" s="459"/>
      <c r="L27" s="459"/>
      <c r="M27" s="459"/>
      <c r="N27" s="460"/>
      <c r="P27" s="458"/>
      <c r="Q27" s="459"/>
      <c r="R27" s="459"/>
      <c r="S27" s="459"/>
      <c r="T27" s="459"/>
      <c r="U27" s="460"/>
    </row>
    <row r="28" spans="1:21" outlineLevel="1">
      <c r="A28" s="154"/>
      <c r="B28" s="248"/>
      <c r="C28" s="248"/>
      <c r="D28" s="248"/>
      <c r="E28" s="248"/>
      <c r="F28" s="248"/>
      <c r="G28" s="248"/>
      <c r="I28" s="458"/>
      <c r="J28" s="459"/>
      <c r="K28" s="459"/>
      <c r="L28" s="459"/>
      <c r="M28" s="459"/>
      <c r="N28" s="460"/>
      <c r="P28" s="458"/>
      <c r="Q28" s="459"/>
      <c r="R28" s="459"/>
      <c r="S28" s="459"/>
      <c r="T28" s="459"/>
      <c r="U28" s="460"/>
    </row>
    <row r="29" spans="1:21" ht="14" outlineLevel="1" thickBot="1">
      <c r="A29" s="154"/>
      <c r="B29" s="248"/>
      <c r="C29" s="248"/>
      <c r="D29" s="248"/>
      <c r="E29" s="248"/>
      <c r="F29" s="248"/>
      <c r="G29" s="248"/>
      <c r="I29" s="458"/>
      <c r="J29" s="459"/>
      <c r="K29" s="459"/>
      <c r="L29" s="459"/>
      <c r="M29" s="459"/>
      <c r="N29" s="460"/>
      <c r="P29" s="458"/>
      <c r="Q29" s="459"/>
      <c r="R29" s="459"/>
      <c r="S29" s="459"/>
      <c r="T29" s="459"/>
      <c r="U29" s="460"/>
    </row>
    <row r="30" spans="1:21" ht="14" outlineLevel="1" thickBot="1">
      <c r="A30" s="308"/>
      <c r="B30" s="309" t="s">
        <v>317</v>
      </c>
      <c r="C30" s="310" t="s">
        <v>318</v>
      </c>
      <c r="D30" s="483" t="s">
        <v>291</v>
      </c>
      <c r="E30" s="484"/>
      <c r="F30" s="484"/>
      <c r="G30" s="485"/>
      <c r="I30" s="458"/>
      <c r="J30" s="459"/>
      <c r="K30" s="459"/>
      <c r="L30" s="459"/>
      <c r="M30" s="459"/>
      <c r="N30" s="460"/>
      <c r="P30" s="458"/>
      <c r="Q30" s="459"/>
      <c r="R30" s="459"/>
      <c r="S30" s="459"/>
      <c r="T30" s="459"/>
      <c r="U30" s="460"/>
    </row>
    <row r="31" spans="1:21" outlineLevel="1">
      <c r="A31" s="476" t="s">
        <v>319</v>
      </c>
      <c r="B31" s="311" t="s">
        <v>273</v>
      </c>
      <c r="C31" s="307">
        <v>1</v>
      </c>
      <c r="D31" s="427" t="s">
        <v>500</v>
      </c>
      <c r="E31" s="427"/>
      <c r="F31" s="427"/>
      <c r="G31" s="428"/>
      <c r="I31" s="458"/>
      <c r="J31" s="459"/>
      <c r="K31" s="459"/>
      <c r="L31" s="459"/>
      <c r="M31" s="459"/>
      <c r="N31" s="460"/>
      <c r="P31" s="458"/>
      <c r="Q31" s="459"/>
      <c r="R31" s="459"/>
      <c r="S31" s="459"/>
      <c r="T31" s="459"/>
      <c r="U31" s="460"/>
    </row>
    <row r="32" spans="1:21" outlineLevel="1">
      <c r="A32" s="476"/>
      <c r="B32" s="312"/>
      <c r="C32" s="252"/>
      <c r="D32" s="425"/>
      <c r="E32" s="425"/>
      <c r="F32" s="425"/>
      <c r="G32" s="426"/>
      <c r="I32" s="458"/>
      <c r="J32" s="459"/>
      <c r="K32" s="459"/>
      <c r="L32" s="459"/>
      <c r="M32" s="459"/>
      <c r="N32" s="460"/>
      <c r="P32" s="458"/>
      <c r="Q32" s="459"/>
      <c r="R32" s="459"/>
      <c r="S32" s="459"/>
      <c r="T32" s="459"/>
      <c r="U32" s="460"/>
    </row>
    <row r="33" spans="1:21" outlineLevel="1">
      <c r="A33" s="476"/>
      <c r="B33" s="312"/>
      <c r="C33" s="252"/>
      <c r="D33" s="425"/>
      <c r="E33" s="425"/>
      <c r="F33" s="425"/>
      <c r="G33" s="426"/>
      <c r="I33" s="458"/>
      <c r="J33" s="459"/>
      <c r="K33" s="459"/>
      <c r="L33" s="459"/>
      <c r="M33" s="459"/>
      <c r="N33" s="460"/>
      <c r="P33" s="458"/>
      <c r="Q33" s="459"/>
      <c r="R33" s="459"/>
      <c r="S33" s="459"/>
      <c r="T33" s="459"/>
      <c r="U33" s="460"/>
    </row>
    <row r="34" spans="1:21" outlineLevel="1">
      <c r="A34" s="476"/>
      <c r="B34" s="312"/>
      <c r="C34" s="252"/>
      <c r="D34" s="425"/>
      <c r="E34" s="425"/>
      <c r="F34" s="425"/>
      <c r="G34" s="426"/>
      <c r="I34" s="458"/>
      <c r="J34" s="459"/>
      <c r="K34" s="459"/>
      <c r="L34" s="459"/>
      <c r="M34" s="459"/>
      <c r="N34" s="460"/>
      <c r="P34" s="458"/>
      <c r="Q34" s="459"/>
      <c r="R34" s="459"/>
      <c r="S34" s="459"/>
      <c r="T34" s="459"/>
      <c r="U34" s="460"/>
    </row>
    <row r="35" spans="1:21" outlineLevel="1">
      <c r="A35" s="476"/>
      <c r="B35" s="312"/>
      <c r="C35" s="252"/>
      <c r="D35" s="425"/>
      <c r="E35" s="425"/>
      <c r="F35" s="425"/>
      <c r="G35" s="426"/>
      <c r="I35" s="458"/>
      <c r="J35" s="459"/>
      <c r="K35" s="459"/>
      <c r="L35" s="459"/>
      <c r="M35" s="459"/>
      <c r="N35" s="460"/>
      <c r="P35" s="458"/>
      <c r="Q35" s="459"/>
      <c r="R35" s="459"/>
      <c r="S35" s="459"/>
      <c r="T35" s="459"/>
      <c r="U35" s="460"/>
    </row>
    <row r="36" spans="1:21" outlineLevel="1">
      <c r="A36" s="476"/>
      <c r="B36" s="312"/>
      <c r="C36" s="252"/>
      <c r="D36" s="425"/>
      <c r="E36" s="425"/>
      <c r="F36" s="425"/>
      <c r="G36" s="426"/>
      <c r="I36" s="458"/>
      <c r="J36" s="459"/>
      <c r="K36" s="459"/>
      <c r="L36" s="459"/>
      <c r="M36" s="459"/>
      <c r="N36" s="460"/>
      <c r="P36" s="458"/>
      <c r="Q36" s="459"/>
      <c r="R36" s="459"/>
      <c r="S36" s="459"/>
      <c r="T36" s="459"/>
      <c r="U36" s="460"/>
    </row>
    <row r="37" spans="1:21" outlineLevel="1">
      <c r="A37" s="476"/>
      <c r="B37" s="312"/>
      <c r="C37" s="252"/>
      <c r="D37" s="425"/>
      <c r="E37" s="425"/>
      <c r="F37" s="425"/>
      <c r="G37" s="426"/>
      <c r="I37" s="458"/>
      <c r="J37" s="459"/>
      <c r="K37" s="459"/>
      <c r="L37" s="459"/>
      <c r="M37" s="459"/>
      <c r="N37" s="460"/>
      <c r="P37" s="458"/>
      <c r="Q37" s="459"/>
      <c r="R37" s="459"/>
      <c r="S37" s="459"/>
      <c r="T37" s="459"/>
      <c r="U37" s="460"/>
    </row>
    <row r="38" spans="1:21" outlineLevel="1">
      <c r="A38" s="476"/>
      <c r="B38" s="312"/>
      <c r="C38" s="252"/>
      <c r="D38" s="425"/>
      <c r="E38" s="425"/>
      <c r="F38" s="425"/>
      <c r="G38" s="426"/>
      <c r="I38" s="458"/>
      <c r="J38" s="459"/>
      <c r="K38" s="459"/>
      <c r="L38" s="459"/>
      <c r="M38" s="459"/>
      <c r="N38" s="460"/>
      <c r="P38" s="458"/>
      <c r="Q38" s="459"/>
      <c r="R38" s="459"/>
      <c r="S38" s="459"/>
      <c r="T38" s="459"/>
      <c r="U38" s="460"/>
    </row>
    <row r="39" spans="1:21" outlineLevel="1">
      <c r="A39" s="476"/>
      <c r="B39" s="312"/>
      <c r="C39" s="252"/>
      <c r="D39" s="425"/>
      <c r="E39" s="425"/>
      <c r="F39" s="425"/>
      <c r="G39" s="426"/>
      <c r="I39" s="458"/>
      <c r="J39" s="459"/>
      <c r="K39" s="459"/>
      <c r="L39" s="459"/>
      <c r="M39" s="459"/>
      <c r="N39" s="460"/>
      <c r="P39" s="458"/>
      <c r="Q39" s="459"/>
      <c r="R39" s="459"/>
      <c r="S39" s="459"/>
      <c r="T39" s="459"/>
      <c r="U39" s="460"/>
    </row>
    <row r="40" spans="1:21" ht="14" outlineLevel="1" thickBot="1">
      <c r="A40" s="477"/>
      <c r="B40" s="313"/>
      <c r="C40" s="314"/>
      <c r="D40" s="486"/>
      <c r="E40" s="486"/>
      <c r="F40" s="486"/>
      <c r="G40" s="487"/>
      <c r="I40" s="458"/>
      <c r="J40" s="459"/>
      <c r="K40" s="459"/>
      <c r="L40" s="459"/>
      <c r="M40" s="459"/>
      <c r="N40" s="460"/>
      <c r="P40" s="458"/>
      <c r="Q40" s="459"/>
      <c r="R40" s="459"/>
      <c r="S40" s="459"/>
      <c r="T40" s="459"/>
      <c r="U40" s="460"/>
    </row>
    <row r="41" spans="1:21" outlineLevel="1">
      <c r="A41" s="154"/>
      <c r="B41" s="248"/>
      <c r="C41" s="248"/>
      <c r="D41" s="248"/>
      <c r="E41" s="248"/>
      <c r="F41" s="248"/>
      <c r="G41" s="248"/>
      <c r="I41" s="458"/>
      <c r="J41" s="459"/>
      <c r="K41" s="459"/>
      <c r="L41" s="459"/>
      <c r="M41" s="459"/>
      <c r="N41" s="460"/>
      <c r="P41" s="458"/>
      <c r="Q41" s="459"/>
      <c r="R41" s="459"/>
      <c r="S41" s="459"/>
      <c r="T41" s="459"/>
      <c r="U41" s="460"/>
    </row>
    <row r="42" spans="1:21" outlineLevel="1">
      <c r="A42" s="154"/>
      <c r="B42" s="248"/>
      <c r="C42" s="248"/>
      <c r="D42" s="248"/>
      <c r="E42" s="248"/>
      <c r="F42" s="248"/>
      <c r="G42" s="248"/>
      <c r="I42" s="458"/>
      <c r="J42" s="459"/>
      <c r="K42" s="459"/>
      <c r="L42" s="459"/>
      <c r="M42" s="459"/>
      <c r="N42" s="460"/>
      <c r="P42" s="458"/>
      <c r="Q42" s="459"/>
      <c r="R42" s="459"/>
      <c r="S42" s="459"/>
      <c r="T42" s="459"/>
      <c r="U42" s="460"/>
    </row>
    <row r="43" spans="1:21" outlineLevel="1">
      <c r="A43" s="154"/>
      <c r="B43" s="248"/>
      <c r="C43" s="248"/>
      <c r="D43" s="248"/>
      <c r="E43" s="248"/>
      <c r="F43" s="248"/>
      <c r="G43" s="248"/>
      <c r="I43" s="458"/>
      <c r="J43" s="459"/>
      <c r="K43" s="459"/>
      <c r="L43" s="459"/>
      <c r="M43" s="459"/>
      <c r="N43" s="460"/>
      <c r="P43" s="458"/>
      <c r="Q43" s="459"/>
      <c r="R43" s="459"/>
      <c r="S43" s="459"/>
      <c r="T43" s="459"/>
      <c r="U43" s="460"/>
    </row>
    <row r="44" spans="1:21" outlineLevel="1">
      <c r="A44" s="154"/>
      <c r="B44" s="248"/>
      <c r="C44" s="248"/>
      <c r="D44" s="248"/>
      <c r="E44" s="248"/>
      <c r="F44" s="248"/>
      <c r="G44" s="248"/>
      <c r="I44" s="458"/>
      <c r="J44" s="459"/>
      <c r="K44" s="459"/>
      <c r="L44" s="459"/>
      <c r="M44" s="459"/>
      <c r="N44" s="460"/>
      <c r="P44" s="458"/>
      <c r="Q44" s="459"/>
      <c r="R44" s="459"/>
      <c r="S44" s="459"/>
      <c r="T44" s="459"/>
      <c r="U44" s="460"/>
    </row>
    <row r="45" spans="1:21" outlineLevel="1">
      <c r="A45" s="154"/>
      <c r="B45" s="248"/>
      <c r="C45" s="248"/>
      <c r="D45" s="248"/>
      <c r="E45" s="248"/>
      <c r="F45" s="248"/>
      <c r="G45" s="248"/>
      <c r="I45" s="458"/>
      <c r="J45" s="459"/>
      <c r="K45" s="459"/>
      <c r="L45" s="459"/>
      <c r="M45" s="459"/>
      <c r="N45" s="460"/>
      <c r="P45" s="461"/>
      <c r="Q45" s="462"/>
      <c r="R45" s="462"/>
      <c r="S45" s="462"/>
      <c r="T45" s="462"/>
      <c r="U45" s="463"/>
    </row>
    <row r="46" spans="1:21" outlineLevel="1">
      <c r="A46" s="154"/>
      <c r="B46" s="248"/>
      <c r="C46" s="248"/>
      <c r="D46" s="248"/>
      <c r="E46" s="248"/>
      <c r="F46" s="248"/>
      <c r="G46" s="248"/>
    </row>
    <row r="47" spans="1:21">
      <c r="A47" s="154"/>
      <c r="B47" s="155"/>
    </row>
    <row r="48" spans="1:21" ht="15">
      <c r="A48" s="12" t="s">
        <v>320</v>
      </c>
    </row>
    <row r="49" spans="1:54" ht="15" outlineLevel="1">
      <c r="A49" s="12"/>
    </row>
    <row r="50" spans="1:54" ht="14" outlineLevel="1" thickBot="1">
      <c r="A50" s="4" t="s">
        <v>321</v>
      </c>
    </row>
    <row r="51" spans="1:54" outlineLevel="2">
      <c r="B51" s="19"/>
      <c r="C51" s="19"/>
      <c r="D51" s="19"/>
      <c r="E51" s="488" t="s">
        <v>238</v>
      </c>
      <c r="F51" s="478"/>
      <c r="G51" s="478"/>
      <c r="H51" s="478"/>
      <c r="I51" s="478"/>
      <c r="J51" s="478" t="s">
        <v>239</v>
      </c>
      <c r="K51" s="478"/>
      <c r="L51" s="478"/>
      <c r="M51" s="478"/>
      <c r="N51" s="478"/>
      <c r="O51" s="478" t="s">
        <v>240</v>
      </c>
      <c r="P51" s="478"/>
      <c r="Q51" s="478"/>
      <c r="R51" s="478"/>
      <c r="S51" s="478"/>
      <c r="T51" s="478" t="s">
        <v>241</v>
      </c>
      <c r="U51" s="478"/>
      <c r="V51" s="478"/>
      <c r="W51" s="478"/>
      <c r="X51" s="478"/>
      <c r="Y51" s="478" t="s">
        <v>322</v>
      </c>
      <c r="Z51" s="478"/>
      <c r="AA51" s="478"/>
      <c r="AB51" s="478"/>
      <c r="AC51" s="478"/>
      <c r="AD51" s="478" t="s">
        <v>323</v>
      </c>
      <c r="AE51" s="478"/>
      <c r="AF51" s="478"/>
      <c r="AG51" s="478"/>
      <c r="AH51" s="478"/>
      <c r="AI51" s="478" t="s">
        <v>324</v>
      </c>
      <c r="AJ51" s="478"/>
      <c r="AK51" s="478"/>
      <c r="AL51" s="478"/>
      <c r="AM51" s="478"/>
      <c r="AN51" s="478" t="s">
        <v>325</v>
      </c>
      <c r="AO51" s="478"/>
      <c r="AP51" s="478"/>
      <c r="AQ51" s="478"/>
      <c r="AR51" s="478"/>
      <c r="AS51" s="478" t="s">
        <v>326</v>
      </c>
      <c r="AT51" s="478"/>
      <c r="AU51" s="478"/>
      <c r="AV51" s="478"/>
      <c r="AW51" s="478"/>
      <c r="AX51" s="478" t="s">
        <v>327</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317</v>
      </c>
      <c r="C53" s="19" t="s">
        <v>328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65" t="s">
        <v>329</v>
      </c>
      <c r="B54" s="127"/>
      <c r="C54" s="127"/>
      <c r="D54" s="124" t="s">
        <v>330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66"/>
      <c r="B55" s="36"/>
      <c r="C55" s="121"/>
      <c r="D55" s="2" t="s">
        <v>330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66"/>
      <c r="B56" s="36"/>
      <c r="C56" s="121"/>
      <c r="D56" s="2" t="s">
        <v>330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66"/>
      <c r="B57" s="36"/>
      <c r="C57" s="121"/>
      <c r="D57" s="2" t="s">
        <v>330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66"/>
      <c r="B58" s="36"/>
      <c r="C58" s="121"/>
      <c r="D58" s="2" t="s">
        <v>330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66"/>
      <c r="B59" s="36"/>
      <c r="C59" s="121"/>
      <c r="D59" s="2" t="s">
        <v>330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66"/>
      <c r="B60" s="36"/>
      <c r="C60" s="121"/>
      <c r="D60" s="2" t="s">
        <v>330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66"/>
      <c r="B61" s="36"/>
      <c r="C61" s="121"/>
      <c r="D61" s="2" t="s">
        <v>330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66"/>
      <c r="B62" s="36"/>
      <c r="C62" s="121"/>
      <c r="D62" s="2" t="s">
        <v>330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66"/>
      <c r="B63" s="36"/>
      <c r="C63" s="121"/>
      <c r="D63" s="2" t="s">
        <v>330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67"/>
      <c r="B64" s="122" t="s">
        <v>331</v>
      </c>
      <c r="C64" s="296" t="s">
        <v>332</v>
      </c>
      <c r="D64" s="123" t="s">
        <v>330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73" t="s">
        <v>333</v>
      </c>
      <c r="B66" s="266" t="s">
        <v>270</v>
      </c>
      <c r="C66" s="267" t="s">
        <v>501</v>
      </c>
      <c r="D66" s="268" t="s">
        <v>330</v>
      </c>
      <c r="E66" s="242">
        <f>'Baseline Workings'!E30/-1000000</f>
        <v>-6.0000000000000001E-3</v>
      </c>
      <c r="F66" s="242">
        <f>'Baseline Workings'!F30/-1000000</f>
        <v>-6.1199999999999996E-3</v>
      </c>
      <c r="G66" s="242">
        <f>'Baseline Workings'!G30/-1000000</f>
        <v>-6.2423999999999995E-3</v>
      </c>
      <c r="H66" s="242">
        <f>'Baseline Workings'!H30/-1000000</f>
        <v>-6.3672479999999998E-3</v>
      </c>
      <c r="I66" s="242">
        <f>'Baseline Workings'!I30/-1000000</f>
        <v>-6.4945929600000001E-3</v>
      </c>
      <c r="J66" s="242">
        <f>'Baseline Workings'!J30/-1000000</f>
        <v>-6.6244848192000003E-3</v>
      </c>
      <c r="K66" s="242">
        <f>'Baseline Workings'!K30/-1000000</f>
        <v>-6.7569745155839998E-3</v>
      </c>
      <c r="L66" s="242">
        <f>'Baseline Workings'!L30/-1000000</f>
        <v>-6.8921140058956802E-3</v>
      </c>
      <c r="M66" s="242">
        <f>'Baseline Workings'!M30/-1000000</f>
        <v>-7.0299562860135943E-3</v>
      </c>
      <c r="N66" s="242">
        <f>'Baseline Workings'!N30/-1000000</f>
        <v>-7.1705554117338661E-3</v>
      </c>
      <c r="O66" s="242">
        <f>'Baseline Workings'!O30/-1000000</f>
        <v>-7.3139665199685429E-3</v>
      </c>
      <c r="P66" s="242">
        <f>'Baseline Workings'!P30/-1000000</f>
        <v>-7.4602458503679149E-3</v>
      </c>
      <c r="Q66" s="242">
        <f>'Baseline Workings'!Q30/-1000000</f>
        <v>-7.6094507673752721E-3</v>
      </c>
      <c r="R66" s="242">
        <f>'Baseline Workings'!R30/-1000000</f>
        <v>-7.7616397827227771E-3</v>
      </c>
      <c r="S66" s="242">
        <f>'Baseline Workings'!S30/-1000000</f>
        <v>-7.9168725783772334E-3</v>
      </c>
      <c r="T66" s="242">
        <f>'Baseline Workings'!T30/-1000000</f>
        <v>-8.0752100299447786E-3</v>
      </c>
      <c r="U66" s="242">
        <f>'Baseline Workings'!U30/-1000000</f>
        <v>-8.2367142305436736E-3</v>
      </c>
      <c r="V66" s="242">
        <f>'Baseline Workings'!V30/-1000000</f>
        <v>-8.4014485151545464E-3</v>
      </c>
      <c r="W66" s="242">
        <f>'Baseline Workings'!W30/-1000000</f>
        <v>-8.5694774854576366E-3</v>
      </c>
      <c r="X66" s="242">
        <f>'Baseline Workings'!X30/-1000000</f>
        <v>-8.740867035166789E-3</v>
      </c>
      <c r="Y66" s="242">
        <f>'Baseline Workings'!Y30/-1000000</f>
        <v>-8.9156843758701251E-3</v>
      </c>
      <c r="Z66" s="242">
        <f>'Baseline Workings'!Z30/-1000000</f>
        <v>-9.0939980633875268E-3</v>
      </c>
      <c r="AA66" s="242">
        <f>'Baseline Workings'!AA30/-1000000</f>
        <v>-9.2758780246552774E-3</v>
      </c>
      <c r="AB66" s="242">
        <f>'Baseline Workings'!AB30/-1000000</f>
        <v>-9.4613955851483838E-3</v>
      </c>
      <c r="AC66" s="242">
        <f>'Baseline Workings'!AC30/-1000000</f>
        <v>-9.6506234968513523E-3</v>
      </c>
      <c r="AD66" s="242">
        <f>'Baseline Workings'!AD30/-1000000</f>
        <v>-9.8436359667883784E-3</v>
      </c>
      <c r="AE66" s="242">
        <f>'Baseline Workings'!AE30/-1000000</f>
        <v>-1.0040508686124147E-2</v>
      </c>
      <c r="AF66" s="242">
        <f>'Baseline Workings'!AF30/-1000000</f>
        <v>-1.0241318859846629E-2</v>
      </c>
      <c r="AG66" s="242">
        <f>'Baseline Workings'!AG30/-1000000</f>
        <v>-1.0446145237043562E-2</v>
      </c>
      <c r="AH66" s="242">
        <f>'Baseline Workings'!AH30/-1000000</f>
        <v>-1.0655068141784433E-2</v>
      </c>
      <c r="AI66" s="242">
        <f>'Baseline Workings'!AI30/-1000000</f>
        <v>-1.0868169504620122E-2</v>
      </c>
      <c r="AJ66" s="242">
        <f>'Baseline Workings'!AJ30/-1000000</f>
        <v>-1.1085532894712525E-2</v>
      </c>
      <c r="AK66" s="242">
        <f>'Baseline Workings'!AK30/-1000000</f>
        <v>-1.1307243552606776E-2</v>
      </c>
      <c r="AL66" s="242">
        <f>'Baseline Workings'!AL30/-1000000</f>
        <v>-1.1533388423658912E-2</v>
      </c>
      <c r="AM66" s="242">
        <f>'Baseline Workings'!AM30/-1000000</f>
        <v>-1.1764056192132092E-2</v>
      </c>
      <c r="AN66" s="242">
        <f>'Baseline Workings'!AN30/-1000000</f>
        <v>-1.1999337315974733E-2</v>
      </c>
      <c r="AO66" s="242">
        <f>'Baseline Workings'!AO30/-1000000</f>
        <v>-1.2239324062294228E-2</v>
      </c>
      <c r="AP66" s="242">
        <f>'Baseline Workings'!AP30/-1000000</f>
        <v>-1.2484110543540114E-2</v>
      </c>
      <c r="AQ66" s="242">
        <f>'Baseline Workings'!AQ30/-1000000</f>
        <v>-1.2733792754410915E-2</v>
      </c>
      <c r="AR66" s="242">
        <f>'Baseline Workings'!AR30/-1000000</f>
        <v>-1.2988468609499135E-2</v>
      </c>
      <c r="AS66" s="242">
        <f>'Baseline Workings'!AS30/-1000000</f>
        <v>-1.3248237981689117E-2</v>
      </c>
      <c r="AT66" s="242">
        <f>'Baseline Workings'!AT30/-1000000</f>
        <v>-1.3513202741322899E-2</v>
      </c>
      <c r="AU66" s="242">
        <f>'Baseline Workings'!AU30/-1000000</f>
        <v>-1.3783466796149356E-2</v>
      </c>
      <c r="AV66" s="242">
        <f>'Baseline Workings'!AV30/-1000000</f>
        <v>-1.4059136132072343E-2</v>
      </c>
      <c r="AW66" s="242">
        <f>'Baseline Workings'!AW30/-1000000</f>
        <v>-1.4340318854713789E-2</v>
      </c>
      <c r="AX66" s="242">
        <f>'Baseline Workings'!AX30/-1000000</f>
        <v>-1.4627125231808064E-2</v>
      </c>
      <c r="AY66" s="242">
        <f>'Baseline Workings'!AY30/-1000000</f>
        <v>-1.4919667736444226E-2</v>
      </c>
      <c r="AZ66" s="242">
        <f>'Baseline Workings'!AZ30/-1000000</f>
        <v>-1.521806109117311E-2</v>
      </c>
      <c r="BA66" s="242">
        <f>'Baseline Workings'!BA30/-1000000</f>
        <v>-1.5522422312996574E-2</v>
      </c>
      <c r="BB66" s="242">
        <f>'Baseline Workings'!BB30/-1000000</f>
        <v>-1.5832870759256507E-2</v>
      </c>
    </row>
    <row r="67" spans="1:54" outlineLevel="2">
      <c r="A67" s="474"/>
      <c r="B67" s="252"/>
      <c r="C67" s="267"/>
      <c r="D67" s="269" t="s">
        <v>330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74"/>
      <c r="B68" s="252"/>
      <c r="C68" s="267"/>
      <c r="D68" s="269" t="s">
        <v>330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74"/>
      <c r="B69" s="252"/>
      <c r="C69" s="267"/>
      <c r="D69" s="269" t="s">
        <v>330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74"/>
      <c r="B70" s="252"/>
      <c r="C70" s="267"/>
      <c r="D70" s="269" t="s">
        <v>330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75"/>
      <c r="B71" s="122" t="s">
        <v>334</v>
      </c>
      <c r="C71" s="123"/>
      <c r="D71" s="270" t="s">
        <v>330</v>
      </c>
      <c r="E71" s="21">
        <f>SUM(E66:E70)</f>
        <v>-6.0000000000000001E-3</v>
      </c>
      <c r="F71" s="21">
        <f t="shared" ref="F71:BB71" si="4">SUM(F66:F70)</f>
        <v>-6.1199999999999996E-3</v>
      </c>
      <c r="G71" s="21">
        <f t="shared" si="4"/>
        <v>-6.2423999999999995E-3</v>
      </c>
      <c r="H71" s="21">
        <f t="shared" si="4"/>
        <v>-6.3672479999999998E-3</v>
      </c>
      <c r="I71" s="21">
        <f t="shared" si="4"/>
        <v>-6.4945929600000001E-3</v>
      </c>
      <c r="J71" s="21">
        <f t="shared" si="4"/>
        <v>-6.6244848192000003E-3</v>
      </c>
      <c r="K71" s="21">
        <f t="shared" si="4"/>
        <v>-6.7569745155839998E-3</v>
      </c>
      <c r="L71" s="21">
        <f t="shared" si="4"/>
        <v>-6.8921140058956802E-3</v>
      </c>
      <c r="M71" s="21">
        <f t="shared" si="4"/>
        <v>-7.0299562860135943E-3</v>
      </c>
      <c r="N71" s="21">
        <f t="shared" si="4"/>
        <v>-7.1705554117338661E-3</v>
      </c>
      <c r="O71" s="21">
        <f t="shared" si="4"/>
        <v>-7.3139665199685429E-3</v>
      </c>
      <c r="P71" s="21">
        <f t="shared" si="4"/>
        <v>-7.4602458503679149E-3</v>
      </c>
      <c r="Q71" s="21">
        <f t="shared" si="4"/>
        <v>-7.6094507673752721E-3</v>
      </c>
      <c r="R71" s="21">
        <f t="shared" si="4"/>
        <v>-7.7616397827227771E-3</v>
      </c>
      <c r="S71" s="21">
        <f t="shared" si="4"/>
        <v>-7.9168725783772334E-3</v>
      </c>
      <c r="T71" s="21">
        <f t="shared" si="4"/>
        <v>-8.0752100299447786E-3</v>
      </c>
      <c r="U71" s="21">
        <f t="shared" si="4"/>
        <v>-8.2367142305436736E-3</v>
      </c>
      <c r="V71" s="21">
        <f t="shared" si="4"/>
        <v>-8.4014485151545464E-3</v>
      </c>
      <c r="W71" s="21">
        <f t="shared" si="4"/>
        <v>-8.5694774854576366E-3</v>
      </c>
      <c r="X71" s="21">
        <f t="shared" si="4"/>
        <v>-8.740867035166789E-3</v>
      </c>
      <c r="Y71" s="21">
        <f t="shared" si="4"/>
        <v>-8.9156843758701251E-3</v>
      </c>
      <c r="Z71" s="21">
        <f t="shared" si="4"/>
        <v>-9.0939980633875268E-3</v>
      </c>
      <c r="AA71" s="21">
        <f t="shared" si="4"/>
        <v>-9.2758780246552774E-3</v>
      </c>
      <c r="AB71" s="21">
        <f t="shared" si="4"/>
        <v>-9.4613955851483838E-3</v>
      </c>
      <c r="AC71" s="21">
        <f t="shared" si="4"/>
        <v>-9.6506234968513523E-3</v>
      </c>
      <c r="AD71" s="21">
        <f t="shared" si="4"/>
        <v>-9.8436359667883784E-3</v>
      </c>
      <c r="AE71" s="21">
        <f t="shared" si="4"/>
        <v>-1.0040508686124147E-2</v>
      </c>
      <c r="AF71" s="21">
        <f t="shared" si="4"/>
        <v>-1.0241318859846629E-2</v>
      </c>
      <c r="AG71" s="21">
        <f t="shared" si="4"/>
        <v>-1.0446145237043562E-2</v>
      </c>
      <c r="AH71" s="21">
        <f t="shared" si="4"/>
        <v>-1.0655068141784433E-2</v>
      </c>
      <c r="AI71" s="21">
        <f t="shared" si="4"/>
        <v>-1.0868169504620122E-2</v>
      </c>
      <c r="AJ71" s="21">
        <f t="shared" si="4"/>
        <v>-1.1085532894712525E-2</v>
      </c>
      <c r="AK71" s="21">
        <f t="shared" si="4"/>
        <v>-1.1307243552606776E-2</v>
      </c>
      <c r="AL71" s="21">
        <f t="shared" si="4"/>
        <v>-1.1533388423658912E-2</v>
      </c>
      <c r="AM71" s="21">
        <f t="shared" si="4"/>
        <v>-1.1764056192132092E-2</v>
      </c>
      <c r="AN71" s="21">
        <f t="shared" si="4"/>
        <v>-1.1999337315974733E-2</v>
      </c>
      <c r="AO71" s="21">
        <f t="shared" si="4"/>
        <v>-1.2239324062294228E-2</v>
      </c>
      <c r="AP71" s="21">
        <f t="shared" si="4"/>
        <v>-1.2484110543540114E-2</v>
      </c>
      <c r="AQ71" s="21">
        <f t="shared" si="4"/>
        <v>-1.2733792754410915E-2</v>
      </c>
      <c r="AR71" s="21">
        <f t="shared" si="4"/>
        <v>-1.2988468609499135E-2</v>
      </c>
      <c r="AS71" s="21">
        <f t="shared" si="4"/>
        <v>-1.3248237981689117E-2</v>
      </c>
      <c r="AT71" s="21">
        <f t="shared" si="4"/>
        <v>-1.3513202741322899E-2</v>
      </c>
      <c r="AU71" s="21">
        <f t="shared" si="4"/>
        <v>-1.3783466796149356E-2</v>
      </c>
      <c r="AV71" s="21">
        <f t="shared" si="4"/>
        <v>-1.4059136132072343E-2</v>
      </c>
      <c r="AW71" s="21">
        <f t="shared" si="4"/>
        <v>-1.4340318854713789E-2</v>
      </c>
      <c r="AX71" s="21">
        <f t="shared" si="4"/>
        <v>-1.4627125231808064E-2</v>
      </c>
      <c r="AY71" s="21">
        <f t="shared" si="4"/>
        <v>-1.4919667736444226E-2</v>
      </c>
      <c r="AZ71" s="21">
        <f t="shared" si="4"/>
        <v>-1.521806109117311E-2</v>
      </c>
      <c r="BA71" s="21">
        <f t="shared" si="4"/>
        <v>-1.5522422312996574E-2</v>
      </c>
      <c r="BB71" s="21">
        <f t="shared" si="4"/>
        <v>-1.5832870759256507E-2</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73" t="s">
        <v>335</v>
      </c>
      <c r="B75" s="127" t="s">
        <v>336</v>
      </c>
      <c r="C75" s="274"/>
      <c r="D75" s="124" t="s">
        <v>330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74"/>
      <c r="B76" s="121"/>
      <c r="C76" s="272"/>
      <c r="D76" s="2" t="s">
        <v>330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75"/>
      <c r="B77" s="273" t="s">
        <v>337</v>
      </c>
      <c r="C77" s="271"/>
      <c r="D77" s="123" t="s">
        <v>330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338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339</v>
      </c>
      <c r="C81" s="6" t="s">
        <v>340</v>
      </c>
      <c r="D81" t="s">
        <v>341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342</v>
      </c>
      <c r="C82" t="s">
        <v>343</v>
      </c>
      <c r="D82" t="s">
        <v>330</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344</v>
      </c>
      <c r="C83" t="s">
        <v>345</v>
      </c>
      <c r="D83" t="s">
        <v>330</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346</v>
      </c>
      <c r="C84" t="s">
        <v>347</v>
      </c>
      <c r="D84" t="s">
        <v>330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348</v>
      </c>
      <c r="C85" t="s">
        <v>349</v>
      </c>
      <c r="D85" t="s">
        <v>330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350</v>
      </c>
      <c r="C86" t="s">
        <v>351</v>
      </c>
      <c r="D86" t="s">
        <v>330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352</v>
      </c>
      <c r="C87" t="s">
        <v>353</v>
      </c>
      <c r="D87" t="s">
        <v>330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354</v>
      </c>
      <c r="C88" t="s">
        <v>355</v>
      </c>
      <c r="D88" t="s">
        <v>330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356</v>
      </c>
      <c r="C89" t="s">
        <v>357</v>
      </c>
      <c r="D89" t="s">
        <v>330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358</v>
      </c>
      <c r="C90" t="s">
        <v>359</v>
      </c>
      <c r="D90" t="s">
        <v>330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360</v>
      </c>
      <c r="C91" t="s">
        <v>361</v>
      </c>
      <c r="D91" t="s">
        <v>330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362</v>
      </c>
      <c r="C92" t="s">
        <v>363</v>
      </c>
      <c r="D92" t="s">
        <v>330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364</v>
      </c>
      <c r="C93" t="s">
        <v>365</v>
      </c>
      <c r="D93" t="s">
        <v>330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366</v>
      </c>
      <c r="C94" t="s">
        <v>367</v>
      </c>
      <c r="D94" t="s">
        <v>330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368</v>
      </c>
      <c r="C95" t="s">
        <v>369</v>
      </c>
      <c r="D95" t="s">
        <v>330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370</v>
      </c>
      <c r="C96" t="s">
        <v>371</v>
      </c>
      <c r="D96" t="s">
        <v>330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372</v>
      </c>
      <c r="C97" t="s">
        <v>373</v>
      </c>
      <c r="D97" t="s">
        <v>330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374</v>
      </c>
      <c r="C98" t="s">
        <v>375</v>
      </c>
      <c r="D98" t="s">
        <v>330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376</v>
      </c>
      <c r="C99" t="s">
        <v>377</v>
      </c>
      <c r="D99" t="s">
        <v>330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378</v>
      </c>
      <c r="C100" t="s">
        <v>379</v>
      </c>
      <c r="D100" t="s">
        <v>330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380</v>
      </c>
      <c r="C101" t="s">
        <v>381</v>
      </c>
      <c r="D101" t="s">
        <v>330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382</v>
      </c>
      <c r="C102" t="s">
        <v>383</v>
      </c>
      <c r="D102" t="s">
        <v>330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384</v>
      </c>
      <c r="C103" t="s">
        <v>385</v>
      </c>
      <c r="D103" t="s">
        <v>330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386</v>
      </c>
      <c r="C104" t="s">
        <v>387</v>
      </c>
      <c r="D104" t="s">
        <v>330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388</v>
      </c>
      <c r="C105" t="s">
        <v>389</v>
      </c>
      <c r="D105" t="s">
        <v>330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390</v>
      </c>
      <c r="C106" t="s">
        <v>391</v>
      </c>
      <c r="D106" t="s">
        <v>330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392</v>
      </c>
      <c r="C107" t="s">
        <v>393</v>
      </c>
      <c r="D107" t="s">
        <v>330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394</v>
      </c>
      <c r="C128" t="s">
        <v>395</v>
      </c>
      <c r="D128" t="s">
        <v>330</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396</v>
      </c>
      <c r="C129" t="s">
        <v>397</v>
      </c>
      <c r="D129" t="s">
        <v>330</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398</v>
      </c>
      <c r="C130" t="s">
        <v>399</v>
      </c>
      <c r="D130" t="s">
        <v>330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400</v>
      </c>
      <c r="C131" t="s">
        <v>401</v>
      </c>
      <c r="D131" t="s">
        <v>330</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402</v>
      </c>
      <c r="C132" t="s">
        <v>403</v>
      </c>
      <c r="D132" t="s">
        <v>330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404</v>
      </c>
      <c r="C133" s="7" t="s">
        <v>405</v>
      </c>
      <c r="D133" s="7" t="s">
        <v>330</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406</v>
      </c>
      <c r="C134" s="143"/>
      <c r="D134" s="243"/>
      <c r="E134" s="245">
        <f t="shared" ref="E134:AJ134" si="17">E83+E77+E71</f>
        <v>-6.0000000000000001E-3</v>
      </c>
      <c r="F134" s="245">
        <f t="shared" si="17"/>
        <v>-6.1199999999999996E-3</v>
      </c>
      <c r="G134" s="245">
        <f t="shared" si="17"/>
        <v>-6.2423999999999995E-3</v>
      </c>
      <c r="H134" s="245">
        <f t="shared" si="17"/>
        <v>-6.3672479999999998E-3</v>
      </c>
      <c r="I134" s="245">
        <f t="shared" si="17"/>
        <v>-6.4945929600000001E-3</v>
      </c>
      <c r="J134" s="245">
        <f t="shared" si="17"/>
        <v>-6.6244848192000003E-3</v>
      </c>
      <c r="K134" s="245">
        <f t="shared" si="17"/>
        <v>-6.7569745155839998E-3</v>
      </c>
      <c r="L134" s="245">
        <f t="shared" si="17"/>
        <v>-6.8921140058956802E-3</v>
      </c>
      <c r="M134" s="245">
        <f t="shared" si="17"/>
        <v>-7.0299562860135943E-3</v>
      </c>
      <c r="N134" s="245">
        <f t="shared" si="17"/>
        <v>-7.1705554117338661E-3</v>
      </c>
      <c r="O134" s="245">
        <f t="shared" si="17"/>
        <v>-7.3139665199685429E-3</v>
      </c>
      <c r="P134" s="245">
        <f t="shared" si="17"/>
        <v>-7.4602458503679149E-3</v>
      </c>
      <c r="Q134" s="245">
        <f t="shared" si="17"/>
        <v>-7.6094507673752721E-3</v>
      </c>
      <c r="R134" s="245">
        <f t="shared" si="17"/>
        <v>-7.7616397827227771E-3</v>
      </c>
      <c r="S134" s="245">
        <f t="shared" si="17"/>
        <v>-7.9168725783772334E-3</v>
      </c>
      <c r="T134" s="245">
        <f t="shared" si="17"/>
        <v>-8.0752100299447786E-3</v>
      </c>
      <c r="U134" s="245">
        <f t="shared" si="17"/>
        <v>-8.2367142305436736E-3</v>
      </c>
      <c r="V134" s="245">
        <f t="shared" si="17"/>
        <v>-8.4014485151545464E-3</v>
      </c>
      <c r="W134" s="245">
        <f t="shared" si="17"/>
        <v>-8.5694774854576366E-3</v>
      </c>
      <c r="X134" s="245">
        <f t="shared" si="17"/>
        <v>-8.740867035166789E-3</v>
      </c>
      <c r="Y134" s="245">
        <f t="shared" si="17"/>
        <v>-8.9156843758701251E-3</v>
      </c>
      <c r="Z134" s="245">
        <f t="shared" si="17"/>
        <v>-9.0939980633875268E-3</v>
      </c>
      <c r="AA134" s="245">
        <f t="shared" si="17"/>
        <v>-9.2758780246552774E-3</v>
      </c>
      <c r="AB134" s="245">
        <f t="shared" si="17"/>
        <v>-9.4613955851483838E-3</v>
      </c>
      <c r="AC134" s="245">
        <f t="shared" si="17"/>
        <v>-9.6506234968513523E-3</v>
      </c>
      <c r="AD134" s="245">
        <f t="shared" si="17"/>
        <v>-9.8436359667883784E-3</v>
      </c>
      <c r="AE134" s="245">
        <f t="shared" si="17"/>
        <v>-1.0040508686124147E-2</v>
      </c>
      <c r="AF134" s="245">
        <f t="shared" si="17"/>
        <v>-1.0241318859846629E-2</v>
      </c>
      <c r="AG134" s="245">
        <f t="shared" si="17"/>
        <v>-1.0446145237043562E-2</v>
      </c>
      <c r="AH134" s="245">
        <f t="shared" si="17"/>
        <v>-1.0655068141784433E-2</v>
      </c>
      <c r="AI134" s="245">
        <f t="shared" si="17"/>
        <v>-1.0868169504620122E-2</v>
      </c>
      <c r="AJ134" s="245">
        <f t="shared" si="17"/>
        <v>-1.1085532894712525E-2</v>
      </c>
      <c r="AK134" s="245">
        <f t="shared" ref="AK134:BB134" si="18">AK83+AK77+AK71</f>
        <v>-1.1307243552606776E-2</v>
      </c>
      <c r="AL134" s="245">
        <f t="shared" si="18"/>
        <v>-1.1533388423658912E-2</v>
      </c>
      <c r="AM134" s="245">
        <f t="shared" si="18"/>
        <v>-1.1764056192132092E-2</v>
      </c>
      <c r="AN134" s="245">
        <f t="shared" si="18"/>
        <v>-1.1999337315974733E-2</v>
      </c>
      <c r="AO134" s="245">
        <f t="shared" si="18"/>
        <v>-1.2239324062294228E-2</v>
      </c>
      <c r="AP134" s="245">
        <f t="shared" si="18"/>
        <v>-1.2484110543540114E-2</v>
      </c>
      <c r="AQ134" s="245">
        <f t="shared" si="18"/>
        <v>-1.2733792754410915E-2</v>
      </c>
      <c r="AR134" s="245">
        <f t="shared" si="18"/>
        <v>-1.2988468609499135E-2</v>
      </c>
      <c r="AS134" s="245">
        <f t="shared" si="18"/>
        <v>-1.3248237981689117E-2</v>
      </c>
      <c r="AT134" s="245">
        <f t="shared" si="18"/>
        <v>-1.3513202741322899E-2</v>
      </c>
      <c r="AU134" s="245">
        <f t="shared" si="18"/>
        <v>-1.3783466796149356E-2</v>
      </c>
      <c r="AV134" s="245">
        <f t="shared" si="18"/>
        <v>-1.4059136132072343E-2</v>
      </c>
      <c r="AW134" s="245">
        <f t="shared" si="18"/>
        <v>-1.4340318854713789E-2</v>
      </c>
      <c r="AX134" s="245">
        <f t="shared" si="18"/>
        <v>-1.4627125231808064E-2</v>
      </c>
      <c r="AY134" s="245">
        <f t="shared" si="18"/>
        <v>-1.4919667736444226E-2</v>
      </c>
      <c r="AZ134" s="245">
        <f t="shared" si="18"/>
        <v>-1.521806109117311E-2</v>
      </c>
      <c r="BA134" s="245">
        <f t="shared" si="18"/>
        <v>-1.5522422312996574E-2</v>
      </c>
      <c r="BB134" s="245">
        <f t="shared" si="18"/>
        <v>-1.5832870759256507E-2</v>
      </c>
    </row>
    <row r="135" spans="1:54" ht="14" outlineLevel="2" thickBot="1">
      <c r="A135" s="138"/>
      <c r="B135" s="140" t="s">
        <v>407</v>
      </c>
      <c r="C135" s="141"/>
      <c r="D135" s="244"/>
      <c r="E135" s="245">
        <f>E133+E134</f>
        <v>-6.0000000000000001E-3</v>
      </c>
      <c r="F135" s="245">
        <f t="shared" ref="F135:AW135" si="19">F133+F134</f>
        <v>-6.1199999999999996E-3</v>
      </c>
      <c r="G135" s="245">
        <f t="shared" si="19"/>
        <v>-6.2423999999999995E-3</v>
      </c>
      <c r="H135" s="245">
        <f t="shared" si="19"/>
        <v>-6.3672479999999998E-3</v>
      </c>
      <c r="I135" s="245">
        <f t="shared" si="19"/>
        <v>-6.4945929600000001E-3</v>
      </c>
      <c r="J135" s="245">
        <f t="shared" si="19"/>
        <v>-6.6244848192000003E-3</v>
      </c>
      <c r="K135" s="245">
        <f t="shared" si="19"/>
        <v>-6.7569745155839998E-3</v>
      </c>
      <c r="L135" s="245">
        <f t="shared" si="19"/>
        <v>-6.8921140058956802E-3</v>
      </c>
      <c r="M135" s="245">
        <f t="shared" si="19"/>
        <v>-7.0299562860135943E-3</v>
      </c>
      <c r="N135" s="245">
        <f t="shared" si="19"/>
        <v>-7.1705554117338661E-3</v>
      </c>
      <c r="O135" s="245">
        <f t="shared" si="19"/>
        <v>-7.3139665199685429E-3</v>
      </c>
      <c r="P135" s="245">
        <f t="shared" si="19"/>
        <v>-7.4602458503679149E-3</v>
      </c>
      <c r="Q135" s="245">
        <f t="shared" si="19"/>
        <v>-7.6094507673752721E-3</v>
      </c>
      <c r="R135" s="245">
        <f t="shared" si="19"/>
        <v>-7.7616397827227771E-3</v>
      </c>
      <c r="S135" s="245">
        <f t="shared" si="19"/>
        <v>-7.9168725783772334E-3</v>
      </c>
      <c r="T135" s="245">
        <f t="shared" si="19"/>
        <v>-8.0752100299447786E-3</v>
      </c>
      <c r="U135" s="245">
        <f t="shared" si="19"/>
        <v>-8.2367142305436736E-3</v>
      </c>
      <c r="V135" s="245">
        <f t="shared" si="19"/>
        <v>-8.4014485151545464E-3</v>
      </c>
      <c r="W135" s="245">
        <f t="shared" si="19"/>
        <v>-8.5694774854576366E-3</v>
      </c>
      <c r="X135" s="245">
        <f t="shared" si="19"/>
        <v>-8.740867035166789E-3</v>
      </c>
      <c r="Y135" s="245">
        <f t="shared" si="19"/>
        <v>-8.9156843758701251E-3</v>
      </c>
      <c r="Z135" s="245">
        <f t="shared" si="19"/>
        <v>-9.0939980633875268E-3</v>
      </c>
      <c r="AA135" s="245">
        <f t="shared" si="19"/>
        <v>-9.2758780246552774E-3</v>
      </c>
      <c r="AB135" s="245">
        <f t="shared" si="19"/>
        <v>-9.4613955851483838E-3</v>
      </c>
      <c r="AC135" s="245">
        <f t="shared" si="19"/>
        <v>-9.6506234968513523E-3</v>
      </c>
      <c r="AD135" s="245">
        <f t="shared" si="19"/>
        <v>-9.8436359667883784E-3</v>
      </c>
      <c r="AE135" s="245">
        <f t="shared" si="19"/>
        <v>-1.0040508686124147E-2</v>
      </c>
      <c r="AF135" s="245">
        <f t="shared" si="19"/>
        <v>-1.0241318859846629E-2</v>
      </c>
      <c r="AG135" s="245">
        <f t="shared" si="19"/>
        <v>-1.0446145237043562E-2</v>
      </c>
      <c r="AH135" s="245">
        <f t="shared" si="19"/>
        <v>-1.0655068141784433E-2</v>
      </c>
      <c r="AI135" s="245">
        <f t="shared" si="19"/>
        <v>-1.0868169504620122E-2</v>
      </c>
      <c r="AJ135" s="245">
        <f t="shared" si="19"/>
        <v>-1.1085532894712525E-2</v>
      </c>
      <c r="AK135" s="245">
        <f t="shared" si="19"/>
        <v>-1.1307243552606776E-2</v>
      </c>
      <c r="AL135" s="245">
        <f t="shared" si="19"/>
        <v>-1.1533388423658912E-2</v>
      </c>
      <c r="AM135" s="245">
        <f t="shared" si="19"/>
        <v>-1.1764056192132092E-2</v>
      </c>
      <c r="AN135" s="245">
        <f t="shared" si="19"/>
        <v>-1.1999337315974733E-2</v>
      </c>
      <c r="AO135" s="245">
        <f t="shared" si="19"/>
        <v>-1.2239324062294228E-2</v>
      </c>
      <c r="AP135" s="245">
        <f t="shared" si="19"/>
        <v>-1.2484110543540114E-2</v>
      </c>
      <c r="AQ135" s="245">
        <f t="shared" si="19"/>
        <v>-1.2733792754410915E-2</v>
      </c>
      <c r="AR135" s="245">
        <f t="shared" si="19"/>
        <v>-1.2988468609499135E-2</v>
      </c>
      <c r="AS135" s="245">
        <f t="shared" si="19"/>
        <v>-1.3248237981689117E-2</v>
      </c>
      <c r="AT135" s="245">
        <f t="shared" si="19"/>
        <v>-1.3513202741322899E-2</v>
      </c>
      <c r="AU135" s="245">
        <f t="shared" si="19"/>
        <v>-1.3783466796149356E-2</v>
      </c>
      <c r="AV135" s="245">
        <f t="shared" si="19"/>
        <v>-1.4059136132072343E-2</v>
      </c>
      <c r="AW135" s="245">
        <f t="shared" si="19"/>
        <v>-1.4340318854713789E-2</v>
      </c>
      <c r="AX135" s="245">
        <f>AX133+AX134</f>
        <v>-1.4627125231808064E-2</v>
      </c>
      <c r="AY135" s="245">
        <f>AY133+AY134</f>
        <v>-1.4919667736444226E-2</v>
      </c>
      <c r="AZ135" s="245">
        <f>AZ133+AZ134</f>
        <v>-1.521806109117311E-2</v>
      </c>
      <c r="BA135" s="245">
        <f>BA133+BA134</f>
        <v>-1.5522422312996574E-2</v>
      </c>
      <c r="BB135" s="245">
        <f>BB133+BB134</f>
        <v>-1.5832870759256507E-2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408</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409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410</v>
      </c>
      <c r="C142" s="134" t="s">
        <v>144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68" t="s">
        <v>411</v>
      </c>
      <c r="B143" s="135" t="s">
        <v>250</v>
      </c>
      <c r="C143" s="135" t="s">
        <v>336</v>
      </c>
      <c r="D143" s="135" t="s">
        <v>330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69"/>
      <c r="B144" s="135" t="s">
        <v>250</v>
      </c>
      <c r="C144" s="135"/>
      <c r="D144" s="135" t="s">
        <v>330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69"/>
      <c r="B145" s="135" t="s">
        <v>250</v>
      </c>
      <c r="C145" s="135"/>
      <c r="D145" s="135" t="s">
        <v>330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69"/>
      <c r="B146" s="135" t="s">
        <v>253</v>
      </c>
      <c r="C146" s="135" t="s">
        <v>412</v>
      </c>
      <c r="D146" s="135" t="s">
        <v>330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69"/>
      <c r="B147" s="135" t="s">
        <v>253</v>
      </c>
      <c r="C147" s="135" t="s">
        <v>413</v>
      </c>
      <c r="D147" s="135" t="s">
        <v>330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69"/>
      <c r="B148" s="135" t="s">
        <v>253</v>
      </c>
      <c r="C148" s="135"/>
      <c r="D148" s="135" t="s">
        <v>330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69"/>
      <c r="B149" s="135" t="s">
        <v>253</v>
      </c>
      <c r="C149" s="135"/>
      <c r="D149" s="135" t="s">
        <v>330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69"/>
      <c r="B150" s="135" t="s">
        <v>256</v>
      </c>
      <c r="C150" s="135" t="s">
        <v>414</v>
      </c>
      <c r="D150" s="135" t="s">
        <v>330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69"/>
      <c r="B151" s="135" t="s">
        <v>256</v>
      </c>
      <c r="C151" s="135" t="s">
        <v>415</v>
      </c>
      <c r="D151" s="135" t="s">
        <v>330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69"/>
      <c r="B152" s="135" t="s">
        <v>256</v>
      </c>
      <c r="C152" s="135" t="s">
        <v>416</v>
      </c>
      <c r="D152" s="135" t="s">
        <v>330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69"/>
      <c r="B153" s="135" t="s">
        <v>256</v>
      </c>
      <c r="C153" s="135" t="s">
        <v>502</v>
      </c>
      <c r="D153" s="135" t="s">
        <v>330</v>
      </c>
      <c r="E153" s="279">
        <f>('Baseline Workings'!E29*'Baseline Workings'!$C$19*'Baseline Workings'!$C$20*'Baseline Workings'!$C$21*'Baseline Workings'!$C$22*'Baseline Workings'!$C$23)/-1000000</f>
        <v>-7.2333674999999999</v>
      </c>
      <c r="F153" s="279">
        <f>('Baseline Workings'!F29*'Baseline Workings'!$C$19*'Baseline Workings'!$C$20*'Baseline Workings'!$C$21*'Baseline Workings'!$C$22*'Baseline Workings'!$C$23)/-1000000</f>
        <v>-7.3780348499999997</v>
      </c>
      <c r="G153" s="279">
        <f>('Baseline Workings'!G29*'Baseline Workings'!$C$19*'Baseline Workings'!$C$20*'Baseline Workings'!$C$21*'Baseline Workings'!$C$22*'Baseline Workings'!$C$23)/-1000000</f>
        <v>-7.525595547</v>
      </c>
      <c r="H153" s="279">
        <f>('Baseline Workings'!H29*'Baseline Workings'!$C$19*'Baseline Workings'!$C$20*'Baseline Workings'!$C$21*'Baseline Workings'!$C$22*'Baseline Workings'!$C$23)/-1000000</f>
        <v>-7.6761074579399997</v>
      </c>
      <c r="I153" s="279">
        <f>('Baseline Workings'!I29*'Baseline Workings'!$C$19*'Baseline Workings'!$C$20*'Baseline Workings'!$C$21*'Baseline Workings'!$C$22*'Baseline Workings'!$C$23)/-1000000</f>
        <v>-7.8296296070988012</v>
      </c>
      <c r="J153" s="279">
        <f>('Baseline Workings'!J29*'Baseline Workings'!$C$19*'Baseline Workings'!$C$20*'Baseline Workings'!$C$21*'Baseline Workings'!$C$22*'Baseline Workings'!$C$23)/-1000000</f>
        <v>-7.9862221992407756</v>
      </c>
      <c r="K153" s="279">
        <f>('Baseline Workings'!K29*'Baseline Workings'!$C$19*'Baseline Workings'!$C$20*'Baseline Workings'!$C$21*'Baseline Workings'!$C$22*'Baseline Workings'!$C$23)/-1000000</f>
        <v>-8.145946643225594</v>
      </c>
      <c r="L153" s="279">
        <f>('Baseline Workings'!L29*'Baseline Workings'!$C$19*'Baseline Workings'!$C$20*'Baseline Workings'!$C$21*'Baseline Workings'!$C$22*'Baseline Workings'!$C$23)/-1000000</f>
        <v>-8.3088655760901045</v>
      </c>
      <c r="M153" s="279">
        <f>('Baseline Workings'!M29*'Baseline Workings'!$C$19*'Baseline Workings'!$C$20*'Baseline Workings'!$C$21*'Baseline Workings'!$C$22*'Baseline Workings'!$C$23)/-1000000</f>
        <v>-8.4750428876119077</v>
      </c>
      <c r="N153" s="279">
        <f>('Baseline Workings'!N29*'Baseline Workings'!$C$19*'Baseline Workings'!$C$20*'Baseline Workings'!$C$21*'Baseline Workings'!$C$22*'Baseline Workings'!$C$23)/-1000000</f>
        <v>-8.6445437453641443</v>
      </c>
      <c r="O153" s="279">
        <f>('Baseline Workings'!O29*'Baseline Workings'!$C$19*'Baseline Workings'!$C$20*'Baseline Workings'!$C$21*'Baseline Workings'!$C$22*'Baseline Workings'!$C$23)/-1000000</f>
        <v>-8.8174346202714275</v>
      </c>
      <c r="P153" s="279">
        <f>('Baseline Workings'!P29*'Baseline Workings'!$C$19*'Baseline Workings'!$C$20*'Baseline Workings'!$C$21*'Baseline Workings'!$C$22*'Baseline Workings'!$C$23)/-1000000</f>
        <v>-8.9937833126768556</v>
      </c>
      <c r="Q153" s="279">
        <f>('Baseline Workings'!Q29*'Baseline Workings'!$C$19*'Baseline Workings'!$C$20*'Baseline Workings'!$C$21*'Baseline Workings'!$C$22*'Baseline Workings'!$C$23)/-1000000</f>
        <v>-9.1736589789303924</v>
      </c>
      <c r="R153" s="279">
        <f>('Baseline Workings'!R29*'Baseline Workings'!$C$19*'Baseline Workings'!$C$20*'Baseline Workings'!$C$21*'Baseline Workings'!$C$22*'Baseline Workings'!$C$23)/-1000000</f>
        <v>-9.3571321585090015</v>
      </c>
      <c r="S153" s="279">
        <f>('Baseline Workings'!S29*'Baseline Workings'!$C$19*'Baseline Workings'!$C$20*'Baseline Workings'!$C$21*'Baseline Workings'!$C$22*'Baseline Workings'!$C$23)/-1000000</f>
        <v>-9.5442748016791832</v>
      </c>
      <c r="T153" s="279">
        <f>('Baseline Workings'!T29*'Baseline Workings'!$C$19*'Baseline Workings'!$C$20*'Baseline Workings'!$C$21*'Baseline Workings'!$C$22*'Baseline Workings'!$C$23)/-1000000</f>
        <v>-9.7351602977127669</v>
      </c>
      <c r="U153" s="279">
        <f>('Baseline Workings'!U29*'Baseline Workings'!$C$19*'Baseline Workings'!$C$20*'Baseline Workings'!$C$21*'Baseline Workings'!$C$22*'Baseline Workings'!$C$23)/-1000000</f>
        <v>-9.929863503667022</v>
      </c>
      <c r="V153" s="279">
        <f>('Baseline Workings'!V29*'Baseline Workings'!$C$19*'Baseline Workings'!$C$20*'Baseline Workings'!$C$21*'Baseline Workings'!$C$22*'Baseline Workings'!$C$23)/-1000000</f>
        <v>-10.128460773740361</v>
      </c>
      <c r="W153" s="279">
        <f>('Baseline Workings'!W29*'Baseline Workings'!$C$19*'Baseline Workings'!$C$20*'Baseline Workings'!$C$21*'Baseline Workings'!$C$22*'Baseline Workings'!$C$23)/-1000000</f>
        <v>-10.331029989215169</v>
      </c>
      <c r="X153" s="279">
        <f>('Baseline Workings'!X29*'Baseline Workings'!$C$19*'Baseline Workings'!$C$20*'Baseline Workings'!$C$21*'Baseline Workings'!$C$22*'Baseline Workings'!$C$23)/-1000000</f>
        <v>-10.537650588999472</v>
      </c>
      <c r="Y153" s="279">
        <f>('Baseline Workings'!Y29*'Baseline Workings'!$C$19*'Baseline Workings'!$C$20*'Baseline Workings'!$C$21*'Baseline Workings'!$C$22*'Baseline Workings'!$C$23)/-1000000</f>
        <v>-10.748403600779461</v>
      </c>
      <c r="Z153" s="279">
        <f>('Baseline Workings'!Z29*'Baseline Workings'!$C$19*'Baseline Workings'!$C$20*'Baseline Workings'!$C$21*'Baseline Workings'!$C$22*'Baseline Workings'!$C$23)/-1000000</f>
        <v>-10.96337167279505</v>
      </c>
      <c r="AA153" s="279">
        <f>('Baseline Workings'!AA29*'Baseline Workings'!$C$19*'Baseline Workings'!$C$20*'Baseline Workings'!$C$21*'Baseline Workings'!$C$22*'Baseline Workings'!$C$23)/-1000000</f>
        <v>-11.182639106250951</v>
      </c>
      <c r="AB153" s="279">
        <f>('Baseline Workings'!AB29*'Baseline Workings'!$C$19*'Baseline Workings'!$C$20*'Baseline Workings'!$C$21*'Baseline Workings'!$C$22*'Baseline Workings'!$C$23)/-1000000</f>
        <v>-11.406291888375971</v>
      </c>
      <c r="AC153" s="279">
        <f>('Baseline Workings'!AC29*'Baseline Workings'!$C$19*'Baseline Workings'!$C$20*'Baseline Workings'!$C$21*'Baseline Workings'!$C$22*'Baseline Workings'!$C$23)/-1000000</f>
        <v>-11.634417726143489</v>
      </c>
      <c r="AD153" s="279">
        <f>('Baseline Workings'!AD29*'Baseline Workings'!$C$19*'Baseline Workings'!$C$20*'Baseline Workings'!$C$21*'Baseline Workings'!$C$22*'Baseline Workings'!$C$23)/-1000000</f>
        <v>-11.867106080666362</v>
      </c>
      <c r="AE153" s="279">
        <f>('Baseline Workings'!AE29*'Baseline Workings'!$C$19*'Baseline Workings'!$C$20*'Baseline Workings'!$C$21*'Baseline Workings'!$C$22*'Baseline Workings'!$C$23)/-1000000</f>
        <v>-12.10444820227969</v>
      </c>
      <c r="AF153" s="279">
        <f>('Baseline Workings'!AF29*'Baseline Workings'!$C$19*'Baseline Workings'!$C$20*'Baseline Workings'!$C$21*'Baseline Workings'!$C$22*'Baseline Workings'!$C$23)/-1000000</f>
        <v>-12.34653716632528</v>
      </c>
      <c r="AG153" s="279">
        <f>('Baseline Workings'!AG29*'Baseline Workings'!$C$19*'Baseline Workings'!$C$20*'Baseline Workings'!$C$21*'Baseline Workings'!$C$22*'Baseline Workings'!$C$23)/-1000000</f>
        <v>-12.593467909651785</v>
      </c>
      <c r="AH153" s="279">
        <f>('Baseline Workings'!AH29*'Baseline Workings'!$C$19*'Baseline Workings'!$C$20*'Baseline Workings'!$C$21*'Baseline Workings'!$C$22*'Baseline Workings'!$C$23)/-1000000</f>
        <v>-12.845337267844824</v>
      </c>
      <c r="AI153" s="279">
        <f>('Baseline Workings'!AI29*'Baseline Workings'!$C$19*'Baseline Workings'!$C$20*'Baseline Workings'!$C$21*'Baseline Workings'!$C$22*'Baseline Workings'!$C$23)/-1000000</f>
        <v>-13.102244013201723</v>
      </c>
      <c r="AJ153" s="279">
        <f>('Baseline Workings'!AJ29*'Baseline Workings'!$C$19*'Baseline Workings'!$C$20*'Baseline Workings'!$C$21*'Baseline Workings'!$C$22*'Baseline Workings'!$C$23)/-1000000</f>
        <v>-13.364288893465755</v>
      </c>
      <c r="AK153" s="279">
        <f>('Baseline Workings'!AK29*'Baseline Workings'!$C$19*'Baseline Workings'!$C$20*'Baseline Workings'!$C$21*'Baseline Workings'!$C$22*'Baseline Workings'!$C$23)/-1000000</f>
        <v>-13.631574671335072</v>
      </c>
      <c r="AL153" s="279">
        <f>('Baseline Workings'!AL29*'Baseline Workings'!$C$19*'Baseline Workings'!$C$20*'Baseline Workings'!$C$21*'Baseline Workings'!$C$22*'Baseline Workings'!$C$23)/-1000000</f>
        <v>-13.904206164761771</v>
      </c>
      <c r="AM153" s="279">
        <f>('Baseline Workings'!AM29*'Baseline Workings'!$C$19*'Baseline Workings'!$C$20*'Baseline Workings'!$C$21*'Baseline Workings'!$C$22*'Baseline Workings'!$C$23)/-1000000</f>
        <v>-14.182290288057009</v>
      </c>
      <c r="AN153" s="279">
        <f>('Baseline Workings'!AN29*'Baseline Workings'!$C$19*'Baseline Workings'!$C$20*'Baseline Workings'!$C$21*'Baseline Workings'!$C$22*'Baseline Workings'!$C$23)/-1000000</f>
        <v>-14.465936093818151</v>
      </c>
      <c r="AO153" s="279">
        <f>('Baseline Workings'!AO29*'Baseline Workings'!$C$19*'Baseline Workings'!$C$20*'Baseline Workings'!$C$21*'Baseline Workings'!$C$22*'Baseline Workings'!$C$23)/-1000000</f>
        <v>-14.755254815694515</v>
      </c>
      <c r="AP153" s="279">
        <f>('Baseline Workings'!AP29*'Baseline Workings'!$C$19*'Baseline Workings'!$C$20*'Baseline Workings'!$C$21*'Baseline Workings'!$C$22*'Baseline Workings'!$C$23)/-1000000</f>
        <v>-15.050359912008405</v>
      </c>
      <c r="AQ153" s="279">
        <f>('Baseline Workings'!AQ29*'Baseline Workings'!$C$19*'Baseline Workings'!$C$20*'Baseline Workings'!$C$21*'Baseline Workings'!$C$22*'Baseline Workings'!$C$23)/-1000000</f>
        <v>-15.351367110248574</v>
      </c>
      <c r="AR153" s="279">
        <f>('Baseline Workings'!AR29*'Baseline Workings'!$C$19*'Baseline Workings'!$C$20*'Baseline Workings'!$C$21*'Baseline Workings'!$C$22*'Baseline Workings'!$C$23)/-1000000</f>
        <v>-15.658394452453544</v>
      </c>
      <c r="AS153" s="279">
        <f>('Baseline Workings'!AS29*'Baseline Workings'!$C$19*'Baseline Workings'!$C$20*'Baseline Workings'!$C$21*'Baseline Workings'!$C$22*'Baseline Workings'!$C$23)/-1000000</f>
        <v>-15.971562341502619</v>
      </c>
      <c r="AT153" s="279">
        <f>('Baseline Workings'!AT29*'Baseline Workings'!$C$19*'Baseline Workings'!$C$20*'Baseline Workings'!$C$21*'Baseline Workings'!$C$22*'Baseline Workings'!$C$23)/-1000000</f>
        <v>-16.290993588332665</v>
      </c>
      <c r="AU153" s="279">
        <f>('Baseline Workings'!AU29*'Baseline Workings'!$C$19*'Baseline Workings'!$C$20*'Baseline Workings'!$C$21*'Baseline Workings'!$C$22*'Baseline Workings'!$C$23)/-1000000</f>
        <v>-16.616813460099323</v>
      </c>
      <c r="AV153" s="279">
        <f>('Baseline Workings'!AV29*'Baseline Workings'!$C$19*'Baseline Workings'!$C$20*'Baseline Workings'!$C$21*'Baseline Workings'!$C$22*'Baseline Workings'!$C$23)/-1000000</f>
        <v>-16.949149729301308</v>
      </c>
      <c r="AW153" s="279">
        <f>('Baseline Workings'!AW29*'Baseline Workings'!$C$19*'Baseline Workings'!$C$20*'Baseline Workings'!$C$21*'Baseline Workings'!$C$22*'Baseline Workings'!$C$23)/-1000000</f>
        <v>-17.288132723887333</v>
      </c>
      <c r="AX153" s="279">
        <f>('Baseline Workings'!AX29*'Baseline Workings'!$C$19*'Baseline Workings'!$C$20*'Baseline Workings'!$C$21*'Baseline Workings'!$C$22*'Baseline Workings'!$C$23)/-1000000</f>
        <v>-17.633895378365079</v>
      </c>
      <c r="AY153" s="279">
        <f>('Baseline Workings'!AY29*'Baseline Workings'!$C$19*'Baseline Workings'!$C$20*'Baseline Workings'!$C$21*'Baseline Workings'!$C$22*'Baseline Workings'!$C$23)/-1000000</f>
        <v>-17.98657328593238</v>
      </c>
      <c r="AZ153" s="279">
        <f>('Baseline Workings'!AZ29*'Baseline Workings'!$C$19*'Baseline Workings'!$C$20*'Baseline Workings'!$C$21*'Baseline Workings'!$C$22*'Baseline Workings'!$C$23)/-1000000</f>
        <v>-18.346304751651029</v>
      </c>
      <c r="BA153" s="279">
        <f>('Baseline Workings'!BA29*'Baseline Workings'!$C$19*'Baseline Workings'!$C$20*'Baseline Workings'!$C$21*'Baseline Workings'!$C$22*'Baseline Workings'!$C$23)/-1000000</f>
        <v>-18.713230846684048</v>
      </c>
      <c r="BB153" s="279">
        <f>('Baseline Workings'!BB29*'Baseline Workings'!$C$19*'Baseline Workings'!$C$20*'Baseline Workings'!$C$21*'Baseline Workings'!$C$22*'Baseline Workings'!$C$23)/-1000000</f>
        <v>-19.087495463617731</v>
      </c>
    </row>
    <row r="154" spans="1:54" outlineLevel="2">
      <c r="A154" s="470"/>
      <c r="B154" s="135" t="s">
        <v>417</v>
      </c>
      <c r="C154" s="135"/>
      <c r="D154" s="135" t="s">
        <v>330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321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410</v>
      </c>
      <c r="C157" s="134" t="s">
        <v>144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68" t="s">
        <v>418</v>
      </c>
      <c r="B158" s="135" t="s">
        <v>250</v>
      </c>
      <c r="C158" s="135" t="s">
        <v>336</v>
      </c>
      <c r="D158" s="135" t="s">
        <v>419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69"/>
      <c r="B159" s="135" t="s">
        <v>250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69"/>
      <c r="B160" s="135" t="s">
        <v>250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69"/>
      <c r="B161" s="135" t="s">
        <v>253</v>
      </c>
      <c r="C161" s="135" t="s">
        <v>412</v>
      </c>
      <c r="D161" s="135" t="s">
        <v>420</v>
      </c>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69"/>
      <c r="B162" s="135" t="s">
        <v>253</v>
      </c>
      <c r="C162" s="135" t="s">
        <v>413</v>
      </c>
      <c r="D162" s="135" t="s">
        <v>421</v>
      </c>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69"/>
      <c r="B163" s="135" t="s">
        <v>253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69"/>
      <c r="B164" s="135" t="s">
        <v>253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69"/>
      <c r="B165" s="135" t="s">
        <v>417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69"/>
      <c r="B166" s="135" t="s">
        <v>417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69"/>
      <c r="B167" s="135" t="s">
        <v>417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69"/>
      <c r="B168" s="135" t="s">
        <v>417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0"/>
      <c r="B169" s="135" t="s">
        <v>417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422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68" t="s">
        <v>423</v>
      </c>
      <c r="B172" s="135" t="s">
        <v>250</v>
      </c>
      <c r="C172" s="135" t="s">
        <v>336</v>
      </c>
      <c r="D172" s="135" t="s">
        <v>330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69"/>
      <c r="B173" s="135" t="s">
        <v>250</v>
      </c>
      <c r="C173" s="135"/>
      <c r="D173" s="135" t="s">
        <v>330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0"/>
      <c r="B174" s="135" t="s">
        <v>250</v>
      </c>
      <c r="C174" s="135"/>
      <c r="D174" s="135" t="s">
        <v>330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68" t="s">
        <v>424</v>
      </c>
      <c r="B176" s="135" t="s">
        <v>250</v>
      </c>
      <c r="C176" s="135" t="s">
        <v>336</v>
      </c>
      <c r="D176" s="135" t="s">
        <v>330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69"/>
      <c r="B177" s="135" t="s">
        <v>250</v>
      </c>
      <c r="C177" s="135"/>
      <c r="D177" s="135" t="s">
        <v>330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0"/>
      <c r="B178" s="135" t="s">
        <v>250</v>
      </c>
      <c r="C178" s="135"/>
      <c r="D178" s="135" t="s">
        <v>330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425</v>
      </c>
      <c r="B182" s="19"/>
      <c r="C182" s="19"/>
      <c r="D182" s="19"/>
      <c r="E182" s="15"/>
    </row>
    <row r="183" spans="1:54" ht="15" outlineLevel="1">
      <c r="A183" s="12"/>
      <c r="B183" s="19"/>
      <c r="C183" s="19"/>
      <c r="D183" s="19"/>
      <c r="E183" s="15"/>
    </row>
    <row r="184" spans="1:54" s="4" customFormat="1" outlineLevel="1">
      <c r="A184" s="4" t="s">
        <v>426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1" t="s">
        <v>427</v>
      </c>
      <c r="B186" s="150" t="s">
        <v>428</v>
      </c>
      <c r="C186" s="6" t="s">
        <v>429</v>
      </c>
      <c r="D186" s="10" t="s">
        <v>341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2"/>
      <c r="B187" s="150" t="s">
        <v>430</v>
      </c>
      <c r="C187" s="6" t="s">
        <v>431</v>
      </c>
      <c r="D187" s="10" t="s">
        <v>341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68" t="s">
        <v>432</v>
      </c>
      <c r="B190" s="150" t="s">
        <v>433</v>
      </c>
      <c r="C190" s="19"/>
      <c r="D190" s="135" t="s">
        <v>330</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69"/>
      <c r="B191" s="150" t="s">
        <v>434</v>
      </c>
      <c r="C191" s="19"/>
      <c r="D191" s="135" t="s">
        <v>330</v>
      </c>
      <c r="E191" s="21">
        <f>E71*E186</f>
        <v>-6.0000000000000001E-3</v>
      </c>
      <c r="F191" s="21">
        <f t="shared" ref="F191:BB191" si="21">F71*F186</f>
        <v>-5.9130434782608699E-3</v>
      </c>
      <c r="G191" s="21">
        <f t="shared" si="21"/>
        <v>-5.8273471959672338E-3</v>
      </c>
      <c r="H191" s="21">
        <f t="shared" si="21"/>
        <v>-5.7428928887793039E-3</v>
      </c>
      <c r="I191" s="21">
        <f t="shared" si="21"/>
        <v>-5.6596625570578653E-3</v>
      </c>
      <c r="J191" s="21">
        <f t="shared" si="21"/>
        <v>-5.5776384620280419E-3</v>
      </c>
      <c r="K191" s="21">
        <f t="shared" si="21"/>
        <v>-5.4968031219986497E-3</v>
      </c>
      <c r="L191" s="21">
        <f t="shared" si="21"/>
        <v>-5.4171393086363505E-3</v>
      </c>
      <c r="M191" s="21">
        <f t="shared" si="21"/>
        <v>-5.338630043293797E-3</v>
      </c>
      <c r="N191" s="21">
        <f t="shared" si="21"/>
        <v>-5.2612585933909887E-3</v>
      </c>
      <c r="O191" s="21">
        <f t="shared" si="21"/>
        <v>-5.1850084688490903E-3</v>
      </c>
      <c r="P191" s="21">
        <f t="shared" si="21"/>
        <v>-5.1098634185759162E-3</v>
      </c>
      <c r="Q191" s="21">
        <f t="shared" si="21"/>
        <v>-5.0358074270023508E-3</v>
      </c>
      <c r="R191" s="21">
        <f t="shared" si="21"/>
        <v>-4.9628247106689848E-3</v>
      </c>
      <c r="S191" s="21">
        <f t="shared" si="21"/>
        <v>-4.8908997148621874E-3</v>
      </c>
      <c r="T191" s="21">
        <f t="shared" si="21"/>
        <v>-4.820017110298969E-3</v>
      </c>
      <c r="U191" s="21">
        <f t="shared" si="21"/>
        <v>-4.750161789859853E-3</v>
      </c>
      <c r="V191" s="21">
        <f t="shared" si="21"/>
        <v>-4.6813188653691308E-3</v>
      </c>
      <c r="W191" s="21">
        <f t="shared" si="21"/>
        <v>-4.6134736644217519E-3</v>
      </c>
      <c r="X191" s="21">
        <f t="shared" si="21"/>
        <v>-4.5466117272562204E-3</v>
      </c>
      <c r="Y191" s="21">
        <f t="shared" si="21"/>
        <v>-4.4807188036727966E-3</v>
      </c>
      <c r="Z191" s="21">
        <f t="shared" si="21"/>
        <v>-4.4157808499963799E-3</v>
      </c>
      <c r="AA191" s="21">
        <f t="shared" si="21"/>
        <v>-4.351784026083389E-3</v>
      </c>
      <c r="AB191" s="21">
        <f t="shared" si="21"/>
        <v>-4.2887146923720355E-3</v>
      </c>
      <c r="AC191" s="21">
        <f t="shared" si="21"/>
        <v>-4.226559406975341E-3</v>
      </c>
      <c r="AD191" s="21">
        <f t="shared" si="21"/>
        <v>-4.1653049228162781E-3</v>
      </c>
      <c r="AE191" s="21">
        <f t="shared" si="21"/>
        <v>-4.1049381848044485E-3</v>
      </c>
      <c r="AF191" s="21">
        <f t="shared" si="21"/>
        <v>-4.0454463270536587E-3</v>
      </c>
      <c r="AG191" s="21">
        <f t="shared" si="21"/>
        <v>-3.9868166701398384E-3</v>
      </c>
      <c r="AH191" s="21">
        <f t="shared" si="21"/>
        <v>-3.929036718398682E-3</v>
      </c>
      <c r="AI191" s="21">
        <f t="shared" si="21"/>
        <v>-3.8720941572624691E-3</v>
      </c>
      <c r="AJ191" s="21">
        <f t="shared" si="21"/>
        <v>-3.8345010101045809E-3</v>
      </c>
      <c r="AK191" s="21">
        <f t="shared" si="21"/>
        <v>-3.7972728449579348E-3</v>
      </c>
      <c r="AL191" s="21">
        <f t="shared" si="21"/>
        <v>-3.7604061183078574E-3</v>
      </c>
      <c r="AM191" s="21">
        <f t="shared" si="21"/>
        <v>-3.7238973210427331E-3</v>
      </c>
      <c r="AN191" s="21">
        <f t="shared" si="21"/>
        <v>-3.6877429781199881E-3</v>
      </c>
      <c r="AO191" s="21">
        <f t="shared" si="21"/>
        <v>-3.6519396482353281E-3</v>
      </c>
      <c r="AP191" s="21">
        <f t="shared" si="21"/>
        <v>-3.6164839234951794E-3</v>
      </c>
      <c r="AQ191" s="21">
        <f t="shared" si="21"/>
        <v>-3.5813724290923135E-3</v>
      </c>
      <c r="AR191" s="21">
        <f t="shared" si="21"/>
        <v>-3.5466018229846218E-3</v>
      </c>
      <c r="AS191" s="21">
        <f t="shared" si="21"/>
        <v>-3.5121687955770036E-3</v>
      </c>
      <c r="AT191" s="21">
        <f t="shared" si="21"/>
        <v>-3.4780700694063533E-3</v>
      </c>
      <c r="AU191" s="21">
        <f t="shared" si="21"/>
        <v>-3.4443023988295924E-3</v>
      </c>
      <c r="AV191" s="21">
        <f t="shared" si="21"/>
        <v>-3.4108625697147417E-3</v>
      </c>
      <c r="AW191" s="21">
        <f t="shared" si="21"/>
        <v>-3.3777473991349867E-3</v>
      </c>
      <c r="AX191" s="21">
        <f t="shared" si="21"/>
        <v>-3.3449537350657148E-3</v>
      </c>
      <c r="AY191" s="21">
        <f t="shared" si="21"/>
        <v>-3.3124784560844942E-3</v>
      </c>
      <c r="AZ191" s="21">
        <f t="shared" si="21"/>
        <v>-3.2803184710739654E-3</v>
      </c>
      <c r="BA191" s="21">
        <f t="shared" si="21"/>
        <v>-3.2484707189276165E-3</v>
      </c>
      <c r="BB191" s="21">
        <f t="shared" si="21"/>
        <v>-3.2169321682584164E-3</v>
      </c>
    </row>
    <row r="192" spans="1:54" outlineLevel="2">
      <c r="A192" s="469"/>
      <c r="B192" s="150" t="s">
        <v>335</v>
      </c>
      <c r="C192" s="19"/>
      <c r="D192" s="135" t="s">
        <v>330</v>
      </c>
      <c r="E192" s="21">
        <f>E77*E186</f>
        <v>0</v>
      </c>
      <c r="F192" s="21">
        <f t="shared" ref="F192:BB192" si="22">F77*F186</f>
        <v>0</v>
      </c>
      <c r="G192" s="21">
        <f t="shared" si="22"/>
        <v>0</v>
      </c>
      <c r="H192" s="21">
        <f t="shared" si="22"/>
        <v>0</v>
      </c>
      <c r="I192" s="21">
        <f t="shared" si="22"/>
        <v>0</v>
      </c>
      <c r="J192" s="21">
        <f t="shared" si="22"/>
        <v>0</v>
      </c>
      <c r="K192" s="21">
        <f t="shared" si="22"/>
        <v>0</v>
      </c>
      <c r="L192" s="21">
        <f t="shared" si="22"/>
        <v>0</v>
      </c>
      <c r="M192" s="21">
        <f t="shared" si="22"/>
        <v>0</v>
      </c>
      <c r="N192" s="21">
        <f t="shared" si="22"/>
        <v>0</v>
      </c>
      <c r="O192" s="21">
        <f t="shared" si="22"/>
        <v>0</v>
      </c>
      <c r="P192" s="21">
        <f t="shared" si="22"/>
        <v>0</v>
      </c>
      <c r="Q192" s="21">
        <f t="shared" si="22"/>
        <v>0</v>
      </c>
      <c r="R192" s="21">
        <f t="shared" si="22"/>
        <v>0</v>
      </c>
      <c r="S192" s="21">
        <f t="shared" si="22"/>
        <v>0</v>
      </c>
      <c r="T192" s="21">
        <f t="shared" si="22"/>
        <v>0</v>
      </c>
      <c r="U192" s="21">
        <f t="shared" si="22"/>
        <v>0</v>
      </c>
      <c r="V192" s="21">
        <f t="shared" si="22"/>
        <v>0</v>
      </c>
      <c r="W192" s="21">
        <f t="shared" si="22"/>
        <v>0</v>
      </c>
      <c r="X192" s="21">
        <f t="shared" si="22"/>
        <v>0</v>
      </c>
      <c r="Y192" s="21">
        <f t="shared" si="22"/>
        <v>0</v>
      </c>
      <c r="Z192" s="21">
        <f t="shared" si="22"/>
        <v>0</v>
      </c>
      <c r="AA192" s="21">
        <f t="shared" si="22"/>
        <v>0</v>
      </c>
      <c r="AB192" s="21">
        <f t="shared" si="22"/>
        <v>0</v>
      </c>
      <c r="AC192" s="21">
        <f t="shared" si="22"/>
        <v>0</v>
      </c>
      <c r="AD192" s="21">
        <f t="shared" si="22"/>
        <v>0</v>
      </c>
      <c r="AE192" s="21">
        <f t="shared" si="22"/>
        <v>0</v>
      </c>
      <c r="AF192" s="21">
        <f t="shared" si="22"/>
        <v>0</v>
      </c>
      <c r="AG192" s="21">
        <f t="shared" si="22"/>
        <v>0</v>
      </c>
      <c r="AH192" s="21">
        <f t="shared" si="22"/>
        <v>0</v>
      </c>
      <c r="AI192" s="21">
        <f t="shared" si="22"/>
        <v>0</v>
      </c>
      <c r="AJ192" s="21">
        <f t="shared" si="22"/>
        <v>0</v>
      </c>
      <c r="AK192" s="21">
        <f t="shared" si="22"/>
        <v>0</v>
      </c>
      <c r="AL192" s="21">
        <f t="shared" si="22"/>
        <v>0</v>
      </c>
      <c r="AM192" s="21">
        <f t="shared" si="22"/>
        <v>0</v>
      </c>
      <c r="AN192" s="21">
        <f t="shared" si="22"/>
        <v>0</v>
      </c>
      <c r="AO192" s="21">
        <f t="shared" si="22"/>
        <v>0</v>
      </c>
      <c r="AP192" s="21">
        <f t="shared" si="22"/>
        <v>0</v>
      </c>
      <c r="AQ192" s="21">
        <f t="shared" si="22"/>
        <v>0</v>
      </c>
      <c r="AR192" s="21">
        <f t="shared" si="22"/>
        <v>0</v>
      </c>
      <c r="AS192" s="21">
        <f t="shared" si="22"/>
        <v>0</v>
      </c>
      <c r="AT192" s="21">
        <f t="shared" si="22"/>
        <v>0</v>
      </c>
      <c r="AU192" s="21">
        <f t="shared" si="22"/>
        <v>0</v>
      </c>
      <c r="AV192" s="21">
        <f t="shared" si="22"/>
        <v>0</v>
      </c>
      <c r="AW192" s="21">
        <f t="shared" si="22"/>
        <v>0</v>
      </c>
      <c r="AX192" s="21">
        <f t="shared" si="22"/>
        <v>0</v>
      </c>
      <c r="AY192" s="21">
        <f t="shared" si="22"/>
        <v>0</v>
      </c>
      <c r="AZ192" s="21">
        <f t="shared" si="22"/>
        <v>0</v>
      </c>
      <c r="BA192" s="21">
        <f t="shared" si="22"/>
        <v>0</v>
      </c>
      <c r="BB192" s="21">
        <f t="shared" si="22"/>
        <v>0</v>
      </c>
    </row>
    <row r="193" spans="1:54" outlineLevel="2">
      <c r="A193" s="469"/>
      <c r="B193" s="150" t="s">
        <v>435</v>
      </c>
      <c r="C193" s="19"/>
      <c r="D193" s="135" t="s">
        <v>330</v>
      </c>
      <c r="E193" s="21">
        <f t="shared" ref="E193:AJ193" si="23">SUMIF($B$143:$B$154,"Environmental",E$143:E$154)*E186</f>
        <v>0</v>
      </c>
      <c r="F193" s="21">
        <f t="shared" si="23"/>
        <v>0</v>
      </c>
      <c r="G193" s="21">
        <f t="shared" si="23"/>
        <v>0</v>
      </c>
      <c r="H193" s="21">
        <f t="shared" si="23"/>
        <v>0</v>
      </c>
      <c r="I193" s="21">
        <f t="shared" si="23"/>
        <v>0</v>
      </c>
      <c r="J193" s="21">
        <f t="shared" si="23"/>
        <v>0</v>
      </c>
      <c r="K193" s="21">
        <f t="shared" si="23"/>
        <v>0</v>
      </c>
      <c r="L193" s="21">
        <f t="shared" si="23"/>
        <v>0</v>
      </c>
      <c r="M193" s="21">
        <f t="shared" si="23"/>
        <v>0</v>
      </c>
      <c r="N193" s="21">
        <f t="shared" si="23"/>
        <v>0</v>
      </c>
      <c r="O193" s="21">
        <f t="shared" si="23"/>
        <v>0</v>
      </c>
      <c r="P193" s="21">
        <f t="shared" si="23"/>
        <v>0</v>
      </c>
      <c r="Q193" s="21">
        <f t="shared" si="23"/>
        <v>0</v>
      </c>
      <c r="R193" s="21">
        <f t="shared" si="23"/>
        <v>0</v>
      </c>
      <c r="S193" s="21">
        <f t="shared" si="23"/>
        <v>0</v>
      </c>
      <c r="T193" s="21">
        <f t="shared" si="23"/>
        <v>0</v>
      </c>
      <c r="U193" s="21">
        <f t="shared" si="23"/>
        <v>0</v>
      </c>
      <c r="V193" s="21">
        <f t="shared" si="23"/>
        <v>0</v>
      </c>
      <c r="W193" s="21">
        <f t="shared" si="23"/>
        <v>0</v>
      </c>
      <c r="X193" s="21">
        <f t="shared" si="23"/>
        <v>0</v>
      </c>
      <c r="Y193" s="21">
        <f t="shared" si="23"/>
        <v>0</v>
      </c>
      <c r="Z193" s="21">
        <f t="shared" si="23"/>
        <v>0</v>
      </c>
      <c r="AA193" s="21">
        <f t="shared" si="23"/>
        <v>0</v>
      </c>
      <c r="AB193" s="21">
        <f t="shared" si="23"/>
        <v>0</v>
      </c>
      <c r="AC193" s="21">
        <f t="shared" si="23"/>
        <v>0</v>
      </c>
      <c r="AD193" s="21">
        <f t="shared" si="23"/>
        <v>0</v>
      </c>
      <c r="AE193" s="21">
        <f t="shared" si="23"/>
        <v>0</v>
      </c>
      <c r="AF193" s="21">
        <f t="shared" si="23"/>
        <v>0</v>
      </c>
      <c r="AG193" s="21">
        <f t="shared" si="23"/>
        <v>0</v>
      </c>
      <c r="AH193" s="21">
        <f t="shared" si="23"/>
        <v>0</v>
      </c>
      <c r="AI193" s="21">
        <f t="shared" si="23"/>
        <v>0</v>
      </c>
      <c r="AJ193" s="21">
        <f t="shared" si="23"/>
        <v>0</v>
      </c>
      <c r="AK193" s="21">
        <f t="shared" ref="AK193:BB193" si="24">SUMIF($B$143:$B$154,"Environmental",AK$143:AK$154)*AK186</f>
        <v>0</v>
      </c>
      <c r="AL193" s="21">
        <f t="shared" si="24"/>
        <v>0</v>
      </c>
      <c r="AM193" s="21">
        <f t="shared" si="24"/>
        <v>0</v>
      </c>
      <c r="AN193" s="21">
        <f t="shared" si="24"/>
        <v>0</v>
      </c>
      <c r="AO193" s="21">
        <f t="shared" si="24"/>
        <v>0</v>
      </c>
      <c r="AP193" s="21">
        <f t="shared" si="24"/>
        <v>0</v>
      </c>
      <c r="AQ193" s="21">
        <f t="shared" si="24"/>
        <v>0</v>
      </c>
      <c r="AR193" s="21">
        <f t="shared" si="24"/>
        <v>0</v>
      </c>
      <c r="AS193" s="21">
        <f t="shared" si="24"/>
        <v>0</v>
      </c>
      <c r="AT193" s="21">
        <f t="shared" si="24"/>
        <v>0</v>
      </c>
      <c r="AU193" s="21">
        <f t="shared" si="24"/>
        <v>0</v>
      </c>
      <c r="AV193" s="21">
        <f t="shared" si="24"/>
        <v>0</v>
      </c>
      <c r="AW193" s="21">
        <f t="shared" si="24"/>
        <v>0</v>
      </c>
      <c r="AX193" s="21">
        <f t="shared" si="24"/>
        <v>0</v>
      </c>
      <c r="AY193" s="21">
        <f t="shared" si="24"/>
        <v>0</v>
      </c>
      <c r="AZ193" s="21">
        <f t="shared" si="24"/>
        <v>0</v>
      </c>
      <c r="BA193" s="21">
        <f t="shared" si="24"/>
        <v>0</v>
      </c>
      <c r="BB193" s="21">
        <f t="shared" si="24"/>
        <v>0</v>
      </c>
    </row>
    <row r="194" spans="1:54" outlineLevel="2">
      <c r="A194" s="469"/>
      <c r="B194" s="150" t="s">
        <v>436</v>
      </c>
      <c r="C194" s="19"/>
      <c r="D194" s="135" t="s">
        <v>330</v>
      </c>
      <c r="E194" s="21">
        <f t="shared" ref="E194:AJ194" si="25">SUM(E172:E174)*E186</f>
        <v>0</v>
      </c>
      <c r="F194" s="21">
        <f t="shared" si="25"/>
        <v>0</v>
      </c>
      <c r="G194" s="21">
        <f t="shared" si="25"/>
        <v>0</v>
      </c>
      <c r="H194" s="21">
        <f t="shared" si="25"/>
        <v>0</v>
      </c>
      <c r="I194" s="21">
        <f t="shared" si="25"/>
        <v>0</v>
      </c>
      <c r="J194" s="21">
        <f t="shared" si="25"/>
        <v>0</v>
      </c>
      <c r="K194" s="21">
        <f t="shared" si="25"/>
        <v>0</v>
      </c>
      <c r="L194" s="21">
        <f t="shared" si="25"/>
        <v>0</v>
      </c>
      <c r="M194" s="21">
        <f t="shared" si="25"/>
        <v>0</v>
      </c>
      <c r="N194" s="21">
        <f t="shared" si="25"/>
        <v>0</v>
      </c>
      <c r="O194" s="21">
        <f t="shared" si="25"/>
        <v>0</v>
      </c>
      <c r="P194" s="21">
        <f t="shared" si="25"/>
        <v>0</v>
      </c>
      <c r="Q194" s="21">
        <f t="shared" si="25"/>
        <v>0</v>
      </c>
      <c r="R194" s="21">
        <f t="shared" si="25"/>
        <v>0</v>
      </c>
      <c r="S194" s="21">
        <f t="shared" si="25"/>
        <v>0</v>
      </c>
      <c r="T194" s="21">
        <f t="shared" si="25"/>
        <v>0</v>
      </c>
      <c r="U194" s="21">
        <f t="shared" si="25"/>
        <v>0</v>
      </c>
      <c r="V194" s="21">
        <f t="shared" si="25"/>
        <v>0</v>
      </c>
      <c r="W194" s="21">
        <f t="shared" si="25"/>
        <v>0</v>
      </c>
      <c r="X194" s="21">
        <f t="shared" si="25"/>
        <v>0</v>
      </c>
      <c r="Y194" s="21">
        <f t="shared" si="25"/>
        <v>0</v>
      </c>
      <c r="Z194" s="21">
        <f t="shared" si="25"/>
        <v>0</v>
      </c>
      <c r="AA194" s="21">
        <f t="shared" si="25"/>
        <v>0</v>
      </c>
      <c r="AB194" s="21">
        <f t="shared" si="25"/>
        <v>0</v>
      </c>
      <c r="AC194" s="21">
        <f t="shared" si="25"/>
        <v>0</v>
      </c>
      <c r="AD194" s="21">
        <f t="shared" si="25"/>
        <v>0</v>
      </c>
      <c r="AE194" s="21">
        <f t="shared" si="25"/>
        <v>0</v>
      </c>
      <c r="AF194" s="21">
        <f t="shared" si="25"/>
        <v>0</v>
      </c>
      <c r="AG194" s="21">
        <f t="shared" si="25"/>
        <v>0</v>
      </c>
      <c r="AH194" s="21">
        <f t="shared" si="25"/>
        <v>0</v>
      </c>
      <c r="AI194" s="21">
        <f t="shared" si="25"/>
        <v>0</v>
      </c>
      <c r="AJ194" s="21">
        <f t="shared" si="25"/>
        <v>0</v>
      </c>
      <c r="AK194" s="21">
        <f t="shared" ref="AK194:BB194" si="26">SUM(AK172:AK174)*AK186</f>
        <v>0</v>
      </c>
      <c r="AL194" s="21">
        <f t="shared" si="26"/>
        <v>0</v>
      </c>
      <c r="AM194" s="21">
        <f t="shared" si="26"/>
        <v>0</v>
      </c>
      <c r="AN194" s="21">
        <f t="shared" si="26"/>
        <v>0</v>
      </c>
      <c r="AO194" s="21">
        <f t="shared" si="26"/>
        <v>0</v>
      </c>
      <c r="AP194" s="21">
        <f t="shared" si="26"/>
        <v>0</v>
      </c>
      <c r="AQ194" s="21">
        <f t="shared" si="26"/>
        <v>0</v>
      </c>
      <c r="AR194" s="21">
        <f t="shared" si="26"/>
        <v>0</v>
      </c>
      <c r="AS194" s="21">
        <f t="shared" si="26"/>
        <v>0</v>
      </c>
      <c r="AT194" s="21">
        <f t="shared" si="26"/>
        <v>0</v>
      </c>
      <c r="AU194" s="21">
        <f t="shared" si="26"/>
        <v>0</v>
      </c>
      <c r="AV194" s="21">
        <f t="shared" si="26"/>
        <v>0</v>
      </c>
      <c r="AW194" s="21">
        <f t="shared" si="26"/>
        <v>0</v>
      </c>
      <c r="AX194" s="21">
        <f t="shared" si="26"/>
        <v>0</v>
      </c>
      <c r="AY194" s="21">
        <f t="shared" si="26"/>
        <v>0</v>
      </c>
      <c r="AZ194" s="21">
        <f t="shared" si="26"/>
        <v>0</v>
      </c>
      <c r="BA194" s="21">
        <f t="shared" si="26"/>
        <v>0</v>
      </c>
      <c r="BB194" s="21">
        <f t="shared" si="26"/>
        <v>0</v>
      </c>
    </row>
    <row r="195" spans="1:54" outlineLevel="2">
      <c r="A195" s="469"/>
      <c r="B195" s="150" t="s">
        <v>437</v>
      </c>
      <c r="C195" s="19"/>
      <c r="D195" s="135" t="s">
        <v>330</v>
      </c>
      <c r="E195" s="21">
        <f t="shared" ref="E195:AJ195" si="27">SUM(E176:E178)*E186</f>
        <v>0</v>
      </c>
      <c r="F195" s="21">
        <f t="shared" si="27"/>
        <v>0</v>
      </c>
      <c r="G195" s="21">
        <f t="shared" si="27"/>
        <v>0</v>
      </c>
      <c r="H195" s="21">
        <f t="shared" si="27"/>
        <v>0</v>
      </c>
      <c r="I195" s="21">
        <f t="shared" si="27"/>
        <v>0</v>
      </c>
      <c r="J195" s="21">
        <f t="shared" si="27"/>
        <v>0</v>
      </c>
      <c r="K195" s="21">
        <f t="shared" si="27"/>
        <v>0</v>
      </c>
      <c r="L195" s="21">
        <f t="shared" si="27"/>
        <v>0</v>
      </c>
      <c r="M195" s="21">
        <f t="shared" si="27"/>
        <v>0</v>
      </c>
      <c r="N195" s="21">
        <f t="shared" si="27"/>
        <v>0</v>
      </c>
      <c r="O195" s="21">
        <f t="shared" si="27"/>
        <v>0</v>
      </c>
      <c r="P195" s="21">
        <f t="shared" si="27"/>
        <v>0</v>
      </c>
      <c r="Q195" s="21">
        <f t="shared" si="27"/>
        <v>0</v>
      </c>
      <c r="R195" s="21">
        <f t="shared" si="27"/>
        <v>0</v>
      </c>
      <c r="S195" s="21">
        <f t="shared" si="27"/>
        <v>0</v>
      </c>
      <c r="T195" s="21">
        <f t="shared" si="27"/>
        <v>0</v>
      </c>
      <c r="U195" s="21">
        <f t="shared" si="27"/>
        <v>0</v>
      </c>
      <c r="V195" s="21">
        <f t="shared" si="27"/>
        <v>0</v>
      </c>
      <c r="W195" s="21">
        <f t="shared" si="27"/>
        <v>0</v>
      </c>
      <c r="X195" s="21">
        <f t="shared" si="27"/>
        <v>0</v>
      </c>
      <c r="Y195" s="21">
        <f t="shared" si="27"/>
        <v>0</v>
      </c>
      <c r="Z195" s="21">
        <f t="shared" si="27"/>
        <v>0</v>
      </c>
      <c r="AA195" s="21">
        <f t="shared" si="27"/>
        <v>0</v>
      </c>
      <c r="AB195" s="21">
        <f t="shared" si="27"/>
        <v>0</v>
      </c>
      <c r="AC195" s="21">
        <f t="shared" si="27"/>
        <v>0</v>
      </c>
      <c r="AD195" s="21">
        <f t="shared" si="27"/>
        <v>0</v>
      </c>
      <c r="AE195" s="21">
        <f t="shared" si="27"/>
        <v>0</v>
      </c>
      <c r="AF195" s="21">
        <f t="shared" si="27"/>
        <v>0</v>
      </c>
      <c r="AG195" s="21">
        <f t="shared" si="27"/>
        <v>0</v>
      </c>
      <c r="AH195" s="21">
        <f t="shared" si="27"/>
        <v>0</v>
      </c>
      <c r="AI195" s="21">
        <f t="shared" si="27"/>
        <v>0</v>
      </c>
      <c r="AJ195" s="21">
        <f t="shared" si="27"/>
        <v>0</v>
      </c>
      <c r="AK195" s="21">
        <f t="shared" ref="AK195:BB195" si="28">SUM(AK176:AK178)*AK186</f>
        <v>0</v>
      </c>
      <c r="AL195" s="21">
        <f t="shared" si="28"/>
        <v>0</v>
      </c>
      <c r="AM195" s="21">
        <f t="shared" si="28"/>
        <v>0</v>
      </c>
      <c r="AN195" s="21">
        <f t="shared" si="28"/>
        <v>0</v>
      </c>
      <c r="AO195" s="21">
        <f t="shared" si="28"/>
        <v>0</v>
      </c>
      <c r="AP195" s="21">
        <f t="shared" si="28"/>
        <v>0</v>
      </c>
      <c r="AQ195" s="21">
        <f t="shared" si="28"/>
        <v>0</v>
      </c>
      <c r="AR195" s="21">
        <f t="shared" si="28"/>
        <v>0</v>
      </c>
      <c r="AS195" s="21">
        <f t="shared" si="28"/>
        <v>0</v>
      </c>
      <c r="AT195" s="21">
        <f t="shared" si="28"/>
        <v>0</v>
      </c>
      <c r="AU195" s="21">
        <f t="shared" si="28"/>
        <v>0</v>
      </c>
      <c r="AV195" s="21">
        <f t="shared" si="28"/>
        <v>0</v>
      </c>
      <c r="AW195" s="21">
        <f t="shared" si="28"/>
        <v>0</v>
      </c>
      <c r="AX195" s="21">
        <f t="shared" si="28"/>
        <v>0</v>
      </c>
      <c r="AY195" s="21">
        <f t="shared" si="28"/>
        <v>0</v>
      </c>
      <c r="AZ195" s="21">
        <f t="shared" si="28"/>
        <v>0</v>
      </c>
      <c r="BA195" s="21">
        <f t="shared" si="28"/>
        <v>0</v>
      </c>
      <c r="BB195" s="21">
        <f t="shared" si="28"/>
        <v>0</v>
      </c>
    </row>
    <row r="196" spans="1:54" outlineLevel="2">
      <c r="A196" s="469"/>
      <c r="B196" s="150" t="s">
        <v>253</v>
      </c>
      <c r="C196" s="19"/>
      <c r="D196" s="135" t="s">
        <v>330</v>
      </c>
      <c r="E196" s="21">
        <f t="shared" ref="E196:AJ196" si="29">SUMIF($B$143:$B$154,"Safety",E$143:E$154)*E187</f>
        <v>0</v>
      </c>
      <c r="F196" s="21">
        <f t="shared" si="29"/>
        <v>0</v>
      </c>
      <c r="G196" s="21">
        <f t="shared" si="29"/>
        <v>0</v>
      </c>
      <c r="H196" s="21">
        <f t="shared" si="29"/>
        <v>0</v>
      </c>
      <c r="I196" s="21">
        <f t="shared" si="29"/>
        <v>0</v>
      </c>
      <c r="J196" s="21">
        <f t="shared" si="29"/>
        <v>0</v>
      </c>
      <c r="K196" s="21">
        <f t="shared" si="29"/>
        <v>0</v>
      </c>
      <c r="L196" s="21">
        <f t="shared" si="29"/>
        <v>0</v>
      </c>
      <c r="M196" s="21">
        <f t="shared" si="29"/>
        <v>0</v>
      </c>
      <c r="N196" s="21">
        <f t="shared" si="29"/>
        <v>0</v>
      </c>
      <c r="O196" s="21">
        <f t="shared" si="29"/>
        <v>0</v>
      </c>
      <c r="P196" s="21">
        <f t="shared" si="29"/>
        <v>0</v>
      </c>
      <c r="Q196" s="21">
        <f t="shared" si="29"/>
        <v>0</v>
      </c>
      <c r="R196" s="21">
        <f t="shared" si="29"/>
        <v>0</v>
      </c>
      <c r="S196" s="21">
        <f t="shared" si="29"/>
        <v>0</v>
      </c>
      <c r="T196" s="21">
        <f t="shared" si="29"/>
        <v>0</v>
      </c>
      <c r="U196" s="21">
        <f t="shared" si="29"/>
        <v>0</v>
      </c>
      <c r="V196" s="21">
        <f t="shared" si="29"/>
        <v>0</v>
      </c>
      <c r="W196" s="21">
        <f t="shared" si="29"/>
        <v>0</v>
      </c>
      <c r="X196" s="21">
        <f t="shared" si="29"/>
        <v>0</v>
      </c>
      <c r="Y196" s="21">
        <f t="shared" si="29"/>
        <v>0</v>
      </c>
      <c r="Z196" s="21">
        <f t="shared" si="29"/>
        <v>0</v>
      </c>
      <c r="AA196" s="21">
        <f t="shared" si="29"/>
        <v>0</v>
      </c>
      <c r="AB196" s="21">
        <f t="shared" si="29"/>
        <v>0</v>
      </c>
      <c r="AC196" s="21">
        <f t="shared" si="29"/>
        <v>0</v>
      </c>
      <c r="AD196" s="21">
        <f t="shared" si="29"/>
        <v>0</v>
      </c>
      <c r="AE196" s="21">
        <f t="shared" si="29"/>
        <v>0</v>
      </c>
      <c r="AF196" s="21">
        <f t="shared" si="29"/>
        <v>0</v>
      </c>
      <c r="AG196" s="21">
        <f t="shared" si="29"/>
        <v>0</v>
      </c>
      <c r="AH196" s="21">
        <f t="shared" si="29"/>
        <v>0</v>
      </c>
      <c r="AI196" s="21">
        <f t="shared" si="29"/>
        <v>0</v>
      </c>
      <c r="AJ196" s="21">
        <f t="shared" si="29"/>
        <v>0</v>
      </c>
      <c r="AK196" s="21">
        <f t="shared" ref="AK196:BB196" si="30">SUMIF($B$143:$B$154,"Safety",AK$143:AK$154)*AK187</f>
        <v>0</v>
      </c>
      <c r="AL196" s="21">
        <f t="shared" si="30"/>
        <v>0</v>
      </c>
      <c r="AM196" s="21">
        <f t="shared" si="30"/>
        <v>0</v>
      </c>
      <c r="AN196" s="21">
        <f t="shared" si="30"/>
        <v>0</v>
      </c>
      <c r="AO196" s="21">
        <f t="shared" si="30"/>
        <v>0</v>
      </c>
      <c r="AP196" s="21">
        <f t="shared" si="30"/>
        <v>0</v>
      </c>
      <c r="AQ196" s="21">
        <f t="shared" si="30"/>
        <v>0</v>
      </c>
      <c r="AR196" s="21">
        <f t="shared" si="30"/>
        <v>0</v>
      </c>
      <c r="AS196" s="21">
        <f t="shared" si="30"/>
        <v>0</v>
      </c>
      <c r="AT196" s="21">
        <f t="shared" si="30"/>
        <v>0</v>
      </c>
      <c r="AU196" s="21">
        <f t="shared" si="30"/>
        <v>0</v>
      </c>
      <c r="AV196" s="21">
        <f t="shared" si="30"/>
        <v>0</v>
      </c>
      <c r="AW196" s="21">
        <f t="shared" si="30"/>
        <v>0</v>
      </c>
      <c r="AX196" s="21">
        <f t="shared" si="30"/>
        <v>0</v>
      </c>
      <c r="AY196" s="21">
        <f t="shared" si="30"/>
        <v>0</v>
      </c>
      <c r="AZ196" s="21">
        <f t="shared" si="30"/>
        <v>0</v>
      </c>
      <c r="BA196" s="21">
        <f t="shared" si="30"/>
        <v>0</v>
      </c>
      <c r="BB196" s="21">
        <f t="shared" si="30"/>
        <v>0</v>
      </c>
    </row>
    <row r="197" spans="1:54" outlineLevel="2">
      <c r="A197" s="469"/>
      <c r="B197" s="150" t="s">
        <v>256</v>
      </c>
      <c r="C197" s="19"/>
      <c r="D197" s="135" t="s">
        <v>330</v>
      </c>
      <c r="E197" s="21">
        <f>SUMIF($B$143:$B$154,"Financial",E$143:E$154)*E186</f>
        <v>-7.2333674999999999</v>
      </c>
      <c r="F197" s="21">
        <f t="shared" ref="F197:BB197" si="31">SUMIF($B$143:$B$154,"Financial",F$143:F$154)*F186</f>
        <v>-7.1285360869565224</v>
      </c>
      <c r="G197" s="21">
        <f t="shared" si="31"/>
        <v>-7.0252239697542542</v>
      </c>
      <c r="H197" s="21">
        <f t="shared" si="31"/>
        <v>-6.9234091296128888</v>
      </c>
      <c r="I197" s="21">
        <f t="shared" si="31"/>
        <v>-6.823069866864877</v>
      </c>
      <c r="J197" s="21">
        <f t="shared" si="31"/>
        <v>-6.7241847963306034</v>
      </c>
      <c r="K197" s="21">
        <f t="shared" si="31"/>
        <v>-6.6267328427605969</v>
      </c>
      <c r="L197" s="21">
        <f t="shared" si="31"/>
        <v>-6.5306932363437751</v>
      </c>
      <c r="M197" s="21">
        <f t="shared" si="31"/>
        <v>-6.4360455082808246</v>
      </c>
      <c r="N197" s="21">
        <f t="shared" si="31"/>
        <v>-6.3427694864216821</v>
      </c>
      <c r="O197" s="21">
        <f t="shared" si="31"/>
        <v>-6.2508452909662955</v>
      </c>
      <c r="P197" s="21">
        <f t="shared" si="31"/>
        <v>-6.1602533302276541</v>
      </c>
      <c r="Q197" s="21">
        <f t="shared" si="31"/>
        <v>-6.0709742964562379</v>
      </c>
      <c r="R197" s="21">
        <f t="shared" si="31"/>
        <v>-5.9829891617249906</v>
      </c>
      <c r="S197" s="21">
        <f t="shared" si="31"/>
        <v>-5.8962791738739044</v>
      </c>
      <c r="T197" s="21">
        <f t="shared" si="31"/>
        <v>-5.810825852513414</v>
      </c>
      <c r="U197" s="21">
        <f t="shared" si="31"/>
        <v>-5.7266109850856841</v>
      </c>
      <c r="V197" s="21">
        <f t="shared" si="31"/>
        <v>-5.6436166229829929</v>
      </c>
      <c r="W197" s="21">
        <f t="shared" si="31"/>
        <v>-5.5618250777223706</v>
      </c>
      <c r="X197" s="21">
        <f t="shared" si="31"/>
        <v>-5.4812189171756698</v>
      </c>
      <c r="Y197" s="21">
        <f t="shared" si="31"/>
        <v>-5.4017809618542829</v>
      </c>
      <c r="Z197" s="21">
        <f t="shared" si="31"/>
        <v>-5.3234942812477009</v>
      </c>
      <c r="AA197" s="21">
        <f t="shared" si="31"/>
        <v>-5.2463421902151248</v>
      </c>
      <c r="AB197" s="21">
        <f t="shared" si="31"/>
        <v>-5.1703082454293989</v>
      </c>
      <c r="AC197" s="21">
        <f t="shared" si="31"/>
        <v>-5.0953762418724518</v>
      </c>
      <c r="AD197" s="21">
        <f t="shared" si="31"/>
        <v>-5.0215302093815488</v>
      </c>
      <c r="AE197" s="21">
        <f t="shared" si="31"/>
        <v>-4.9487544092455842</v>
      </c>
      <c r="AF197" s="21">
        <f t="shared" si="31"/>
        <v>-4.8770333308507192</v>
      </c>
      <c r="AG197" s="21">
        <f t="shared" si="31"/>
        <v>-4.8063516883746216</v>
      </c>
      <c r="AH197" s="21">
        <f t="shared" si="31"/>
        <v>-4.7366944175286152</v>
      </c>
      <c r="AI197" s="21">
        <f t="shared" si="31"/>
        <v>-4.6680466723470415</v>
      </c>
      <c r="AJ197" s="21">
        <f t="shared" si="31"/>
        <v>-4.6227258308679424</v>
      </c>
      <c r="AK197" s="21">
        <f t="shared" si="31"/>
        <v>-4.5778449975585458</v>
      </c>
      <c r="AL197" s="21">
        <f t="shared" si="31"/>
        <v>-4.53339990049487</v>
      </c>
      <c r="AM197" s="21">
        <f t="shared" si="31"/>
        <v>-4.48938630922793</v>
      </c>
      <c r="AN197" s="21">
        <f t="shared" si="31"/>
        <v>-4.4458000343810573</v>
      </c>
      <c r="AO197" s="21">
        <f t="shared" si="31"/>
        <v>-4.4026369272511445</v>
      </c>
      <c r="AP197" s="21">
        <f t="shared" si="31"/>
        <v>-4.3598928794137546</v>
      </c>
      <c r="AQ197" s="21">
        <f t="shared" si="31"/>
        <v>-4.317563822332068</v>
      </c>
      <c r="AR197" s="21">
        <f t="shared" si="31"/>
        <v>-4.2756457269696204</v>
      </c>
      <c r="AS197" s="21">
        <f t="shared" si="31"/>
        <v>-4.2341346034068099</v>
      </c>
      <c r="AT197" s="21">
        <f t="shared" si="31"/>
        <v>-4.1930265004611114</v>
      </c>
      <c r="AU197" s="21">
        <f t="shared" si="31"/>
        <v>-4.1523175053110046</v>
      </c>
      <c r="AV197" s="21">
        <f t="shared" si="31"/>
        <v>-4.1120037431235188</v>
      </c>
      <c r="AW197" s="21">
        <f t="shared" si="31"/>
        <v>-4.0720813766854258</v>
      </c>
      <c r="AX197" s="21">
        <f t="shared" si="31"/>
        <v>-4.032546606037994</v>
      </c>
      <c r="AY197" s="21">
        <f t="shared" si="31"/>
        <v>-3.9933956681152947</v>
      </c>
      <c r="AZ197" s="21">
        <f t="shared" si="31"/>
        <v>-3.9546248363860208</v>
      </c>
      <c r="BA197" s="21">
        <f t="shared" si="31"/>
        <v>-3.9162304204987772</v>
      </c>
      <c r="BB197" s="21">
        <f t="shared" si="31"/>
        <v>-3.8782087659308284</v>
      </c>
    </row>
    <row r="198" spans="1:54" outlineLevel="2">
      <c r="A198" s="470"/>
      <c r="B198" s="150" t="s">
        <v>417</v>
      </c>
      <c r="C198" s="19"/>
      <c r="D198" s="135" t="s">
        <v>330</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68" t="s">
        <v>438</v>
      </c>
      <c r="B200" s="150" t="s">
        <v>439</v>
      </c>
      <c r="C200" s="19"/>
      <c r="D200" s="135" t="s">
        <v>330</v>
      </c>
      <c r="E200" s="21">
        <f>SUM(E190:E193,E196:E198)</f>
        <v>-7.2393675000000002</v>
      </c>
      <c r="F200" s="21">
        <f t="shared" ref="F200:BB200" si="33">SUM(F190:F193,F196:F198)</f>
        <v>-7.134449130434783</v>
      </c>
      <c r="G200" s="21">
        <f t="shared" si="33"/>
        <v>-7.0310513169502213</v>
      </c>
      <c r="H200" s="21">
        <f t="shared" si="33"/>
        <v>-6.9291520225016683</v>
      </c>
      <c r="I200" s="21">
        <f t="shared" si="33"/>
        <v>-6.8287295294219348</v>
      </c>
      <c r="J200" s="21">
        <f t="shared" si="33"/>
        <v>-6.7297624347926313</v>
      </c>
      <c r="K200" s="21">
        <f t="shared" si="33"/>
        <v>-6.632229645882596</v>
      </c>
      <c r="L200" s="21">
        <f t="shared" si="33"/>
        <v>-6.5361103756524113</v>
      </c>
      <c r="M200" s="21">
        <f t="shared" si="33"/>
        <v>-6.4413841383241186</v>
      </c>
      <c r="N200" s="21">
        <f t="shared" si="33"/>
        <v>-6.3480307450150733</v>
      </c>
      <c r="O200" s="21">
        <f t="shared" si="33"/>
        <v>-6.2560302994351442</v>
      </c>
      <c r="P200" s="21">
        <f t="shared" si="33"/>
        <v>-6.1653631936462299</v>
      </c>
      <c r="Q200" s="21">
        <f t="shared" si="33"/>
        <v>-6.0760101038832399</v>
      </c>
      <c r="R200" s="21">
        <f t="shared" si="33"/>
        <v>-5.9879519864356592</v>
      </c>
      <c r="S200" s="21">
        <f t="shared" si="33"/>
        <v>-5.9011700735887667</v>
      </c>
      <c r="T200" s="21">
        <f t="shared" si="33"/>
        <v>-5.8156458696237125</v>
      </c>
      <c r="U200" s="21">
        <f t="shared" si="33"/>
        <v>-5.7313611468755443</v>
      </c>
      <c r="V200" s="21">
        <f t="shared" si="33"/>
        <v>-5.6482979418483623</v>
      </c>
      <c r="W200" s="21">
        <f t="shared" si="33"/>
        <v>-5.566438551386792</v>
      </c>
      <c r="X200" s="21">
        <f t="shared" si="33"/>
        <v>-5.4857655289029257</v>
      </c>
      <c r="Y200" s="21">
        <f t="shared" si="33"/>
        <v>-5.4062616806579555</v>
      </c>
      <c r="Z200" s="21">
        <f t="shared" si="33"/>
        <v>-5.3279100620976969</v>
      </c>
      <c r="AA200" s="21">
        <f t="shared" si="33"/>
        <v>-5.2506939742412087</v>
      </c>
      <c r="AB200" s="21">
        <f t="shared" si="33"/>
        <v>-5.1745969601217707</v>
      </c>
      <c r="AC200" s="21">
        <f t="shared" si="33"/>
        <v>-5.0996028012794268</v>
      </c>
      <c r="AD200" s="21">
        <f t="shared" si="33"/>
        <v>-5.0256955143043651</v>
      </c>
      <c r="AE200" s="21">
        <f t="shared" si="33"/>
        <v>-4.9528593474303886</v>
      </c>
      <c r="AF200" s="21">
        <f t="shared" si="33"/>
        <v>-4.8810787771777733</v>
      </c>
      <c r="AG200" s="21">
        <f t="shared" si="33"/>
        <v>-4.8103385050447613</v>
      </c>
      <c r="AH200" s="21">
        <f t="shared" si="33"/>
        <v>-4.7406234542470136</v>
      </c>
      <c r="AI200" s="21">
        <f t="shared" si="33"/>
        <v>-4.6719187665043043</v>
      </c>
      <c r="AJ200" s="21">
        <f t="shared" si="33"/>
        <v>-4.6265603318780473</v>
      </c>
      <c r="AK200" s="21">
        <f t="shared" si="33"/>
        <v>-4.5816422704035036</v>
      </c>
      <c r="AL200" s="21">
        <f t="shared" si="33"/>
        <v>-4.5371603066131776</v>
      </c>
      <c r="AM200" s="21">
        <f t="shared" si="33"/>
        <v>-4.4931102065489732</v>
      </c>
      <c r="AN200" s="21">
        <f t="shared" si="33"/>
        <v>-4.4494877773591774</v>
      </c>
      <c r="AO200" s="21">
        <f t="shared" si="33"/>
        <v>-4.4062888668993798</v>
      </c>
      <c r="AP200" s="21">
        <f t="shared" si="33"/>
        <v>-4.3635093633372497</v>
      </c>
      <c r="AQ200" s="21">
        <f t="shared" si="33"/>
        <v>-4.3211451947611605</v>
      </c>
      <c r="AR200" s="21">
        <f t="shared" si="33"/>
        <v>-4.2791923287926048</v>
      </c>
      <c r="AS200" s="21">
        <f t="shared" si="33"/>
        <v>-4.2376467722023872</v>
      </c>
      <c r="AT200" s="21">
        <f t="shared" si="33"/>
        <v>-4.196504570530518</v>
      </c>
      <c r="AU200" s="21">
        <f t="shared" si="33"/>
        <v>-4.1557618077098342</v>
      </c>
      <c r="AV200" s="21">
        <f t="shared" si="33"/>
        <v>-4.1154146056932337</v>
      </c>
      <c r="AW200" s="21">
        <f t="shared" si="33"/>
        <v>-4.0754591240845608</v>
      </c>
      <c r="AX200" s="21">
        <f t="shared" si="33"/>
        <v>-4.0358915597730594</v>
      </c>
      <c r="AY200" s="21">
        <f t="shared" si="33"/>
        <v>-3.996708146571379</v>
      </c>
      <c r="AZ200" s="21">
        <f t="shared" si="33"/>
        <v>-3.9579051548570949</v>
      </c>
      <c r="BA200" s="21">
        <f t="shared" si="33"/>
        <v>-3.9194788912177048</v>
      </c>
      <c r="BB200" s="21">
        <f t="shared" si="33"/>
        <v>-3.8814256980990867</v>
      </c>
    </row>
    <row r="201" spans="1:54" outlineLevel="2">
      <c r="A201" s="469"/>
      <c r="B201" s="150" t="s">
        <v>440</v>
      </c>
      <c r="C201" s="19"/>
      <c r="D201" s="135" t="s">
        <v>330</v>
      </c>
      <c r="E201" s="21">
        <f>SUM(E190:E192,E194,E196:E198)</f>
        <v>-7.2393675000000002</v>
      </c>
      <c r="F201" s="21">
        <f t="shared" ref="F201:BB201" si="34">SUM(F190:F192,F194,F196:F198)</f>
        <v>-7.134449130434783</v>
      </c>
      <c r="G201" s="21">
        <f t="shared" si="34"/>
        <v>-7.0310513169502213</v>
      </c>
      <c r="H201" s="21">
        <f t="shared" si="34"/>
        <v>-6.9291520225016683</v>
      </c>
      <c r="I201" s="21">
        <f t="shared" si="34"/>
        <v>-6.8287295294219348</v>
      </c>
      <c r="J201" s="21">
        <f t="shared" si="34"/>
        <v>-6.7297624347926313</v>
      </c>
      <c r="K201" s="21">
        <f t="shared" si="34"/>
        <v>-6.632229645882596</v>
      </c>
      <c r="L201" s="21">
        <f t="shared" si="34"/>
        <v>-6.5361103756524113</v>
      </c>
      <c r="M201" s="21">
        <f t="shared" si="34"/>
        <v>-6.4413841383241186</v>
      </c>
      <c r="N201" s="21">
        <f t="shared" si="34"/>
        <v>-6.3480307450150733</v>
      </c>
      <c r="O201" s="21">
        <f t="shared" si="34"/>
        <v>-6.2560302994351442</v>
      </c>
      <c r="P201" s="21">
        <f t="shared" si="34"/>
        <v>-6.1653631936462299</v>
      </c>
      <c r="Q201" s="21">
        <f t="shared" si="34"/>
        <v>-6.0760101038832399</v>
      </c>
      <c r="R201" s="21">
        <f t="shared" si="34"/>
        <v>-5.9879519864356592</v>
      </c>
      <c r="S201" s="21">
        <f t="shared" si="34"/>
        <v>-5.9011700735887667</v>
      </c>
      <c r="T201" s="21">
        <f t="shared" si="34"/>
        <v>-5.8156458696237125</v>
      </c>
      <c r="U201" s="21">
        <f t="shared" si="34"/>
        <v>-5.7313611468755443</v>
      </c>
      <c r="V201" s="21">
        <f t="shared" si="34"/>
        <v>-5.6482979418483623</v>
      </c>
      <c r="W201" s="21">
        <f t="shared" si="34"/>
        <v>-5.566438551386792</v>
      </c>
      <c r="X201" s="21">
        <f t="shared" si="34"/>
        <v>-5.4857655289029257</v>
      </c>
      <c r="Y201" s="21">
        <f t="shared" si="34"/>
        <v>-5.4062616806579555</v>
      </c>
      <c r="Z201" s="21">
        <f t="shared" si="34"/>
        <v>-5.3279100620976969</v>
      </c>
      <c r="AA201" s="21">
        <f t="shared" si="34"/>
        <v>-5.2506939742412087</v>
      </c>
      <c r="AB201" s="21">
        <f t="shared" si="34"/>
        <v>-5.1745969601217707</v>
      </c>
      <c r="AC201" s="21">
        <f t="shared" si="34"/>
        <v>-5.0996028012794268</v>
      </c>
      <c r="AD201" s="21">
        <f t="shared" si="34"/>
        <v>-5.0256955143043651</v>
      </c>
      <c r="AE201" s="21">
        <f t="shared" si="34"/>
        <v>-4.9528593474303886</v>
      </c>
      <c r="AF201" s="21">
        <f t="shared" si="34"/>
        <v>-4.8810787771777733</v>
      </c>
      <c r="AG201" s="21">
        <f t="shared" si="34"/>
        <v>-4.8103385050447613</v>
      </c>
      <c r="AH201" s="21">
        <f t="shared" si="34"/>
        <v>-4.7406234542470136</v>
      </c>
      <c r="AI201" s="21">
        <f t="shared" si="34"/>
        <v>-4.6719187665043043</v>
      </c>
      <c r="AJ201" s="21">
        <f t="shared" si="34"/>
        <v>-4.6265603318780473</v>
      </c>
      <c r="AK201" s="21">
        <f t="shared" si="34"/>
        <v>-4.5816422704035036</v>
      </c>
      <c r="AL201" s="21">
        <f t="shared" si="34"/>
        <v>-4.5371603066131776</v>
      </c>
      <c r="AM201" s="21">
        <f t="shared" si="34"/>
        <v>-4.4931102065489732</v>
      </c>
      <c r="AN201" s="21">
        <f t="shared" si="34"/>
        <v>-4.4494877773591774</v>
      </c>
      <c r="AO201" s="21">
        <f t="shared" si="34"/>
        <v>-4.4062888668993798</v>
      </c>
      <c r="AP201" s="21">
        <f t="shared" si="34"/>
        <v>-4.3635093633372497</v>
      </c>
      <c r="AQ201" s="21">
        <f t="shared" si="34"/>
        <v>-4.3211451947611605</v>
      </c>
      <c r="AR201" s="21">
        <f t="shared" si="34"/>
        <v>-4.2791923287926048</v>
      </c>
      <c r="AS201" s="21">
        <f t="shared" si="34"/>
        <v>-4.2376467722023872</v>
      </c>
      <c r="AT201" s="21">
        <f t="shared" si="34"/>
        <v>-4.196504570530518</v>
      </c>
      <c r="AU201" s="21">
        <f t="shared" si="34"/>
        <v>-4.1557618077098342</v>
      </c>
      <c r="AV201" s="21">
        <f t="shared" si="34"/>
        <v>-4.1154146056932337</v>
      </c>
      <c r="AW201" s="21">
        <f t="shared" si="34"/>
        <v>-4.0754591240845608</v>
      </c>
      <c r="AX201" s="21">
        <f t="shared" si="34"/>
        <v>-4.0358915597730594</v>
      </c>
      <c r="AY201" s="21">
        <f t="shared" si="34"/>
        <v>-3.996708146571379</v>
      </c>
      <c r="AZ201" s="21">
        <f t="shared" si="34"/>
        <v>-3.9579051548570949</v>
      </c>
      <c r="BA201" s="21">
        <f t="shared" si="34"/>
        <v>-3.9194788912177048</v>
      </c>
      <c r="BB201" s="21">
        <f t="shared" si="34"/>
        <v>-3.8814256980990867</v>
      </c>
    </row>
    <row r="202" spans="1:54" outlineLevel="2">
      <c r="A202" s="470"/>
      <c r="B202" s="150" t="s">
        <v>441</v>
      </c>
      <c r="C202" s="19"/>
      <c r="D202" s="135" t="s">
        <v>330</v>
      </c>
      <c r="E202" s="21">
        <f>SUM(E190:E192,E195:E198)</f>
        <v>-7.2393675000000002</v>
      </c>
      <c r="F202" s="21">
        <f t="shared" ref="F202:BB202" si="35">SUM(F190:F192,F195:F198)</f>
        <v>-7.134449130434783</v>
      </c>
      <c r="G202" s="21">
        <f t="shared" si="35"/>
        <v>-7.0310513169502213</v>
      </c>
      <c r="H202" s="21">
        <f t="shared" si="35"/>
        <v>-6.9291520225016683</v>
      </c>
      <c r="I202" s="21">
        <f t="shared" si="35"/>
        <v>-6.8287295294219348</v>
      </c>
      <c r="J202" s="21">
        <f t="shared" si="35"/>
        <v>-6.7297624347926313</v>
      </c>
      <c r="K202" s="21">
        <f t="shared" si="35"/>
        <v>-6.632229645882596</v>
      </c>
      <c r="L202" s="21">
        <f t="shared" si="35"/>
        <v>-6.5361103756524113</v>
      </c>
      <c r="M202" s="21">
        <f t="shared" si="35"/>
        <v>-6.4413841383241186</v>
      </c>
      <c r="N202" s="21">
        <f t="shared" si="35"/>
        <v>-6.3480307450150733</v>
      </c>
      <c r="O202" s="21">
        <f t="shared" si="35"/>
        <v>-6.2560302994351442</v>
      </c>
      <c r="P202" s="21">
        <f t="shared" si="35"/>
        <v>-6.1653631936462299</v>
      </c>
      <c r="Q202" s="21">
        <f t="shared" si="35"/>
        <v>-6.0760101038832399</v>
      </c>
      <c r="R202" s="21">
        <f t="shared" si="35"/>
        <v>-5.9879519864356592</v>
      </c>
      <c r="S202" s="21">
        <f t="shared" si="35"/>
        <v>-5.9011700735887667</v>
      </c>
      <c r="T202" s="21">
        <f t="shared" si="35"/>
        <v>-5.8156458696237125</v>
      </c>
      <c r="U202" s="21">
        <f t="shared" si="35"/>
        <v>-5.7313611468755443</v>
      </c>
      <c r="V202" s="21">
        <f t="shared" si="35"/>
        <v>-5.6482979418483623</v>
      </c>
      <c r="W202" s="21">
        <f t="shared" si="35"/>
        <v>-5.566438551386792</v>
      </c>
      <c r="X202" s="21">
        <f t="shared" si="35"/>
        <v>-5.4857655289029257</v>
      </c>
      <c r="Y202" s="21">
        <f t="shared" si="35"/>
        <v>-5.4062616806579555</v>
      </c>
      <c r="Z202" s="21">
        <f t="shared" si="35"/>
        <v>-5.3279100620976969</v>
      </c>
      <c r="AA202" s="21">
        <f t="shared" si="35"/>
        <v>-5.2506939742412087</v>
      </c>
      <c r="AB202" s="21">
        <f t="shared" si="35"/>
        <v>-5.1745969601217707</v>
      </c>
      <c r="AC202" s="21">
        <f t="shared" si="35"/>
        <v>-5.0996028012794268</v>
      </c>
      <c r="AD202" s="21">
        <f t="shared" si="35"/>
        <v>-5.0256955143043651</v>
      </c>
      <c r="AE202" s="21">
        <f t="shared" si="35"/>
        <v>-4.9528593474303886</v>
      </c>
      <c r="AF202" s="21">
        <f t="shared" si="35"/>
        <v>-4.8810787771777733</v>
      </c>
      <c r="AG202" s="21">
        <f t="shared" si="35"/>
        <v>-4.8103385050447613</v>
      </c>
      <c r="AH202" s="21">
        <f t="shared" si="35"/>
        <v>-4.7406234542470136</v>
      </c>
      <c r="AI202" s="21">
        <f t="shared" si="35"/>
        <v>-4.6719187665043043</v>
      </c>
      <c r="AJ202" s="21">
        <f t="shared" si="35"/>
        <v>-4.6265603318780473</v>
      </c>
      <c r="AK202" s="21">
        <f t="shared" si="35"/>
        <v>-4.5816422704035036</v>
      </c>
      <c r="AL202" s="21">
        <f t="shared" si="35"/>
        <v>-4.5371603066131776</v>
      </c>
      <c r="AM202" s="21">
        <f t="shared" si="35"/>
        <v>-4.4931102065489732</v>
      </c>
      <c r="AN202" s="21">
        <f t="shared" si="35"/>
        <v>-4.4494877773591774</v>
      </c>
      <c r="AO202" s="21">
        <f t="shared" si="35"/>
        <v>-4.4062888668993798</v>
      </c>
      <c r="AP202" s="21">
        <f t="shared" si="35"/>
        <v>-4.3635093633372497</v>
      </c>
      <c r="AQ202" s="21">
        <f t="shared" si="35"/>
        <v>-4.3211451947611605</v>
      </c>
      <c r="AR202" s="21">
        <f t="shared" si="35"/>
        <v>-4.2791923287926048</v>
      </c>
      <c r="AS202" s="21">
        <f t="shared" si="35"/>
        <v>-4.2376467722023872</v>
      </c>
      <c r="AT202" s="21">
        <f t="shared" si="35"/>
        <v>-4.196504570530518</v>
      </c>
      <c r="AU202" s="21">
        <f t="shared" si="35"/>
        <v>-4.1557618077098342</v>
      </c>
      <c r="AV202" s="21">
        <f t="shared" si="35"/>
        <v>-4.1154146056932337</v>
      </c>
      <c r="AW202" s="21">
        <f t="shared" si="35"/>
        <v>-4.0754591240845608</v>
      </c>
      <c r="AX202" s="21">
        <f t="shared" si="35"/>
        <v>-4.0358915597730594</v>
      </c>
      <c r="AY202" s="21">
        <f t="shared" si="35"/>
        <v>-3.996708146571379</v>
      </c>
      <c r="AZ202" s="21">
        <f t="shared" si="35"/>
        <v>-3.9579051548570949</v>
      </c>
      <c r="BA202" s="21">
        <f t="shared" si="35"/>
        <v>-3.9194788912177048</v>
      </c>
      <c r="BB202" s="21">
        <f t="shared" si="35"/>
        <v>-3.8814256980990867</v>
      </c>
    </row>
    <row r="203" spans="1:54" outlineLevel="1">
      <c r="B203" s="19"/>
      <c r="C203" s="19"/>
      <c r="D203" s="19"/>
      <c r="E203" s="15"/>
    </row>
    <row r="204" spans="1:54" outlineLevel="1">
      <c r="A204" s="468" t="s">
        <v>442</v>
      </c>
      <c r="B204" s="150" t="s">
        <v>443</v>
      </c>
      <c r="C204" s="19"/>
      <c r="D204" s="135" t="s">
        <v>330</v>
      </c>
      <c r="E204" s="21">
        <f>E200</f>
        <v>-7.2393675000000002</v>
      </c>
      <c r="F204" s="21">
        <f>F200+E204</f>
        <v>-14.373816630434783</v>
      </c>
      <c r="G204" s="21">
        <f t="shared" ref="G204:BB206" si="36">G200+F204</f>
        <v>-21.404867947385004</v>
      </c>
      <c r="H204" s="21">
        <f t="shared" si="36"/>
        <v>-28.334019969886672</v>
      </c>
      <c r="I204" s="21">
        <f t="shared" si="36"/>
        <v>-35.162749499308603</v>
      </c>
      <c r="J204" s="21">
        <f t="shared" si="36"/>
        <v>-41.892511934101236</v>
      </c>
      <c r="K204" s="21">
        <f t="shared" si="36"/>
        <v>-48.524741579983832</v>
      </c>
      <c r="L204" s="21">
        <f t="shared" si="36"/>
        <v>-55.060851955636245</v>
      </c>
      <c r="M204" s="21">
        <f t="shared" si="36"/>
        <v>-61.502236093960363</v>
      </c>
      <c r="N204" s="21">
        <f t="shared" si="36"/>
        <v>-67.850266838975443</v>
      </c>
      <c r="O204" s="21">
        <f t="shared" si="36"/>
        <v>-74.106297138410582</v>
      </c>
      <c r="P204" s="21">
        <f t="shared" si="36"/>
        <v>-80.271660332056811</v>
      </c>
      <c r="Q204" s="21">
        <f t="shared" si="36"/>
        <v>-86.347670435940046</v>
      </c>
      <c r="R204" s="21">
        <f t="shared" si="36"/>
        <v>-92.335622422375707</v>
      </c>
      <c r="S204" s="21">
        <f t="shared" si="36"/>
        <v>-98.23679249596448</v>
      </c>
      <c r="T204" s="21">
        <f t="shared" si="36"/>
        <v>-104.05243836558819</v>
      </c>
      <c r="U204" s="21">
        <f t="shared" si="36"/>
        <v>-109.78379951246373</v>
      </c>
      <c r="V204" s="21">
        <f t="shared" si="36"/>
        <v>-115.4320974543121</v>
      </c>
      <c r="W204" s="21">
        <f t="shared" si="36"/>
        <v>-120.9985360056989</v>
      </c>
      <c r="X204" s="21">
        <f t="shared" si="36"/>
        <v>-126.48430153460183</v>
      </c>
      <c r="Y204" s="21">
        <f t="shared" si="36"/>
        <v>-131.89056321525979</v>
      </c>
      <c r="Z204" s="21">
        <f t="shared" si="36"/>
        <v>-137.21847327735748</v>
      </c>
      <c r="AA204" s="21">
        <f t="shared" si="36"/>
        <v>-142.46916725159869</v>
      </c>
      <c r="AB204" s="21">
        <f t="shared" si="36"/>
        <v>-147.64376421172045</v>
      </c>
      <c r="AC204" s="21">
        <f t="shared" si="36"/>
        <v>-152.74336701299987</v>
      </c>
      <c r="AD204" s="21">
        <f t="shared" si="36"/>
        <v>-157.76906252730424</v>
      </c>
      <c r="AE204" s="21">
        <f t="shared" si="36"/>
        <v>-162.72192187473462</v>
      </c>
      <c r="AF204" s="21">
        <f t="shared" si="36"/>
        <v>-167.6030006519124</v>
      </c>
      <c r="AG204" s="21">
        <f t="shared" si="36"/>
        <v>-172.41333915695716</v>
      </c>
      <c r="AH204" s="21">
        <f t="shared" si="36"/>
        <v>-177.15396261120418</v>
      </c>
      <c r="AI204" s="21">
        <f t="shared" si="36"/>
        <v>-181.82588137770847</v>
      </c>
      <c r="AJ204" s="21">
        <f t="shared" si="36"/>
        <v>-186.45244170958651</v>
      </c>
      <c r="AK204" s="21">
        <f t="shared" si="36"/>
        <v>-191.03408397999002</v>
      </c>
      <c r="AL204" s="21">
        <f t="shared" si="36"/>
        <v>-195.57124428660319</v>
      </c>
      <c r="AM204" s="21">
        <f t="shared" si="36"/>
        <v>-200.06435449315217</v>
      </c>
      <c r="AN204" s="21">
        <f t="shared" si="36"/>
        <v>-204.51384227051133</v>
      </c>
      <c r="AO204" s="21">
        <f t="shared" si="36"/>
        <v>-208.92013113741072</v>
      </c>
      <c r="AP204" s="21">
        <f t="shared" si="36"/>
        <v>-213.28364050074796</v>
      </c>
      <c r="AQ204" s="21">
        <f t="shared" si="36"/>
        <v>-217.60478569550912</v>
      </c>
      <c r="AR204" s="21">
        <f t="shared" si="36"/>
        <v>-221.88397802430174</v>
      </c>
      <c r="AS204" s="21">
        <f t="shared" si="36"/>
        <v>-226.12162479650414</v>
      </c>
      <c r="AT204" s="21">
        <f t="shared" si="36"/>
        <v>-230.31812936703466</v>
      </c>
      <c r="AU204" s="21">
        <f t="shared" si="36"/>
        <v>-234.47389117474449</v>
      </c>
      <c r="AV204" s="21">
        <f t="shared" si="36"/>
        <v>-238.58930578043774</v>
      </c>
      <c r="AW204" s="21">
        <f t="shared" si="36"/>
        <v>-242.66476490452231</v>
      </c>
      <c r="AX204" s="21">
        <f t="shared" si="36"/>
        <v>-246.70065646429538</v>
      </c>
      <c r="AY204" s="21">
        <f t="shared" si="36"/>
        <v>-250.69736461086677</v>
      </c>
      <c r="AZ204" s="21">
        <f t="shared" si="36"/>
        <v>-254.65526976572386</v>
      </c>
      <c r="BA204" s="21">
        <f t="shared" si="36"/>
        <v>-258.57474865694155</v>
      </c>
      <c r="BB204" s="21">
        <f t="shared" si="36"/>
        <v>-262.45617435504062</v>
      </c>
    </row>
    <row r="205" spans="1:54" outlineLevel="1">
      <c r="A205" s="469"/>
      <c r="B205" s="150" t="s">
        <v>444</v>
      </c>
      <c r="C205" s="19"/>
      <c r="D205" s="135" t="s">
        <v>330</v>
      </c>
      <c r="E205" s="21">
        <f>E201</f>
        <v>-7.2393675000000002</v>
      </c>
      <c r="F205" s="21">
        <f t="shared" ref="F205:U206" si="37">F201+E205</f>
        <v>-14.373816630434783</v>
      </c>
      <c r="G205" s="21">
        <f t="shared" si="37"/>
        <v>-21.404867947385004</v>
      </c>
      <c r="H205" s="21">
        <f t="shared" si="37"/>
        <v>-28.334019969886672</v>
      </c>
      <c r="I205" s="21">
        <f t="shared" si="37"/>
        <v>-35.162749499308603</v>
      </c>
      <c r="J205" s="21">
        <f t="shared" si="37"/>
        <v>-41.892511934101236</v>
      </c>
      <c r="K205" s="21">
        <f t="shared" si="37"/>
        <v>-48.524741579983832</v>
      </c>
      <c r="L205" s="21">
        <f t="shared" si="37"/>
        <v>-55.060851955636245</v>
      </c>
      <c r="M205" s="21">
        <f t="shared" si="37"/>
        <v>-61.502236093960363</v>
      </c>
      <c r="N205" s="21">
        <f t="shared" si="37"/>
        <v>-67.850266838975443</v>
      </c>
      <c r="O205" s="21">
        <f t="shared" si="37"/>
        <v>-74.106297138410582</v>
      </c>
      <c r="P205" s="21">
        <f t="shared" si="37"/>
        <v>-80.271660332056811</v>
      </c>
      <c r="Q205" s="21">
        <f t="shared" si="37"/>
        <v>-86.347670435940046</v>
      </c>
      <c r="R205" s="21">
        <f t="shared" si="37"/>
        <v>-92.335622422375707</v>
      </c>
      <c r="S205" s="21">
        <f t="shared" si="37"/>
        <v>-98.23679249596448</v>
      </c>
      <c r="T205" s="21">
        <f t="shared" si="37"/>
        <v>-104.05243836558819</v>
      </c>
      <c r="U205" s="21">
        <f t="shared" si="37"/>
        <v>-109.78379951246373</v>
      </c>
      <c r="V205" s="21">
        <f t="shared" si="36"/>
        <v>-115.4320974543121</v>
      </c>
      <c r="W205" s="21">
        <f t="shared" si="36"/>
        <v>-120.9985360056989</v>
      </c>
      <c r="X205" s="21">
        <f t="shared" si="36"/>
        <v>-126.48430153460183</v>
      </c>
      <c r="Y205" s="21">
        <f t="shared" si="36"/>
        <v>-131.89056321525979</v>
      </c>
      <c r="Z205" s="21">
        <f t="shared" si="36"/>
        <v>-137.21847327735748</v>
      </c>
      <c r="AA205" s="21">
        <f t="shared" si="36"/>
        <v>-142.46916725159869</v>
      </c>
      <c r="AB205" s="21">
        <f t="shared" si="36"/>
        <v>-147.64376421172045</v>
      </c>
      <c r="AC205" s="21">
        <f t="shared" si="36"/>
        <v>-152.74336701299987</v>
      </c>
      <c r="AD205" s="21">
        <f t="shared" si="36"/>
        <v>-157.76906252730424</v>
      </c>
      <c r="AE205" s="21">
        <f t="shared" si="36"/>
        <v>-162.72192187473462</v>
      </c>
      <c r="AF205" s="21">
        <f t="shared" si="36"/>
        <v>-167.6030006519124</v>
      </c>
      <c r="AG205" s="21">
        <f t="shared" si="36"/>
        <v>-172.41333915695716</v>
      </c>
      <c r="AH205" s="21">
        <f t="shared" si="36"/>
        <v>-177.15396261120418</v>
      </c>
      <c r="AI205" s="21">
        <f t="shared" si="36"/>
        <v>-181.82588137770847</v>
      </c>
      <c r="AJ205" s="21">
        <f t="shared" si="36"/>
        <v>-186.45244170958651</v>
      </c>
      <c r="AK205" s="21">
        <f t="shared" si="36"/>
        <v>-191.03408397999002</v>
      </c>
      <c r="AL205" s="21">
        <f t="shared" si="36"/>
        <v>-195.57124428660319</v>
      </c>
      <c r="AM205" s="21">
        <f t="shared" si="36"/>
        <v>-200.06435449315217</v>
      </c>
      <c r="AN205" s="21">
        <f t="shared" si="36"/>
        <v>-204.51384227051133</v>
      </c>
      <c r="AO205" s="21">
        <f t="shared" si="36"/>
        <v>-208.92013113741072</v>
      </c>
      <c r="AP205" s="21">
        <f t="shared" si="36"/>
        <v>-213.28364050074796</v>
      </c>
      <c r="AQ205" s="21">
        <f t="shared" si="36"/>
        <v>-217.60478569550912</v>
      </c>
      <c r="AR205" s="21">
        <f t="shared" si="36"/>
        <v>-221.88397802430174</v>
      </c>
      <c r="AS205" s="21">
        <f t="shared" si="36"/>
        <v>-226.12162479650414</v>
      </c>
      <c r="AT205" s="21">
        <f t="shared" si="36"/>
        <v>-230.31812936703466</v>
      </c>
      <c r="AU205" s="21">
        <f t="shared" si="36"/>
        <v>-234.47389117474449</v>
      </c>
      <c r="AV205" s="21">
        <f t="shared" si="36"/>
        <v>-238.58930578043774</v>
      </c>
      <c r="AW205" s="21">
        <f t="shared" si="36"/>
        <v>-242.66476490452231</v>
      </c>
      <c r="AX205" s="21">
        <f t="shared" si="36"/>
        <v>-246.70065646429538</v>
      </c>
      <c r="AY205" s="21">
        <f t="shared" si="36"/>
        <v>-250.69736461086677</v>
      </c>
      <c r="AZ205" s="21">
        <f t="shared" si="36"/>
        <v>-254.65526976572386</v>
      </c>
      <c r="BA205" s="21">
        <f t="shared" si="36"/>
        <v>-258.57474865694155</v>
      </c>
      <c r="BB205" s="21">
        <f t="shared" si="36"/>
        <v>-262.45617435504062</v>
      </c>
    </row>
    <row r="206" spans="1:54" outlineLevel="1">
      <c r="A206" s="470"/>
      <c r="B206" s="150" t="s">
        <v>445</v>
      </c>
      <c r="C206" s="19"/>
      <c r="D206" s="135" t="s">
        <v>330</v>
      </c>
      <c r="E206" s="21">
        <f>E202</f>
        <v>-7.2393675000000002</v>
      </c>
      <c r="F206" s="21">
        <f t="shared" si="37"/>
        <v>-14.373816630434783</v>
      </c>
      <c r="G206" s="21">
        <f t="shared" si="36"/>
        <v>-21.404867947385004</v>
      </c>
      <c r="H206" s="21">
        <f t="shared" si="36"/>
        <v>-28.334019969886672</v>
      </c>
      <c r="I206" s="21">
        <f t="shared" si="36"/>
        <v>-35.162749499308603</v>
      </c>
      <c r="J206" s="21">
        <f t="shared" si="36"/>
        <v>-41.892511934101236</v>
      </c>
      <c r="K206" s="21">
        <f t="shared" si="36"/>
        <v>-48.524741579983832</v>
      </c>
      <c r="L206" s="21">
        <f t="shared" si="36"/>
        <v>-55.060851955636245</v>
      </c>
      <c r="M206" s="21">
        <f t="shared" si="36"/>
        <v>-61.502236093960363</v>
      </c>
      <c r="N206" s="21">
        <f t="shared" si="36"/>
        <v>-67.850266838975443</v>
      </c>
      <c r="O206" s="21">
        <f t="shared" si="36"/>
        <v>-74.106297138410582</v>
      </c>
      <c r="P206" s="21">
        <f t="shared" si="36"/>
        <v>-80.271660332056811</v>
      </c>
      <c r="Q206" s="21">
        <f t="shared" si="36"/>
        <v>-86.347670435940046</v>
      </c>
      <c r="R206" s="21">
        <f t="shared" si="36"/>
        <v>-92.335622422375707</v>
      </c>
      <c r="S206" s="21">
        <f t="shared" si="36"/>
        <v>-98.23679249596448</v>
      </c>
      <c r="T206" s="21">
        <f t="shared" si="36"/>
        <v>-104.05243836558819</v>
      </c>
      <c r="U206" s="21">
        <f t="shared" si="36"/>
        <v>-109.78379951246373</v>
      </c>
      <c r="V206" s="21">
        <f t="shared" si="36"/>
        <v>-115.4320974543121</v>
      </c>
      <c r="W206" s="21">
        <f t="shared" si="36"/>
        <v>-120.9985360056989</v>
      </c>
      <c r="X206" s="21">
        <f t="shared" si="36"/>
        <v>-126.48430153460183</v>
      </c>
      <c r="Y206" s="21">
        <f t="shared" si="36"/>
        <v>-131.89056321525979</v>
      </c>
      <c r="Z206" s="21">
        <f t="shared" si="36"/>
        <v>-137.21847327735748</v>
      </c>
      <c r="AA206" s="21">
        <f t="shared" si="36"/>
        <v>-142.46916725159869</v>
      </c>
      <c r="AB206" s="21">
        <f t="shared" si="36"/>
        <v>-147.64376421172045</v>
      </c>
      <c r="AC206" s="21">
        <f t="shared" si="36"/>
        <v>-152.74336701299987</v>
      </c>
      <c r="AD206" s="21">
        <f t="shared" si="36"/>
        <v>-157.76906252730424</v>
      </c>
      <c r="AE206" s="21">
        <f t="shared" si="36"/>
        <v>-162.72192187473462</v>
      </c>
      <c r="AF206" s="21">
        <f t="shared" si="36"/>
        <v>-167.6030006519124</v>
      </c>
      <c r="AG206" s="21">
        <f t="shared" si="36"/>
        <v>-172.41333915695716</v>
      </c>
      <c r="AH206" s="21">
        <f t="shared" si="36"/>
        <v>-177.15396261120418</v>
      </c>
      <c r="AI206" s="21">
        <f t="shared" si="36"/>
        <v>-181.82588137770847</v>
      </c>
      <c r="AJ206" s="21">
        <f t="shared" si="36"/>
        <v>-186.45244170958651</v>
      </c>
      <c r="AK206" s="21">
        <f t="shared" si="36"/>
        <v>-191.03408397999002</v>
      </c>
      <c r="AL206" s="21">
        <f t="shared" si="36"/>
        <v>-195.57124428660319</v>
      </c>
      <c r="AM206" s="21">
        <f t="shared" si="36"/>
        <v>-200.06435449315217</v>
      </c>
      <c r="AN206" s="21">
        <f t="shared" si="36"/>
        <v>-204.51384227051133</v>
      </c>
      <c r="AO206" s="21">
        <f t="shared" si="36"/>
        <v>-208.92013113741072</v>
      </c>
      <c r="AP206" s="21">
        <f t="shared" si="36"/>
        <v>-213.28364050074796</v>
      </c>
      <c r="AQ206" s="21">
        <f t="shared" si="36"/>
        <v>-217.60478569550912</v>
      </c>
      <c r="AR206" s="21">
        <f t="shared" si="36"/>
        <v>-221.88397802430174</v>
      </c>
      <c r="AS206" s="21">
        <f t="shared" si="36"/>
        <v>-226.12162479650414</v>
      </c>
      <c r="AT206" s="21">
        <f t="shared" si="36"/>
        <v>-230.31812936703466</v>
      </c>
      <c r="AU206" s="21">
        <f t="shared" si="36"/>
        <v>-234.47389117474449</v>
      </c>
      <c r="AV206" s="21">
        <f t="shared" si="36"/>
        <v>-238.58930578043774</v>
      </c>
      <c r="AW206" s="21">
        <f t="shared" si="36"/>
        <v>-242.66476490452231</v>
      </c>
      <c r="AX206" s="21">
        <f t="shared" si="36"/>
        <v>-246.70065646429538</v>
      </c>
      <c r="AY206" s="21">
        <f t="shared" si="36"/>
        <v>-250.69736461086677</v>
      </c>
      <c r="AZ206" s="21">
        <f t="shared" si="36"/>
        <v>-254.65526976572386</v>
      </c>
      <c r="BA206" s="21">
        <f t="shared" si="36"/>
        <v>-258.57474865694155</v>
      </c>
      <c r="BB206" s="21">
        <f t="shared" si="36"/>
        <v>-262.45617435504062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446</v>
      </c>
      <c r="C209" s="57"/>
      <c r="D209" s="56" t="s">
        <v>330</v>
      </c>
      <c r="E209" s="92" t="s">
        <v>614</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count="1">
    <dataValidation type="list" allowBlank="1" showInputMessage="1" showErrorMessage="1" sqref="B7" xr:uid="{88F6DEFC-16B8-4828-BC16-84BB51A7F2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B67:B70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4C8C5D17-F113-46D2-A30C-B6DE5F590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42F6CAB1-8BCA-4613-AD00-F8BBDDD28122}">
  <ds:schemaRef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0f60a1eb-b3f2-4ea7-b4d3-46709e964e1b"/>
    <ds:schemaRef ds:uri="http://schemas.microsoft.com/office/2006/metadata/properties"/>
    <ds:schemaRef ds:uri="d19d380e-ea35-4b32-a7ff-93f0487c281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2024-12-18T12:48:21Z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