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mc:AlternateContent xmlns:mc="http://schemas.openxmlformats.org/markup-compatibility/2006">
    <mc:Choice Requires="x15">
      <x15ac:absPath xmlns:x15ac="http://schemas.microsoft.com/office/spreadsheetml/2010/11/ac" url="https://northerngas-my.sharepoint.com/personal/depearson_northerngas_co_uk/Documents/Documents/"/>
    </mc:Choice>
  </mc:AlternateContent>
  <xr:revisionPtr revIDLastSave="0" documentId="8_{492C94D8-679C-436C-8730-C3CD21039E2E}" xr6:coauthVersionLast="47" xr6:coauthVersionMax="47" xr10:uidLastSave="{00000000-0000-0000-0000-000000000000}"/>
  <bookViews>
    <workbookView xWindow="-120" yWindow="-120" windowWidth="29040" windowHeight="15840" tabRatio="936" firstSheet="14" activeTab="14" xr2:uid="{00000000-000D-0000-FFFF-FFFF00000000}"/>
  </bookViews>
  <sheets>
    <sheet name="Cover" sheetId="58" r:id="rId1"/>
    <sheet name="Changes Log" sheetId="77" r:id="rId2"/>
    <sheet name="Guidance" sheetId="38" r:id="rId3"/>
    <sheet name="Summary" sheetId="2" r:id="rId4"/>
    <sheet name="Blank" sheetId="7" state="hidden" r:id="rId5"/>
    <sheet name="Full Opt. Considered" sheetId="45" r:id="rId6"/>
    <sheet name="Fixed Data" sheetId="81" r:id="rId7"/>
    <sheet name="Risk Register" sheetId="22" r:id="rId8"/>
    <sheet name="Baseline" sheetId="63" r:id="rId9"/>
    <sheet name="Baseline Workings" sheetId="85" r:id="rId10"/>
    <sheet name="Option_1" sheetId="88" r:id="rId11"/>
    <sheet name="Option_1 Workings" sheetId="89" r:id="rId12"/>
    <sheet name="Option_2" sheetId="67" r:id="rId13"/>
    <sheet name="Option_2 Workings" sheetId="90" r:id="rId14"/>
    <sheet name="Option_3" sheetId="68" r:id="rId15"/>
    <sheet name="Option_3 Workings" sheetId="91" r:id="rId16"/>
    <sheet name="Option_4" sheetId="69" state="hidden" r:id="rId17"/>
    <sheet name="Option_4 Workings" sheetId="92" state="hidden" r:id="rId18"/>
    <sheet name="Option_5" sheetId="70" state="hidden" r:id="rId19"/>
    <sheet name="Option_5 Workings" sheetId="93" state="hidden" r:id="rId20"/>
    <sheet name="Option_6" sheetId="71" state="hidden" r:id="rId21"/>
    <sheet name="Option_6 Workings" sheetId="94" state="hidden" r:id="rId22"/>
    <sheet name="Option_7" sheetId="72" state="hidden" r:id="rId23"/>
    <sheet name="Option_7 Workings" sheetId="95" state="hidden" r:id="rId24"/>
    <sheet name="Option_8" sheetId="73" state="hidden" r:id="rId25"/>
    <sheet name="Option_8 Workings" sheetId="96" state="hidden" r:id="rId26"/>
    <sheet name="Option_9" sheetId="74" state="hidden" r:id="rId27"/>
    <sheet name="Option_9 Workings" sheetId="97" state="hidden" r:id="rId28"/>
    <sheet name="Option_10" sheetId="75" state="hidden" r:id="rId29"/>
    <sheet name="Option_10 Workings" sheetId="98" state="hidden" r:id="rId30"/>
  </sheets>
  <definedNames>
    <definedName name="________hom1" hidden="1">{#N/A,#N/A,FALSE,"Assessment";#N/A,#N/A,FALSE,"Staffing";#N/A,#N/A,FALSE,"Hires";#N/A,#N/A,FALSE,"Assumptions"}</definedName>
    <definedName name="________k1" hidden="1">{#N/A,#N/A,FALSE,"Assessment";#N/A,#N/A,FALSE,"Staffing";#N/A,#N/A,FALSE,"Hires";#N/A,#N/A,FALSE,"Assumptions"}</definedName>
    <definedName name="________kk1" hidden="1">{#N/A,#N/A,FALSE,"Assessment";#N/A,#N/A,FALSE,"Staffing";#N/A,#N/A,FALSE,"Hires";#N/A,#N/A,FALSE,"Assumptions"}</definedName>
    <definedName name="________KKK1" hidden="1">{#N/A,#N/A,FALSE,"Assessment";#N/A,#N/A,FALSE,"Staffing";#N/A,#N/A,FALSE,"Hires";#N/A,#N/A,FALSE,"Assumptions"}</definedName>
    <definedName name="________w2" hidden="1">{"Model Summary",#N/A,FALSE,"Print Chart";"Holdco",#N/A,FALSE,"Print Chart";"Genco",#N/A,FALSE,"Print Chart";"Servco",#N/A,FALSE,"Print Chart";"Genco_Detail",#N/A,FALSE,"Summary Financials";"Servco_Detail",#N/A,FALSE,"Summary Financials"}</definedName>
    <definedName name="________wr6" hidden="1">{"Model Summary",#N/A,FALSE,"Print Chart";"Holdco",#N/A,FALSE,"Print Chart";"Genco",#N/A,FALSE,"Print Chart";"Servco",#N/A,FALSE,"Print Chart";"Genco_Detail",#N/A,FALSE,"Summary Financials";"Servco_Detail",#N/A,FALSE,"Summary Financials"}</definedName>
    <definedName name="________wr9" hidden="1">{"holdco",#N/A,FALSE,"Summary Financials";"holdco",#N/A,FALSE,"Summary Financials"}</definedName>
    <definedName name="________wrn1" hidden="1">{"holdco",#N/A,FALSE,"Summary Financials";"holdco",#N/A,FALSE,"Summary Financials"}</definedName>
    <definedName name="________wrn2" hidden="1">{"holdco",#N/A,FALSE,"Summary Financials";"holdco",#N/A,FALSE,"Summary Financials"}</definedName>
    <definedName name="________wrn3" hidden="1">{"holdco",#N/A,FALSE,"Summary Financials";"holdco",#N/A,FALSE,"Summary Financials"}</definedName>
    <definedName name="________wrn7" hidden="1">{"Model Summary",#N/A,FALSE,"Print Chart";"Holdco",#N/A,FALSE,"Print Chart";"Genco",#N/A,FALSE,"Print Chart";"Servco",#N/A,FALSE,"Print Chart";"Genco_Detail",#N/A,FALSE,"Summary Financials";"Servco_Detail",#N/A,FALSE,"Summary Financials"}</definedName>
    <definedName name="________wrn8" hidden="1">{"holdco",#N/A,FALSE,"Summary Financials";"holdco",#N/A,FALSE,"Summary Financials"}</definedName>
    <definedName name="_______bb2" hidden="1">{#N/A,#N/A,FALSE,"PRJCTED MNTHLY QTY's"}</definedName>
    <definedName name="_______Lee5" hidden="1">{#VALUE!,#N/A,FALSE,0}</definedName>
    <definedName name="______hom1" hidden="1">{#N/A,#N/A,FALSE,"Assessment";#N/A,#N/A,FALSE,"Staffing";#N/A,#N/A,FALSE,"Hires";#N/A,#N/A,FALSE,"Assumptions"}</definedName>
    <definedName name="______k1" hidden="1">{#N/A,#N/A,FALSE,"Assessment";#N/A,#N/A,FALSE,"Staffing";#N/A,#N/A,FALSE,"Hires";#N/A,#N/A,FALSE,"Assumptions"}</definedName>
    <definedName name="______kk1" hidden="1">{#N/A,#N/A,FALSE,"Assessment";#N/A,#N/A,FALSE,"Staffing";#N/A,#N/A,FALSE,"Hires";#N/A,#N/A,FALSE,"Assumptions"}</definedName>
    <definedName name="______KKK1" hidden="1">{#N/A,#N/A,FALSE,"Assessment";#N/A,#N/A,FALSE,"Staffing";#N/A,#N/A,FALSE,"Hires";#N/A,#N/A,FALSE,"Assumptions"}</definedName>
    <definedName name="______w2" hidden="1">{"Model Summary",#N/A,FALSE,"Print Chart";"Holdco",#N/A,FALSE,"Print Chart";"Genco",#N/A,FALSE,"Print Chart";"Servco",#N/A,FALSE,"Print Chart";"Genco_Detail",#N/A,FALSE,"Summary Financials";"Servco_Detail",#N/A,FALSE,"Summary Financials"}</definedName>
    <definedName name="______wr6" hidden="1">{"Model Summary",#N/A,FALSE,"Print Chart";"Holdco",#N/A,FALSE,"Print Chart";"Genco",#N/A,FALSE,"Print Chart";"Servco",#N/A,FALSE,"Print Chart";"Genco_Detail",#N/A,FALSE,"Summary Financials";"Servco_Detail",#N/A,FALSE,"Summary Financials"}</definedName>
    <definedName name="______wr9" hidden="1">{"holdco",#N/A,FALSE,"Summary Financials";"holdco",#N/A,FALSE,"Summary Financials"}</definedName>
    <definedName name="______wrn1" hidden="1">{"holdco",#N/A,FALSE,"Summary Financials";"holdco",#N/A,FALSE,"Summary Financials"}</definedName>
    <definedName name="______wrn2" hidden="1">{"holdco",#N/A,FALSE,"Summary Financials";"holdco",#N/A,FALSE,"Summary Financials"}</definedName>
    <definedName name="______wrn3" hidden="1">{"holdco",#N/A,FALSE,"Summary Financials";"holdco",#N/A,FALSE,"Summary Financials"}</definedName>
    <definedName name="______wrn7" hidden="1">{"Model Summary",#N/A,FALSE,"Print Chart";"Holdco",#N/A,FALSE,"Print Chart";"Genco",#N/A,FALSE,"Print Chart";"Servco",#N/A,FALSE,"Print Chart";"Genco_Detail",#N/A,FALSE,"Summary Financials";"Servco_Detail",#N/A,FALSE,"Summary Financials"}</definedName>
    <definedName name="______wrn8" hidden="1">{"holdco",#N/A,FALSE,"Summary Financials";"holdco",#N/A,FALSE,"Summary Financials"}</definedName>
    <definedName name="_____KKK1" hidden="1">{#N/A,#N/A,FALSE,"Assessment";#N/A,#N/A,FALSE,"Staffing";#N/A,#N/A,FALSE,"Hires";#N/A,#N/A,FALSE,"Assumptions"}</definedName>
    <definedName name="_____wrn1" hidden="1">{"holdco",#N/A,FALSE,"Summary Financials";"holdco",#N/A,FALSE,"Summary Financials"}</definedName>
    <definedName name="_____wrn2" hidden="1">{"holdco",#N/A,FALSE,"Summary Financials";"holdco",#N/A,FALSE,"Summary Financials"}</definedName>
    <definedName name="_____wrn3" hidden="1">{"holdco",#N/A,FALSE,"Summary Financials";"holdco",#N/A,FALSE,"Summary Financials"}</definedName>
    <definedName name="_____wrn7" hidden="1">{"Model Summary",#N/A,FALSE,"Print Chart";"Holdco",#N/A,FALSE,"Print Chart";"Genco",#N/A,FALSE,"Print Chart";"Servco",#N/A,FALSE,"Print Chart";"Genco_Detail",#N/A,FALSE,"Summary Financials";"Servco_Detail",#N/A,FALSE,"Summary Financials"}</definedName>
    <definedName name="_____wrn8" hidden="1">{"holdco",#N/A,FALSE,"Summary Financials";"holdco",#N/A,FALSE,"Summary Financials"}</definedName>
    <definedName name="__123Graph_B" hidden="1">#REF!</definedName>
    <definedName name="__123Graph_C" hidden="1">#REF!</definedName>
    <definedName name="__123Graph_D" hidden="1">#REF!</definedName>
    <definedName name="__123Graph_X" hidden="1">#REF!</definedName>
    <definedName name="__FDS_HYPERLINK_TOGGLE_STATE__" hidden="1">"ON"</definedName>
    <definedName name="__hom1" hidden="1">{#N/A,#N/A,FALSE,"Assessment";#N/A,#N/A,FALSE,"Staffing";#N/A,#N/A,FALSE,"Hires";#N/A,#N/A,FALSE,"Assumptions"}</definedName>
    <definedName name="__IntlFixup" hidden="1">TRUE</definedName>
    <definedName name="__kk1" hidden="1">{#N/A,#N/A,FALSE,"Assessment";#N/A,#N/A,FALSE,"Staffing";#N/A,#N/A,FALSE,"Hires";#N/A,#N/A,FALSE,"Assumptions"}</definedName>
    <definedName name="__KKK1" hidden="1">{#N/A,#N/A,FALSE,"Assessment";#N/A,#N/A,FALSE,"Staffing";#N/A,#N/A,FALSE,"Hires";#N/A,#N/A,FALSE,"Assumptions"}</definedName>
    <definedName name="__wrn1" hidden="1">{"holdco",#N/A,FALSE,"Summary Financials";"holdco",#N/A,FALSE,"Summary Financials"}</definedName>
    <definedName name="__wrn2" hidden="1">{"holdco",#N/A,FALSE,"Summary Financials";"holdco",#N/A,FALSE,"Summary Financials"}</definedName>
    <definedName name="__wrn3" hidden="1">{"holdco",#N/A,FALSE,"Summary Financials";"holdco",#N/A,FALSE,"Summary Financials"}</definedName>
    <definedName name="__wrn7" hidden="1">{"Model Summary",#N/A,FALSE,"Print Chart";"Holdco",#N/A,FALSE,"Print Chart";"Genco",#N/A,FALSE,"Print Chart";"Servco",#N/A,FALSE,"Print Chart";"Genco_Detail",#N/A,FALSE,"Summary Financials";"Servco_Detail",#N/A,FALSE,"Summary Financials"}</definedName>
    <definedName name="__wrn8" hidden="1">{"holdco",#N/A,FALSE,"Summary Financials";"holdco",#N/A,FALSE,"Summary Financials"}</definedName>
    <definedName name="_139__123Graph_LBL_DCHART_3" hidden="1">#REF!</definedName>
    <definedName name="_142__123Graph_LBL_FCHART_1" hidden="1">#REF!</definedName>
    <definedName name="_143__123Graph_LBL_FCHART_3" hidden="1">#REF!</definedName>
    <definedName name="_33__123Graph_LBL_ECHART_3" hidden="1">#REF!</definedName>
    <definedName name="_34__123Graph_LBL_FCHART_1" hidden="1">#REF!</definedName>
    <definedName name="_35__123Graph_LBL_FCHART_3" hidden="1">#REF!</definedName>
    <definedName name="_49__123Graph_LBL_FCHART_1" hidden="1">#REF!</definedName>
    <definedName name="_AtRisk_SimSetting_AutomaticallyGenerateReports" hidden="1">FALSE</definedName>
    <definedName name="_AtRisk_SimSetting_AutomaticResultsDisplayMode" hidden="1">3</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example" hidden="1">#REF!</definedName>
    <definedName name="_Fill" hidden="1">#REF!</definedName>
    <definedName name="_Key1" hidden="1">#REF!</definedName>
    <definedName name="_Key2" hidden="1">#REF!</definedName>
    <definedName name="_Order1" hidden="1">255</definedName>
    <definedName name="_Order2" hidden="1">0</definedName>
    <definedName name="_Sort" hidden="1">#REF!</definedName>
    <definedName name="a" hidden="1">{"staff",#N/A,FALSE,"Current Month"}</definedName>
    <definedName name="AAA_duser" hidden="1">"OFF"</definedName>
    <definedName name="AAB_GSPPG" hidden="1">"AAB_Goldman Sachs PPG Chart Utilities 1.0g"</definedName>
    <definedName name="AccessDatabase" hidden="1">"C:\DATA\KEVIN\MODELS\Model 0218.mdb"</definedName>
    <definedName name="ACwvu.CapersView." hidden="1">#REF!</definedName>
    <definedName name="ACwvu.Japan_Capers_Ed_Pub." hidden="1">#REF!</definedName>
    <definedName name="ACwvu.KJP_CC." hidden="1">#REF!</definedName>
    <definedName name="Assumed_Asset_Life_in_Years">#REF!</definedName>
    <definedName name="b" hidden="1">{"staff",#N/A,FALSE,"Current Month"}</definedName>
    <definedName name="bb" hidden="1">{#N/A,#N/A,FALSE,"PRJCTED MNTHLY QTY's"}</definedName>
    <definedName name="bbbb" hidden="1">{#N/A,#N/A,FALSE,"PRJCTED QTRLY QTY's"}</definedName>
    <definedName name="bbbbbb" hidden="1">{#N/A,#N/A,FALSE,"PRJCTED QTRLY QTY's"}</definedName>
    <definedName name="BExEZ4HBCC06708765M8A06KCR7P" hidden="1">#N/A</definedName>
    <definedName name="BLPH1" hidden="1">#REF!</definedName>
    <definedName name="BLPH10" hidden="1">#REF!</definedName>
    <definedName name="BLPH100"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37" hidden="1">#REF!</definedName>
    <definedName name="BLPH138" hidden="1">#REF!</definedName>
    <definedName name="BLPH139" hidden="1">#REF!</definedName>
    <definedName name="BLPH14" hidden="1">#REF!</definedName>
    <definedName name="BLPH140" hidden="1">#REF!</definedName>
    <definedName name="BLPH141" hidden="1">#REF!</definedName>
    <definedName name="BLPH142" hidden="1">#REF!</definedName>
    <definedName name="BLPH143" hidden="1">#REF!</definedName>
    <definedName name="BLPH144" hidden="1">#REF!</definedName>
    <definedName name="BLPH145" hidden="1">#REF!</definedName>
    <definedName name="BLPH146" hidden="1">#REF!</definedName>
    <definedName name="BLPH147" hidden="1">#REF!</definedName>
    <definedName name="BLPH148" hidden="1">#REF!</definedName>
    <definedName name="BLPH149" hidden="1">#REF!</definedName>
    <definedName name="BLPH15" hidden="1">#REF!</definedName>
    <definedName name="BLPH150" hidden="1">#REF!</definedName>
    <definedName name="BLPH151" hidden="1">#REF!</definedName>
    <definedName name="BLPH152" hidden="1">#REF!</definedName>
    <definedName name="BLPH153" hidden="1">#REF!</definedName>
    <definedName name="BLPH154" hidden="1">#REF!</definedName>
    <definedName name="BLPH155" hidden="1">#REF!</definedName>
    <definedName name="BLPH156" hidden="1">#REF!</definedName>
    <definedName name="BLPH157" hidden="1">#REF!</definedName>
    <definedName name="BLPH158" hidden="1">#REF!</definedName>
    <definedName name="BLPH159" hidden="1">#REF!</definedName>
    <definedName name="BLPH16" hidden="1">#REF!</definedName>
    <definedName name="BLPH160" hidden="1">#REF!</definedName>
    <definedName name="BLPH161" hidden="1">#REF!</definedName>
    <definedName name="BLPH162" hidden="1">#REF!</definedName>
    <definedName name="BLPH163" hidden="1">#REF!</definedName>
    <definedName name="BLPH164" hidden="1">#REF!</definedName>
    <definedName name="BLPH165" hidden="1">#REF!</definedName>
    <definedName name="BLPH166" hidden="1">#REF!</definedName>
    <definedName name="BLPH167" hidden="1">#REF!</definedName>
    <definedName name="BLPH168" hidden="1">#REF!</definedName>
    <definedName name="BLPH169" hidden="1">#REF!</definedName>
    <definedName name="BLPH17" hidden="1">#REF!</definedName>
    <definedName name="BLPH170" hidden="1">#REF!</definedName>
    <definedName name="BLPH171" hidden="1">#REF!</definedName>
    <definedName name="BLPH172" hidden="1">#REF!</definedName>
    <definedName name="BLPH173" hidden="1">#REF!</definedName>
    <definedName name="BLPH174" hidden="1">#REF!</definedName>
    <definedName name="BLPH175" hidden="1">#REF!</definedName>
    <definedName name="BLPH176" hidden="1">#REF!</definedName>
    <definedName name="BLPH177" hidden="1">#REF!</definedName>
    <definedName name="BLPH178" hidden="1">#REF!</definedName>
    <definedName name="BLPH179" hidden="1">#REF!</definedName>
    <definedName name="BLPH18" hidden="1">#REF!</definedName>
    <definedName name="BLPH180" hidden="1">#REF!</definedName>
    <definedName name="BLPH181" hidden="1">#REF!</definedName>
    <definedName name="BLPH182" hidden="1">#REF!</definedName>
    <definedName name="BLPH183" hidden="1">#REF!</definedName>
    <definedName name="BLPH184" hidden="1">#REF!</definedName>
    <definedName name="BLPH185" hidden="1">#REF!</definedName>
    <definedName name="BLPH186" hidden="1">#REF!</definedName>
    <definedName name="BLPH187" hidden="1">#REF!</definedName>
    <definedName name="BLPH188" hidden="1">#REF!</definedName>
    <definedName name="BLPH189" hidden="1">#REF!</definedName>
    <definedName name="BLPH19" hidden="1">#REF!</definedName>
    <definedName name="BLPH190" hidden="1">#REF!</definedName>
    <definedName name="BLPH191" hidden="1">#REF!</definedName>
    <definedName name="BLPH192" hidden="1">#REF!</definedName>
    <definedName name="BLPH193" hidden="1">#REF!</definedName>
    <definedName name="BLPH194" hidden="1">#REF!</definedName>
    <definedName name="BLPH195" hidden="1">#REF!</definedName>
    <definedName name="BLPH196" hidden="1">#REF!</definedName>
    <definedName name="BLPH197" hidden="1">#REF!</definedName>
    <definedName name="BLPH198" hidden="1">#REF!</definedName>
    <definedName name="BLPH199" hidden="1">#REF!</definedName>
    <definedName name="BLPH2" hidden="1">#REF!</definedName>
    <definedName name="BLPH20" hidden="1">#REF!</definedName>
    <definedName name="BLPH200" hidden="1">#REF!</definedName>
    <definedName name="BLPH201" hidden="1">#REF!</definedName>
    <definedName name="BLPH202" hidden="1">#REF!</definedName>
    <definedName name="BLPH203" hidden="1">#REF!</definedName>
    <definedName name="BLPH204" hidden="1">#REF!</definedName>
    <definedName name="BLPH205" hidden="1">#REF!</definedName>
    <definedName name="BLPH206" hidden="1">#REF!</definedName>
    <definedName name="BLPH207" hidden="1">#REF!</definedName>
    <definedName name="BLPH208" hidden="1">#REF!</definedName>
    <definedName name="BLPH209" hidden="1">#REF!</definedName>
    <definedName name="BLPH21" hidden="1">#REF!</definedName>
    <definedName name="BLPH210" hidden="1">#REF!</definedName>
    <definedName name="BLPH211" hidden="1">#REF!</definedName>
    <definedName name="BLPH212" hidden="1">#REF!</definedName>
    <definedName name="BLPH213" hidden="1">#REF!</definedName>
    <definedName name="BLPH214" hidden="1">#REF!</definedName>
    <definedName name="BLPH215" hidden="1">#REF!</definedName>
    <definedName name="BLPH216" hidden="1">#REF!</definedName>
    <definedName name="BLPH217" hidden="1">#REF!</definedName>
    <definedName name="BLPH218" hidden="1">#REF!</definedName>
    <definedName name="BLPH219" hidden="1">#REF!</definedName>
    <definedName name="BLPH22" hidden="1">#REF!</definedName>
    <definedName name="BLPH220" hidden="1">#REF!</definedName>
    <definedName name="BLPH221" hidden="1">#REF!</definedName>
    <definedName name="BLPH222" hidden="1">#REF!</definedName>
    <definedName name="BLPH223" hidden="1">#REF!</definedName>
    <definedName name="BLPH224" hidden="1">#REF!</definedName>
    <definedName name="BLPH225" hidden="1">#REF!</definedName>
    <definedName name="BLPH226" hidden="1">#REF!</definedName>
    <definedName name="BLPH227" hidden="1">#REF!</definedName>
    <definedName name="BLPH228" hidden="1">#REF!</definedName>
    <definedName name="BLPH229" hidden="1">#REF!</definedName>
    <definedName name="BLPH23" hidden="1">#REF!</definedName>
    <definedName name="BLPH230" hidden="1">#REF!</definedName>
    <definedName name="BLPH231" hidden="1">#REF!</definedName>
    <definedName name="BLPH232" hidden="1">#REF!</definedName>
    <definedName name="BLPH233" hidden="1">#REF!</definedName>
    <definedName name="BLPH234" hidden="1">#REF!</definedName>
    <definedName name="BLPH235" hidden="1">#REF!</definedName>
    <definedName name="BLPH236" hidden="1">#REF!</definedName>
    <definedName name="BLPH237" hidden="1">#REF!</definedName>
    <definedName name="BLPH238" hidden="1">#REF!</definedName>
    <definedName name="BLPH239" hidden="1">#REF!</definedName>
    <definedName name="BLPH24" hidden="1">#REF!</definedName>
    <definedName name="BLPH240" hidden="1">#REF!</definedName>
    <definedName name="BLPH241" hidden="1">#REF!</definedName>
    <definedName name="BLPH242" hidden="1">#REF!</definedName>
    <definedName name="BLPH243" hidden="1">#REF!</definedName>
    <definedName name="BLPH244" hidden="1">#REF!</definedName>
    <definedName name="BLPH245" hidden="1">#REF!</definedName>
    <definedName name="BLPH246" hidden="1">#REF!</definedName>
    <definedName name="BLPH247" hidden="1">#REF!</definedName>
    <definedName name="BLPH248" hidden="1">#REF!</definedName>
    <definedName name="BLPH249" hidden="1">#REF!</definedName>
    <definedName name="BLPH25" hidden="1">#REF!</definedName>
    <definedName name="BLPH250" hidden="1">#REF!</definedName>
    <definedName name="BLPH251" hidden="1">#REF!</definedName>
    <definedName name="BLPH252" hidden="1">#REF!</definedName>
    <definedName name="BLPH253" hidden="1">#REF!</definedName>
    <definedName name="BLPH254" hidden="1">#REF!</definedName>
    <definedName name="BLPH255" hidden="1">#REF!</definedName>
    <definedName name="BLPH256" hidden="1">#REF!</definedName>
    <definedName name="BLPH257" hidden="1">#REF!</definedName>
    <definedName name="BLPH258" hidden="1">#REF!</definedName>
    <definedName name="BLPH259" hidden="1">#REF!</definedName>
    <definedName name="BLPH26" hidden="1">#REF!</definedName>
    <definedName name="BLPH260" hidden="1">#REF!</definedName>
    <definedName name="BLPH261" hidden="1">#REF!</definedName>
    <definedName name="BLPH262" hidden="1">#REF!</definedName>
    <definedName name="BLPH263" hidden="1">#REF!</definedName>
    <definedName name="BLPH264" hidden="1">#REF!</definedName>
    <definedName name="BLPH265" hidden="1">#REF!</definedName>
    <definedName name="BLPH266" hidden="1">#REF!</definedName>
    <definedName name="BLPH267" hidden="1">#REF!</definedName>
    <definedName name="BLPH268" hidden="1">#REF!</definedName>
    <definedName name="BLPH269" hidden="1">#REF!</definedName>
    <definedName name="BLPH27" hidden="1">#REF!</definedName>
    <definedName name="BLPH270" hidden="1">#REF!</definedName>
    <definedName name="BLPH271" hidden="1">#REF!</definedName>
    <definedName name="BLPH272" hidden="1">#REF!</definedName>
    <definedName name="BLPH273" hidden="1">#REF!</definedName>
    <definedName name="BLPH274" hidden="1">#REF!</definedName>
    <definedName name="BLPH275" hidden="1">#REF!</definedName>
    <definedName name="BLPH276" hidden="1">#REF!</definedName>
    <definedName name="BLPH277" hidden="1">#REF!</definedName>
    <definedName name="BLPH278" hidden="1">#REF!</definedName>
    <definedName name="BLPH279" hidden="1">#REF!</definedName>
    <definedName name="BLPH28" hidden="1">#REF!</definedName>
    <definedName name="BLPH280" hidden="1">#REF!</definedName>
    <definedName name="BLPH281" hidden="1">#REF!</definedName>
    <definedName name="BLPH282" hidden="1">#REF!</definedName>
    <definedName name="BLPH283" hidden="1">#REF!</definedName>
    <definedName name="BLPH284" hidden="1">#REF!</definedName>
    <definedName name="BLPH285" hidden="1">#REF!</definedName>
    <definedName name="BLPH286" hidden="1">#REF!</definedName>
    <definedName name="BLPH287" hidden="1">#REF!</definedName>
    <definedName name="BLPH288" hidden="1">#REF!</definedName>
    <definedName name="BLPH289" hidden="1">#REF!</definedName>
    <definedName name="BLPH29" hidden="1">#REF!</definedName>
    <definedName name="BLPH290" hidden="1">#REF!</definedName>
    <definedName name="BLPH291" hidden="1">#REF!</definedName>
    <definedName name="BLPH292" hidden="1">#REF!</definedName>
    <definedName name="BLPH293" hidden="1">#REF!</definedName>
    <definedName name="BLPH294" hidden="1">#REF!</definedName>
    <definedName name="BLPH295" hidden="1">#REF!</definedName>
    <definedName name="BLPH296" hidden="1">#REF!</definedName>
    <definedName name="BLPH297" hidden="1">#REF!</definedName>
    <definedName name="BLPH298" hidden="1">#REF!</definedName>
    <definedName name="BLPH299" hidden="1">#REF!</definedName>
    <definedName name="BLPH3" hidden="1">#REF!</definedName>
    <definedName name="BLPH30" hidden="1">#REF!</definedName>
    <definedName name="BLPH300" hidden="1">#REF!</definedName>
    <definedName name="BLPH301" hidden="1">#REF!</definedName>
    <definedName name="BLPH302" hidden="1">#REF!</definedName>
    <definedName name="BLPH303" hidden="1">#REF!</definedName>
    <definedName name="BLPH304" hidden="1">#REF!</definedName>
    <definedName name="BLPH305" hidden="1">#REF!</definedName>
    <definedName name="BLPH306" hidden="1">#REF!</definedName>
    <definedName name="BLPH307" hidden="1">#REF!</definedName>
    <definedName name="BLPH308" hidden="1">#REF!</definedName>
    <definedName name="BLPH309" hidden="1">#REF!</definedName>
    <definedName name="BLPH31" hidden="1">#REF!</definedName>
    <definedName name="BLPH310" hidden="1">#REF!</definedName>
    <definedName name="BLPH311" hidden="1">#REF!</definedName>
    <definedName name="BLPH312" hidden="1">#REF!</definedName>
    <definedName name="BLPH313" hidden="1">#REF!</definedName>
    <definedName name="BLPH314" hidden="1">#REF!</definedName>
    <definedName name="BLPH315" hidden="1">#REF!</definedName>
    <definedName name="BLPH316" hidden="1">#REF!</definedName>
    <definedName name="BLPH317" hidden="1">#REF!</definedName>
    <definedName name="BLPH318" hidden="1">#REF!</definedName>
    <definedName name="BLPH319" hidden="1">#REF!</definedName>
    <definedName name="BLPH32" hidden="1">#REF!</definedName>
    <definedName name="BLPH320" hidden="1">#REF!</definedName>
    <definedName name="BLPH321" hidden="1">#REF!</definedName>
    <definedName name="BLPH322" hidden="1">#REF!</definedName>
    <definedName name="BLPH323" hidden="1">#REF!</definedName>
    <definedName name="BLPH324" hidden="1">#REF!</definedName>
    <definedName name="BLPH325" hidden="1">#REF!</definedName>
    <definedName name="BLPH326" hidden="1">#REF!</definedName>
    <definedName name="BLPH327" hidden="1">#REF!</definedName>
    <definedName name="BLPH328" hidden="1">#REF!</definedName>
    <definedName name="BLPH329" hidden="1">#REF!</definedName>
    <definedName name="BLPH33" hidden="1">#REF!</definedName>
    <definedName name="BLPH330" hidden="1">#REF!</definedName>
    <definedName name="BLPH331" hidden="1">#REF!</definedName>
    <definedName name="BLPH332" hidden="1">#REF!</definedName>
    <definedName name="BLPH333" hidden="1">#REF!</definedName>
    <definedName name="BLPH334" hidden="1">#REF!</definedName>
    <definedName name="BLPH335" hidden="1">#REF!</definedName>
    <definedName name="BLPH336" hidden="1">#REF!</definedName>
    <definedName name="BLPH337" hidden="1">#REF!</definedName>
    <definedName name="BLPH338" hidden="1">#REF!</definedName>
    <definedName name="BLPH339" hidden="1">#REF!</definedName>
    <definedName name="BLPH34" hidden="1">#REF!</definedName>
    <definedName name="BLPH340" hidden="1">#REF!</definedName>
    <definedName name="BLPH341" hidden="1">#REF!</definedName>
    <definedName name="BLPH342" hidden="1">#REF!</definedName>
    <definedName name="BLPH343" hidden="1">#REF!</definedName>
    <definedName name="BLPH344" hidden="1">#REF!</definedName>
    <definedName name="BLPH345" hidden="1">#REF!</definedName>
    <definedName name="BLPH346" hidden="1">#REF!</definedName>
    <definedName name="BLPH347" hidden="1">#REF!</definedName>
    <definedName name="BLPH348" hidden="1">#REF!</definedName>
    <definedName name="BLPH349" hidden="1">#REF!</definedName>
    <definedName name="BLPH35" hidden="1">#REF!</definedName>
    <definedName name="BLPH350" hidden="1">#REF!</definedName>
    <definedName name="BLPH351" hidden="1">#REF!</definedName>
    <definedName name="BLPH352" hidden="1">#REF!</definedName>
    <definedName name="BLPH353" hidden="1">#REF!</definedName>
    <definedName name="BLPH354" hidden="1">#REF!</definedName>
    <definedName name="BLPH355" hidden="1">#REF!</definedName>
    <definedName name="BLPH356" hidden="1">#REF!</definedName>
    <definedName name="BLPH357" hidden="1">#REF!</definedName>
    <definedName name="BLPH358" hidden="1">#REF!</definedName>
    <definedName name="BLPH359"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Carbon_price_tCO2e__2023_2024_prices">#REF!</definedName>
    <definedName name="CBA_Option_Sheets_List" comment="List of all of the option sheets for CBAs created dynamically.">_xlfn.ANCHORARRAY(#REF!)</definedName>
    <definedName name="CHP_Gas_losses_GBP_per_MWh">#REF!</definedName>
    <definedName name="CI_GBP_per_interruption">#REF!</definedName>
    <definedName name="CML_GBP_per_minute_lost">#REF!</definedName>
    <definedName name="Cost_per_Fatality_mGBP">#REF!</definedName>
    <definedName name="Cost_per_litre_oil_GBP_per_litre">#REF!</definedName>
    <definedName name="Cost_per_Non_Fatal__Major_injury_mGBP">#REF!</definedName>
    <definedName name="Cwvu.CapersView." hidden="1">#REF!</definedName>
    <definedName name="Cwvu.Japan_Capers_Ed_Pub." hidden="1">#REF!</definedName>
    <definedName name="Data_Confidence_Rating_Options">#REF!</definedName>
    <definedName name="DecimalPlaces">#REF!</definedName>
    <definedName name="Discount_rate_for_safety_greater_than_30_years">#REF!</definedName>
    <definedName name="Discount_rate_for_safety_less_than_30_years" comment="Discount rate for safety less than or equal to 30 years ">#REF!</definedName>
    <definedName name="Discount_Rate_greater_than_30_years">#REF!</definedName>
    <definedName name="Discount_Rate_less_than_equal_30_years">#REF!</definedName>
    <definedName name="Electrical_losses_GBP_per_MWh">#REF!</definedName>
    <definedName name="Electricity_GHG_factor_tonnes_per_MWh">#REF!</definedName>
    <definedName name="Emissions_scopes">#REF!</definedName>
    <definedName name="f" hidden="1">{"'PRODUCTIONCOST SHEET'!$B$3:$G$48"}</definedName>
    <definedName name="ff" hidden="1">{#N/A,#N/A,FALSE,"PRJCTED MNTHLY QTY's"}</definedName>
    <definedName name="fffff" hidden="1">{#N/A,#N/A,FALSE,"PRJCTED QTRLY QTY's"}</definedName>
    <definedName name="First_year_of_outflow">#REF!</definedName>
    <definedName name="Forecast_Profile_No_Int_1">#REF!</definedName>
    <definedName name="Forecast_Profile_No_Int_10">#REF!</definedName>
    <definedName name="Forecast_Profile_No_Int_11">#REF!</definedName>
    <definedName name="Forecast_Profile_No_Int_12">#REF!</definedName>
    <definedName name="Forecast_Profile_No_Int_13">#REF!</definedName>
    <definedName name="Forecast_Profile_No_Int_14">#REF!</definedName>
    <definedName name="Forecast_Profile_No_Int_15">#REF!</definedName>
    <definedName name="Forecast_Profile_No_Int_16">#REF!</definedName>
    <definedName name="Forecast_Profile_No_Int_17">#REF!</definedName>
    <definedName name="Forecast_Profile_No_Int_18">#REF!</definedName>
    <definedName name="Forecast_Profile_No_Int_19">#REF!</definedName>
    <definedName name="Forecast_Profile_No_Int_2">#REF!</definedName>
    <definedName name="Forecast_Profile_No_Int_20">#REF!</definedName>
    <definedName name="Forecast_Profile_No_Int_21">#REF!</definedName>
    <definedName name="Forecast_Profile_No_Int_22">#REF!</definedName>
    <definedName name="Forecast_Profile_No_Int_23">#REF!</definedName>
    <definedName name="Forecast_Profile_No_Int_24">#REF!</definedName>
    <definedName name="Forecast_Profile_No_Int_25">#REF!</definedName>
    <definedName name="Forecast_Profile_No_Int_26">#REF!</definedName>
    <definedName name="Forecast_Profile_No_Int_27">#REF!</definedName>
    <definedName name="Forecast_Profile_No_Int_28">#REF!</definedName>
    <definedName name="Forecast_Profile_No_Int_29">#REF!</definedName>
    <definedName name="Forecast_Profile_No_Int_3">#REF!</definedName>
    <definedName name="Forecast_Profile_No_Int_30">#REF!</definedName>
    <definedName name="Forecast_Profile_No_Int_31">#REF!</definedName>
    <definedName name="Forecast_Profile_No_Int_32">#REF!</definedName>
    <definedName name="Forecast_Profile_No_Int_33">#REF!</definedName>
    <definedName name="Forecast_Profile_No_Int_34">#REF!</definedName>
    <definedName name="Forecast_Profile_No_Int_35">#REF!</definedName>
    <definedName name="Forecast_Profile_No_Int_36">#REF!</definedName>
    <definedName name="Forecast_Profile_No_Int_37">#REF!</definedName>
    <definedName name="Forecast_Profile_No_Int_38">#REF!</definedName>
    <definedName name="Forecast_Profile_No_Int_39">#REF!</definedName>
    <definedName name="Forecast_Profile_No_Int_4">#REF!</definedName>
    <definedName name="Forecast_Profile_No_Int_40">#REF!</definedName>
    <definedName name="Forecast_Profile_No_Int_41">#REF!</definedName>
    <definedName name="Forecast_Profile_No_Int_42">#REF!</definedName>
    <definedName name="Forecast_Profile_No_Int_43">#REF!</definedName>
    <definedName name="Forecast_Profile_No_Int_44">#REF!</definedName>
    <definedName name="Forecast_Profile_No_Int_45">#REF!</definedName>
    <definedName name="Forecast_Profile_No_Int_46">#REF!</definedName>
    <definedName name="Forecast_Profile_No_Int_47">#REF!</definedName>
    <definedName name="Forecast_Profile_No_Int_48">#REF!</definedName>
    <definedName name="Forecast_Profile_No_Int_49">#REF!</definedName>
    <definedName name="Forecast_Profile_No_Int_5">#REF!</definedName>
    <definedName name="Forecast_Profile_No_Int_50">#REF!</definedName>
    <definedName name="Forecast_Profile_No_Int_51">#REF!</definedName>
    <definedName name="Forecast_Profile_No_Int_52">#REF!</definedName>
    <definedName name="Forecast_Profile_No_Int_53">#REF!</definedName>
    <definedName name="Forecast_Profile_No_Int_54">#REF!</definedName>
    <definedName name="Forecast_Profile_No_Int_55">#REF!</definedName>
    <definedName name="Forecast_Profile_No_Int_56">#REF!</definedName>
    <definedName name="Forecast_Profile_No_Int_57">#REF!</definedName>
    <definedName name="Forecast_Profile_No_Int_58">#REF!</definedName>
    <definedName name="Forecast_Profile_No_Int_59">#REF!</definedName>
    <definedName name="Forecast_Profile_No_Int_6">#REF!</definedName>
    <definedName name="Forecast_Profile_No_Int_60">#REF!</definedName>
    <definedName name="Forecast_Profile_No_Int_61">#REF!</definedName>
    <definedName name="Forecast_Profile_No_Int_7">#REF!</definedName>
    <definedName name="Forecast_Profile_No_Int_8">#REF!</definedName>
    <definedName name="Forecast_Profile_No_Int_9">#REF!</definedName>
    <definedName name="gjk" hidden="1">{#N/A,#N/A,FALSE,"DI 2 YEAR MASTER SCHEDULE"}</definedName>
    <definedName name="gwge" hidden="1">#REF!</definedName>
    <definedName name="hh"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TML_CodePage" hidden="1">1252</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nvestmentClass">#REF!</definedName>
    <definedName name="IQ_DNTM" hidden="1">700000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MTD" hidden="1">800000</definedName>
    <definedName name="IQ_NAMES_REVISION_DATE_" hidden="1">"06/22/2018 13:52:39"</definedName>
    <definedName name="IQ_QTD" hidden="1">750000</definedName>
    <definedName name="IQ_TODAY" hidden="1">0</definedName>
    <definedName name="IQ_YTDMONTH" hidden="1">130000</definedName>
    <definedName name="khkjk" hidden="1">{"staff",#N/A,FALSE,"Current Month"}</definedName>
    <definedName name="l" hidden="1">{#N/A,#N/A,FALSE,"DI 2 YEAR MASTER SCHEDULE"}</definedName>
    <definedName name="ListOffset" hidden="1">1</definedName>
    <definedName name="lkl" hidden="1">{#N/A,#N/A,FALSE,"DI 2 YEAR MASTER SCHEDULE"}</definedName>
    <definedName name="mm"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mm"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Name">#REF!</definedName>
    <definedName name="nn" hidden="1">{#N/A,#N/A,FALSE,"PRJCTED QTRLY $'s"}</definedName>
    <definedName name="odd" hidden="1">{"staff",#N/A,FALSE,"Current Month"}</definedName>
    <definedName name="OutputList">#REF!</definedName>
    <definedName name="Pal_Workbook_GUID" hidden="1">"LJ9YVKRJVQ1A1KNUG7XIT5A9"</definedName>
    <definedName name="Project_cost_types">#REF!</definedName>
    <definedName name="qs" hidden="1">{#N/A,#N/A,FALSE,"PRJCTED MNTHLY QTY's"}</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IsOutput" hidden="1">FALSE</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wvu.CapersView." hidden="1">#REF!</definedName>
    <definedName name="Rwvu.Japan_Capers_Ed_Pub." hidden="1">#REF!</definedName>
    <definedName name="Rwvu.KJP_CC." hidden="1">#REF!</definedName>
    <definedName name="SAPBEXhrIndnt" hidden="1">"Wide"</definedName>
    <definedName name="SAPBEXrevision" hidden="1">1</definedName>
    <definedName name="SAPBEXsysID" hidden="1">"BWP"</definedName>
    <definedName name="SAPBEXwbID" hidden="1">"3M0Y5JZ0K259IJHR15SO2N9QE"</definedName>
    <definedName name="SAPsysID" hidden="1">"708C5W7SBKP804JT78WJ0JNKI"</definedName>
    <definedName name="SAPwbID" hidden="1">"ARS"</definedName>
    <definedName name="Swvu.CapersView." hidden="1">#REF!</definedName>
    <definedName name="Swvu.Japan_Capers_Ed_Pub." hidden="1">#REF!</definedName>
    <definedName name="Swvu.KJP_CC." hidden="1">#REF!</definedName>
    <definedName name="Targets_Asset_Refurbishment_1">#REF!</definedName>
    <definedName name="Targets_Asset_Refurbishment_10">#REF!</definedName>
    <definedName name="Targets_Asset_Refurbishment_11">#REF!</definedName>
    <definedName name="Targets_Asset_Refurbishment_12">#REF!</definedName>
    <definedName name="Targets_Asset_Refurbishment_13">#REF!</definedName>
    <definedName name="Targets_Asset_Refurbishment_14">#REF!</definedName>
    <definedName name="Targets_Asset_Refurbishment_15">#REF!</definedName>
    <definedName name="Targets_Asset_Refurbishment_16">#REF!</definedName>
    <definedName name="Targets_Asset_Refurbishment_17">#REF!</definedName>
    <definedName name="Targets_Asset_Refurbishment_18">#REF!</definedName>
    <definedName name="Targets_Asset_Refurbishment_19">#REF!</definedName>
    <definedName name="Targets_Asset_Refurbishment_2">#REF!</definedName>
    <definedName name="Targets_Asset_Refurbishment_20">#REF!</definedName>
    <definedName name="Targets_Asset_Refurbishment_21">#REF!</definedName>
    <definedName name="Targets_Asset_Refurbishment_22">#REF!</definedName>
    <definedName name="Targets_Asset_Refurbishment_23">#REF!</definedName>
    <definedName name="Targets_Asset_Refurbishment_24">#REF!</definedName>
    <definedName name="Targets_Asset_Refurbishment_25">#REF!</definedName>
    <definedName name="Targets_Asset_Refurbishment_26">#REF!</definedName>
    <definedName name="Targets_Asset_Refurbishment_27">#REF!</definedName>
    <definedName name="Targets_Asset_Refurbishment_28">#REF!</definedName>
    <definedName name="Targets_Asset_Refurbishment_29">#REF!</definedName>
    <definedName name="Targets_Asset_Refurbishment_3">#REF!</definedName>
    <definedName name="Targets_Asset_Refurbishment_30">#REF!</definedName>
    <definedName name="Targets_Asset_Refurbishment_31">#REF!</definedName>
    <definedName name="Targets_Asset_Refurbishment_32">#REF!</definedName>
    <definedName name="Targets_Asset_Refurbishment_33">#REF!</definedName>
    <definedName name="Targets_Asset_Refurbishment_34">#REF!</definedName>
    <definedName name="Targets_Asset_Refurbishment_35">#REF!</definedName>
    <definedName name="Targets_Asset_Refurbishment_36">#REF!</definedName>
    <definedName name="Targets_Asset_Refurbishment_37">#REF!</definedName>
    <definedName name="Targets_Asset_Refurbishment_38">#REF!</definedName>
    <definedName name="Targets_Asset_Refurbishment_39">#REF!</definedName>
    <definedName name="Targets_Asset_Refurbishment_4">#REF!</definedName>
    <definedName name="Targets_Asset_Refurbishment_40">#REF!</definedName>
    <definedName name="Targets_Asset_Refurbishment_41">#REF!</definedName>
    <definedName name="Targets_Asset_Refurbishment_42">#REF!</definedName>
    <definedName name="Targets_Asset_Refurbishment_43">#REF!</definedName>
    <definedName name="Targets_Asset_Refurbishment_44">#REF!</definedName>
    <definedName name="Targets_Asset_Refurbishment_45">#REF!</definedName>
    <definedName name="Targets_Asset_Refurbishment_46">#REF!</definedName>
    <definedName name="Targets_Asset_Refurbishment_47">#REF!</definedName>
    <definedName name="Targets_Asset_Refurbishment_48">#REF!</definedName>
    <definedName name="Targets_Asset_Refurbishment_49">#REF!</definedName>
    <definedName name="Targets_Asset_Refurbishment_5">#REF!</definedName>
    <definedName name="Targets_Asset_Refurbishment_50">#REF!</definedName>
    <definedName name="Targets_Asset_Refurbishment_51">#REF!</definedName>
    <definedName name="Targets_Asset_Refurbishment_52">#REF!</definedName>
    <definedName name="Targets_Asset_Refurbishment_53">#REF!</definedName>
    <definedName name="Targets_Asset_Refurbishment_54">#REF!</definedName>
    <definedName name="Targets_Asset_Refurbishment_55">#REF!</definedName>
    <definedName name="Targets_Asset_Refurbishment_56">#REF!</definedName>
    <definedName name="Targets_Asset_Refurbishment_57">#REF!</definedName>
    <definedName name="Targets_Asset_Refurbishment_58">#REF!</definedName>
    <definedName name="Targets_Asset_Refurbishment_59">#REF!</definedName>
    <definedName name="Targets_Asset_Refurbishment_6">#REF!</definedName>
    <definedName name="Targets_Asset_Refurbishment_60">#REF!</definedName>
    <definedName name="Targets_Asset_Refurbishment_61">#REF!</definedName>
    <definedName name="Targets_Asset_Refurbishment_7">#REF!</definedName>
    <definedName name="Targets_Asset_Refurbishment_8">#REF!</definedName>
    <definedName name="Targets_Asset_Refurbishment_9">#REF!</definedName>
    <definedName name="Targets_Asset_Refurbishment_PostRef_1">#REF!</definedName>
    <definedName name="Targets_Asset_Refurbishment_PostRef_10">#REF!</definedName>
    <definedName name="Targets_Asset_Refurbishment_PostRef_11">#REF!</definedName>
    <definedName name="Targets_Asset_Refurbishment_PostRef_12">#REF!</definedName>
    <definedName name="Targets_Asset_Refurbishment_PostRef_13">#REF!</definedName>
    <definedName name="Targets_Asset_Refurbishment_PostRef_14">#REF!</definedName>
    <definedName name="Targets_Asset_Refurbishment_PostRef_15">#REF!</definedName>
    <definedName name="Targets_Asset_Refurbishment_PostRef_16">#REF!</definedName>
    <definedName name="Targets_Asset_Refurbishment_PostRef_17">#REF!</definedName>
    <definedName name="Targets_Asset_Refurbishment_PostRef_18">#REF!</definedName>
    <definedName name="Targets_Asset_Refurbishment_PostRef_19">#REF!</definedName>
    <definedName name="Targets_Asset_Refurbishment_PostRef_2">#REF!</definedName>
    <definedName name="Targets_Asset_Refurbishment_PostRef_20">#REF!</definedName>
    <definedName name="Targets_Asset_Refurbishment_PostRef_21">#REF!</definedName>
    <definedName name="Targets_Asset_Refurbishment_PostRef_22">#REF!</definedName>
    <definedName name="Targets_Asset_Refurbishment_PostRef_23">#REF!</definedName>
    <definedName name="Targets_Asset_Refurbishment_PostRef_24">#REF!</definedName>
    <definedName name="Targets_Asset_Refurbishment_PostRef_25">#REF!</definedName>
    <definedName name="Targets_Asset_Refurbishment_PostRef_26">#REF!</definedName>
    <definedName name="Targets_Asset_Refurbishment_PostRef_27">#REF!</definedName>
    <definedName name="Targets_Asset_Refurbishment_PostRef_28">#REF!</definedName>
    <definedName name="Targets_Asset_Refurbishment_PostRef_29">#REF!</definedName>
    <definedName name="Targets_Asset_Refurbishment_PostRef_3">#REF!</definedName>
    <definedName name="Targets_Asset_Refurbishment_PostRef_30">#REF!</definedName>
    <definedName name="Targets_Asset_Refurbishment_PostRef_31">#REF!</definedName>
    <definedName name="Targets_Asset_Refurbishment_PostRef_32">#REF!</definedName>
    <definedName name="Targets_Asset_Refurbishment_PostRef_33">#REF!</definedName>
    <definedName name="Targets_Asset_Refurbishment_PostRef_34">#REF!</definedName>
    <definedName name="Targets_Asset_Refurbishment_PostRef_35">#REF!</definedName>
    <definedName name="Targets_Asset_Refurbishment_PostRef_36">#REF!</definedName>
    <definedName name="Targets_Asset_Refurbishment_PostRef_37">#REF!</definedName>
    <definedName name="Targets_Asset_Refurbishment_PostRef_38">#REF!</definedName>
    <definedName name="Targets_Asset_Refurbishment_PostRef_39">#REF!</definedName>
    <definedName name="Targets_Asset_Refurbishment_PostRef_4">#REF!</definedName>
    <definedName name="Targets_Asset_Refurbishment_PostRef_40">#REF!</definedName>
    <definedName name="Targets_Asset_Refurbishment_PostRef_41">#REF!</definedName>
    <definedName name="Targets_Asset_Refurbishment_PostRef_42">#REF!</definedName>
    <definedName name="Targets_Asset_Refurbishment_PostRef_43">#REF!</definedName>
    <definedName name="Targets_Asset_Refurbishment_PostRef_44">#REF!</definedName>
    <definedName name="Targets_Asset_Refurbishment_PostRef_45">#REF!</definedName>
    <definedName name="Targets_Asset_Refurbishment_PostRef_46">#REF!</definedName>
    <definedName name="Targets_Asset_Refurbishment_PostRef_47">#REF!</definedName>
    <definedName name="Targets_Asset_Refurbishment_PostRef_48">#REF!</definedName>
    <definedName name="Targets_Asset_Refurbishment_PostRef_49">#REF!</definedName>
    <definedName name="Targets_Asset_Refurbishment_PostRef_5">#REF!</definedName>
    <definedName name="Targets_Asset_Refurbishment_PostRef_50">#REF!</definedName>
    <definedName name="Targets_Asset_Refurbishment_PostRef_51">#REF!</definedName>
    <definedName name="Targets_Asset_Refurbishment_PostRef_52">#REF!</definedName>
    <definedName name="Targets_Asset_Refurbishment_PostRef_53">#REF!</definedName>
    <definedName name="Targets_Asset_Refurbishment_PostRef_54">#REF!</definedName>
    <definedName name="Targets_Asset_Refurbishment_PostRef_55">#REF!</definedName>
    <definedName name="Targets_Asset_Refurbishment_PostRef_56">#REF!</definedName>
    <definedName name="Targets_Asset_Refurbishment_PostRef_57">#REF!</definedName>
    <definedName name="Targets_Asset_Refurbishment_PostRef_58">#REF!</definedName>
    <definedName name="Targets_Asset_Refurbishment_PostRef_59">#REF!</definedName>
    <definedName name="Targets_Asset_Refurbishment_PostRef_6">#REF!</definedName>
    <definedName name="Targets_Asset_Refurbishment_PostRef_60">#REF!</definedName>
    <definedName name="Targets_Asset_Refurbishment_PostRef_61">#REF!</definedName>
    <definedName name="Targets_Asset_Refurbishment_PostRef_7">#REF!</definedName>
    <definedName name="Targets_Asset_Refurbishment_PostRef_8">#REF!</definedName>
    <definedName name="Targets_Asset_Refurbishment_PostRef_9">#REF!</definedName>
    <definedName name="Targets_Asset_Replacement_Additions_1">#REF!</definedName>
    <definedName name="Targets_Asset_Replacement_Additions_10">#REF!</definedName>
    <definedName name="Targets_Asset_Replacement_Additions_11">#REF!</definedName>
    <definedName name="Targets_Asset_Replacement_Additions_12">#REF!</definedName>
    <definedName name="Targets_Asset_Replacement_Additions_13">#REF!</definedName>
    <definedName name="Targets_Asset_Replacement_Additions_14">#REF!</definedName>
    <definedName name="Targets_Asset_Replacement_Additions_15">#REF!</definedName>
    <definedName name="Targets_Asset_Replacement_Additions_16">#REF!</definedName>
    <definedName name="Targets_Asset_Replacement_Additions_17">#REF!</definedName>
    <definedName name="Targets_Asset_Replacement_Additions_18">#REF!</definedName>
    <definedName name="Targets_Asset_Replacement_Additions_19">#REF!</definedName>
    <definedName name="Targets_Asset_Replacement_Additions_2">#REF!</definedName>
    <definedName name="Targets_Asset_Replacement_Additions_20">#REF!</definedName>
    <definedName name="Targets_Asset_Replacement_Additions_21">#REF!</definedName>
    <definedName name="Targets_Asset_Replacement_Additions_22">#REF!</definedName>
    <definedName name="Targets_Asset_Replacement_Additions_23">#REF!</definedName>
    <definedName name="Targets_Asset_Replacement_Additions_24">#REF!</definedName>
    <definedName name="Targets_Asset_Replacement_Additions_25">#REF!</definedName>
    <definedName name="Targets_Asset_Replacement_Additions_26">#REF!</definedName>
    <definedName name="Targets_Asset_Replacement_Additions_27">#REF!</definedName>
    <definedName name="Targets_Asset_Replacement_Additions_28">#REF!</definedName>
    <definedName name="Targets_Asset_Replacement_Additions_29">#REF!</definedName>
    <definedName name="Targets_Asset_Replacement_Additions_3">#REF!</definedName>
    <definedName name="Targets_Asset_Replacement_Additions_30">#REF!</definedName>
    <definedName name="Targets_Asset_Replacement_Additions_31">#REF!</definedName>
    <definedName name="Targets_Asset_Replacement_Additions_32">#REF!</definedName>
    <definedName name="Targets_Asset_Replacement_Additions_33">#REF!</definedName>
    <definedName name="Targets_Asset_Replacement_Additions_34">#REF!</definedName>
    <definedName name="Targets_Asset_Replacement_Additions_35">#REF!</definedName>
    <definedName name="Targets_Asset_Replacement_Additions_36">#REF!</definedName>
    <definedName name="Targets_Asset_Replacement_Additions_37">#REF!</definedName>
    <definedName name="Targets_Asset_Replacement_Additions_38">#REF!</definedName>
    <definedName name="Targets_Asset_Replacement_Additions_39">#REF!</definedName>
    <definedName name="Targets_Asset_Replacement_Additions_4">#REF!</definedName>
    <definedName name="Targets_Asset_Replacement_Additions_40">#REF!</definedName>
    <definedName name="Targets_Asset_Replacement_Additions_41">#REF!</definedName>
    <definedName name="Targets_Asset_Replacement_Additions_42">#REF!</definedName>
    <definedName name="Targets_Asset_Replacement_Additions_43">#REF!</definedName>
    <definedName name="Targets_Asset_Replacement_Additions_44">#REF!</definedName>
    <definedName name="Targets_Asset_Replacement_Additions_45">#REF!</definedName>
    <definedName name="Targets_Asset_Replacement_Additions_46">#REF!</definedName>
    <definedName name="Targets_Asset_Replacement_Additions_47">#REF!</definedName>
    <definedName name="Targets_Asset_Replacement_Additions_48">#REF!</definedName>
    <definedName name="Targets_Asset_Replacement_Additions_49">#REF!</definedName>
    <definedName name="Targets_Asset_Replacement_Additions_5">#REF!</definedName>
    <definedName name="Targets_Asset_Replacement_Additions_50">#REF!</definedName>
    <definedName name="Targets_Asset_Replacement_Additions_51">#REF!</definedName>
    <definedName name="Targets_Asset_Replacement_Additions_52">#REF!</definedName>
    <definedName name="Targets_Asset_Replacement_Additions_53">#REF!</definedName>
    <definedName name="Targets_Asset_Replacement_Additions_54">#REF!</definedName>
    <definedName name="Targets_Asset_Replacement_Additions_55">#REF!</definedName>
    <definedName name="Targets_Asset_Replacement_Additions_56">#REF!</definedName>
    <definedName name="Targets_Asset_Replacement_Additions_57">#REF!</definedName>
    <definedName name="Targets_Asset_Replacement_Additions_58">#REF!</definedName>
    <definedName name="Targets_Asset_Replacement_Additions_59">#REF!</definedName>
    <definedName name="Targets_Asset_Replacement_Additions_6">#REF!</definedName>
    <definedName name="Targets_Asset_Replacement_Additions_60">#REF!</definedName>
    <definedName name="Targets_Asset_Replacement_Additions_61">#REF!</definedName>
    <definedName name="Targets_Asset_Replacement_Additions_7">#REF!</definedName>
    <definedName name="Targets_Asset_Replacement_Additions_8">#REF!</definedName>
    <definedName name="Targets_Asset_Replacement_Additions_9">#REF!</definedName>
    <definedName name="Targets_Asset_Replacement_Removals_1">#REF!</definedName>
    <definedName name="Targets_Asset_Replacement_Removals_10">#REF!</definedName>
    <definedName name="Targets_Asset_Replacement_Removals_11">#REF!</definedName>
    <definedName name="Targets_Asset_Replacement_Removals_12">#REF!</definedName>
    <definedName name="Targets_Asset_Replacement_Removals_13">#REF!</definedName>
    <definedName name="Targets_Asset_Replacement_Removals_14">#REF!</definedName>
    <definedName name="Targets_Asset_Replacement_Removals_15">#REF!</definedName>
    <definedName name="Targets_Asset_Replacement_Removals_16">#REF!</definedName>
    <definedName name="Targets_Asset_Replacement_Removals_17">#REF!</definedName>
    <definedName name="Targets_Asset_Replacement_Removals_18">#REF!</definedName>
    <definedName name="Targets_Asset_Replacement_Removals_19">#REF!</definedName>
    <definedName name="Targets_Asset_Replacement_Removals_2">#REF!</definedName>
    <definedName name="Targets_Asset_Replacement_Removals_20">#REF!</definedName>
    <definedName name="Targets_Asset_Replacement_Removals_21">#REF!</definedName>
    <definedName name="Targets_Asset_Replacement_Removals_22">#REF!</definedName>
    <definedName name="Targets_Asset_Replacement_Removals_23">#REF!</definedName>
    <definedName name="Targets_Asset_Replacement_Removals_24">#REF!</definedName>
    <definedName name="Targets_Asset_Replacement_Removals_25">#REF!</definedName>
    <definedName name="Targets_Asset_Replacement_Removals_26">#REF!</definedName>
    <definedName name="Targets_Asset_Replacement_Removals_27">#REF!</definedName>
    <definedName name="Targets_Asset_Replacement_Removals_28">#REF!</definedName>
    <definedName name="Targets_Asset_Replacement_Removals_29">#REF!</definedName>
    <definedName name="Targets_Asset_Replacement_Removals_3">#REF!</definedName>
    <definedName name="Targets_Asset_Replacement_Removals_30">#REF!</definedName>
    <definedName name="Targets_Asset_Replacement_Removals_31">#REF!</definedName>
    <definedName name="Targets_Asset_Replacement_Removals_32">#REF!</definedName>
    <definedName name="Targets_Asset_Replacement_Removals_33">#REF!</definedName>
    <definedName name="Targets_Asset_Replacement_Removals_34">#REF!</definedName>
    <definedName name="Targets_Asset_Replacement_Removals_35">#REF!</definedName>
    <definedName name="Targets_Asset_Replacement_Removals_36">#REF!</definedName>
    <definedName name="Targets_Asset_Replacement_Removals_37">#REF!</definedName>
    <definedName name="Targets_Asset_Replacement_Removals_38">#REF!</definedName>
    <definedName name="Targets_Asset_Replacement_Removals_39">#REF!</definedName>
    <definedName name="Targets_Asset_Replacement_Removals_4">#REF!</definedName>
    <definedName name="Targets_Asset_Replacement_Removals_40">#REF!</definedName>
    <definedName name="Targets_Asset_Replacement_Removals_41">#REF!</definedName>
    <definedName name="Targets_Asset_Replacement_Removals_42">#REF!</definedName>
    <definedName name="Targets_Asset_Replacement_Removals_43">#REF!</definedName>
    <definedName name="Targets_Asset_Replacement_Removals_44">#REF!</definedName>
    <definedName name="Targets_Asset_Replacement_Removals_45">#REF!</definedName>
    <definedName name="Targets_Asset_Replacement_Removals_46">#REF!</definedName>
    <definedName name="Targets_Asset_Replacement_Removals_47">#REF!</definedName>
    <definedName name="Targets_Asset_Replacement_Removals_48">#REF!</definedName>
    <definedName name="Targets_Asset_Replacement_Removals_49">#REF!</definedName>
    <definedName name="Targets_Asset_Replacement_Removals_5">#REF!</definedName>
    <definedName name="Targets_Asset_Replacement_Removals_50">#REF!</definedName>
    <definedName name="Targets_Asset_Replacement_Removals_51">#REF!</definedName>
    <definedName name="Targets_Asset_Replacement_Removals_52">#REF!</definedName>
    <definedName name="Targets_Asset_Replacement_Removals_53">#REF!</definedName>
    <definedName name="Targets_Asset_Replacement_Removals_54">#REF!</definedName>
    <definedName name="Targets_Asset_Replacement_Removals_55">#REF!</definedName>
    <definedName name="Targets_Asset_Replacement_Removals_56">#REF!</definedName>
    <definedName name="Targets_Asset_Replacement_Removals_57">#REF!</definedName>
    <definedName name="Targets_Asset_Replacement_Removals_58">#REF!</definedName>
    <definedName name="Targets_Asset_Replacement_Removals_59">#REF!</definedName>
    <definedName name="Targets_Asset_Replacement_Removals_6">#REF!</definedName>
    <definedName name="Targets_Asset_Replacement_Removals_60">#REF!</definedName>
    <definedName name="Targets_Asset_Replacement_Removals_61">#REF!</definedName>
    <definedName name="Targets_Asset_Replacement_Removals_7">#REF!</definedName>
    <definedName name="Targets_Asset_Replacement_Removals_8">#REF!</definedName>
    <definedName name="Targets_Asset_Replacement_Removals_9">#REF!</definedName>
    <definedName name="Targets_HVP_1">#REF!</definedName>
    <definedName name="Targets_HVP_10">#REF!</definedName>
    <definedName name="Targets_HVP_11">#REF!</definedName>
    <definedName name="Targets_HVP_12">#REF!</definedName>
    <definedName name="Targets_HVP_13">#REF!</definedName>
    <definedName name="Targets_HVP_14">#REF!</definedName>
    <definedName name="Targets_HVP_15">#REF!</definedName>
    <definedName name="Targets_HVP_16">#REF!</definedName>
    <definedName name="Targets_HVP_17">#REF!</definedName>
    <definedName name="Targets_HVP_18">#REF!</definedName>
    <definedName name="Targets_HVP_19">#REF!</definedName>
    <definedName name="Targets_HVP_2">#REF!</definedName>
    <definedName name="Targets_HVP_20">#REF!</definedName>
    <definedName name="Targets_HVP_21">#REF!</definedName>
    <definedName name="Targets_HVP_22">#REF!</definedName>
    <definedName name="Targets_HVP_23">#REF!</definedName>
    <definedName name="Targets_HVP_24">#REF!</definedName>
    <definedName name="Targets_HVP_25">#REF!</definedName>
    <definedName name="Targets_HVP_26">#REF!</definedName>
    <definedName name="Targets_HVP_27">#REF!</definedName>
    <definedName name="Targets_HVP_28">#REF!</definedName>
    <definedName name="Targets_HVP_29">#REF!</definedName>
    <definedName name="Targets_HVP_3">#REF!</definedName>
    <definedName name="Targets_HVP_30">#REF!</definedName>
    <definedName name="Targets_HVP_31">#REF!</definedName>
    <definedName name="Targets_HVP_32">#REF!</definedName>
    <definedName name="Targets_HVP_33">#REF!</definedName>
    <definedName name="Targets_HVP_34">#REF!</definedName>
    <definedName name="Targets_HVP_35">#REF!</definedName>
    <definedName name="Targets_HVP_36">#REF!</definedName>
    <definedName name="Targets_HVP_37">#REF!</definedName>
    <definedName name="Targets_HVP_38">#REF!</definedName>
    <definedName name="Targets_HVP_39">#REF!</definedName>
    <definedName name="Targets_HVP_4">#REF!</definedName>
    <definedName name="Targets_HVP_40">#REF!</definedName>
    <definedName name="Targets_HVP_41">#REF!</definedName>
    <definedName name="Targets_HVP_42">#REF!</definedName>
    <definedName name="Targets_HVP_43">#REF!</definedName>
    <definedName name="Targets_HVP_44">#REF!</definedName>
    <definedName name="Targets_HVP_45">#REF!</definedName>
    <definedName name="Targets_HVP_46">#REF!</definedName>
    <definedName name="Targets_HVP_47">#REF!</definedName>
    <definedName name="Targets_HVP_48">#REF!</definedName>
    <definedName name="Targets_HVP_49">#REF!</definedName>
    <definedName name="Targets_HVP_5">#REF!</definedName>
    <definedName name="Targets_HVP_50">#REF!</definedName>
    <definedName name="Targets_HVP_51">#REF!</definedName>
    <definedName name="Targets_HVP_52">#REF!</definedName>
    <definedName name="Targets_HVP_53">#REF!</definedName>
    <definedName name="Targets_HVP_54">#REF!</definedName>
    <definedName name="Targets_HVP_55">#REF!</definedName>
    <definedName name="Targets_HVP_56">#REF!</definedName>
    <definedName name="Targets_HVP_57">#REF!</definedName>
    <definedName name="Targets_HVP_58">#REF!</definedName>
    <definedName name="Targets_HVP_59">#REF!</definedName>
    <definedName name="Targets_HVP_6">#REF!</definedName>
    <definedName name="Targets_HVP_60">#REF!</definedName>
    <definedName name="Targets_HVP_61">#REF!</definedName>
    <definedName name="Targets_HVP_7">#REF!</definedName>
    <definedName name="Targets_HVP_8">#REF!</definedName>
    <definedName name="Targets_HVP_9">#REF!</definedName>
    <definedName name="Targets_HVP_AR_Additions_1">#REF!</definedName>
    <definedName name="Targets_HVP_AR_Additions_10">#REF!</definedName>
    <definedName name="Targets_HVP_AR_Additions_11">#REF!</definedName>
    <definedName name="Targets_HVP_AR_Additions_12">#REF!</definedName>
    <definedName name="Targets_HVP_AR_Additions_13">#REF!</definedName>
    <definedName name="Targets_HVP_AR_Additions_14">#REF!</definedName>
    <definedName name="Targets_HVP_AR_Additions_15">#REF!</definedName>
    <definedName name="Targets_HVP_AR_Additions_16">#REF!</definedName>
    <definedName name="Targets_HVP_AR_Additions_17">#REF!</definedName>
    <definedName name="Targets_HVP_AR_Additions_18">#REF!</definedName>
    <definedName name="Targets_HVP_AR_Additions_19">#REF!</definedName>
    <definedName name="Targets_HVP_AR_Additions_2">#REF!</definedName>
    <definedName name="Targets_HVP_AR_Additions_20">#REF!</definedName>
    <definedName name="Targets_HVP_AR_Additions_21">#REF!</definedName>
    <definedName name="Targets_HVP_AR_Additions_22">#REF!</definedName>
    <definedName name="Targets_HVP_AR_Additions_23">#REF!</definedName>
    <definedName name="Targets_HVP_AR_Additions_24">#REF!</definedName>
    <definedName name="Targets_HVP_AR_Additions_25">#REF!</definedName>
    <definedName name="Targets_HVP_AR_Additions_26">#REF!</definedName>
    <definedName name="Targets_HVP_AR_Additions_27">#REF!</definedName>
    <definedName name="Targets_HVP_AR_Additions_28">#REF!</definedName>
    <definedName name="Targets_HVP_AR_Additions_29">#REF!</definedName>
    <definedName name="Targets_HVP_AR_Additions_3">#REF!</definedName>
    <definedName name="Targets_HVP_AR_Additions_30">#REF!</definedName>
    <definedName name="Targets_HVP_AR_Additions_31">#REF!</definedName>
    <definedName name="Targets_HVP_AR_Additions_32">#REF!</definedName>
    <definedName name="Targets_HVP_AR_Additions_33">#REF!</definedName>
    <definedName name="Targets_HVP_AR_Additions_34">#REF!</definedName>
    <definedName name="Targets_HVP_AR_Additions_35">#REF!</definedName>
    <definedName name="Targets_HVP_AR_Additions_36">#REF!</definedName>
    <definedName name="Targets_HVP_AR_Additions_37">#REF!</definedName>
    <definedName name="Targets_HVP_AR_Additions_38">#REF!</definedName>
    <definedName name="Targets_HVP_AR_Additions_39">#REF!</definedName>
    <definedName name="Targets_HVP_AR_Additions_4">#REF!</definedName>
    <definedName name="Targets_HVP_AR_Additions_40">#REF!</definedName>
    <definedName name="Targets_HVP_AR_Additions_41">#REF!</definedName>
    <definedName name="Targets_HVP_AR_Additions_42">#REF!</definedName>
    <definedName name="Targets_HVP_AR_Additions_43">#REF!</definedName>
    <definedName name="Targets_HVP_AR_Additions_44">#REF!</definedName>
    <definedName name="Targets_HVP_AR_Additions_45">#REF!</definedName>
    <definedName name="Targets_HVP_AR_Additions_46">#REF!</definedName>
    <definedName name="Targets_HVP_AR_Additions_47">#REF!</definedName>
    <definedName name="Targets_HVP_AR_Additions_48">#REF!</definedName>
    <definedName name="Targets_HVP_AR_Additions_49">#REF!</definedName>
    <definedName name="Targets_HVP_AR_Additions_5">#REF!</definedName>
    <definedName name="Targets_HVP_AR_Additions_50">#REF!</definedName>
    <definedName name="Targets_HVP_AR_Additions_51">#REF!</definedName>
    <definedName name="Targets_HVP_AR_Additions_52">#REF!</definedName>
    <definedName name="Targets_HVP_AR_Additions_53">#REF!</definedName>
    <definedName name="Targets_HVP_AR_Additions_54">#REF!</definedName>
    <definedName name="Targets_HVP_AR_Additions_55">#REF!</definedName>
    <definedName name="Targets_HVP_AR_Additions_56">#REF!</definedName>
    <definedName name="Targets_HVP_AR_Additions_57">#REF!</definedName>
    <definedName name="Targets_HVP_AR_Additions_58">#REF!</definedName>
    <definedName name="Targets_HVP_AR_Additions_59">#REF!</definedName>
    <definedName name="Targets_HVP_AR_Additions_6">#REF!</definedName>
    <definedName name="Targets_HVP_AR_Additions_60">#REF!</definedName>
    <definedName name="Targets_HVP_AR_Additions_61">#REF!</definedName>
    <definedName name="Targets_HVP_AR_Additions_7">#REF!</definedName>
    <definedName name="Targets_HVP_AR_Additions_8">#REF!</definedName>
    <definedName name="Targets_HVP_AR_Additions_9">#REF!</definedName>
    <definedName name="Targets_HVP_AR_Removals_1">#REF!</definedName>
    <definedName name="Targets_HVP_AR_Removals_10">#REF!</definedName>
    <definedName name="Targets_HVP_AR_Removals_11">#REF!</definedName>
    <definedName name="Targets_HVP_AR_Removals_12">#REF!</definedName>
    <definedName name="Targets_HVP_AR_Removals_13">#REF!</definedName>
    <definedName name="Targets_HVP_AR_Removals_14">#REF!</definedName>
    <definedName name="Targets_HVP_AR_Removals_15">#REF!</definedName>
    <definedName name="Targets_HVP_AR_Removals_16">#REF!</definedName>
    <definedName name="Targets_HVP_AR_Removals_17">#REF!</definedName>
    <definedName name="Targets_HVP_AR_Removals_18">#REF!</definedName>
    <definedName name="Targets_HVP_AR_Removals_19">#REF!</definedName>
    <definedName name="Targets_HVP_AR_Removals_2">#REF!</definedName>
    <definedName name="Targets_HVP_AR_Removals_20">#REF!</definedName>
    <definedName name="Targets_HVP_AR_Removals_21">#REF!</definedName>
    <definedName name="Targets_HVP_AR_Removals_22">#REF!</definedName>
    <definedName name="Targets_HVP_AR_Removals_23">#REF!</definedName>
    <definedName name="Targets_HVP_AR_Removals_24">#REF!</definedName>
    <definedName name="Targets_HVP_AR_Removals_25">#REF!</definedName>
    <definedName name="Targets_HVP_AR_Removals_26">#REF!</definedName>
    <definedName name="Targets_HVP_AR_Removals_27">#REF!</definedName>
    <definedName name="Targets_HVP_AR_Removals_28">#REF!</definedName>
    <definedName name="Targets_HVP_AR_Removals_29">#REF!</definedName>
    <definedName name="Targets_HVP_AR_Removals_3">#REF!</definedName>
    <definedName name="Targets_HVP_AR_Removals_30">#REF!</definedName>
    <definedName name="Targets_HVP_AR_Removals_31">#REF!</definedName>
    <definedName name="Targets_HVP_AR_Removals_32">#REF!</definedName>
    <definedName name="Targets_HVP_AR_Removals_33">#REF!</definedName>
    <definedName name="Targets_HVP_AR_Removals_34">#REF!</definedName>
    <definedName name="Targets_HVP_AR_Removals_35">#REF!</definedName>
    <definedName name="Targets_HVP_AR_Removals_36">#REF!</definedName>
    <definedName name="Targets_HVP_AR_Removals_37">#REF!</definedName>
    <definedName name="Targets_HVP_AR_Removals_38">#REF!</definedName>
    <definedName name="Targets_HVP_AR_Removals_39">#REF!</definedName>
    <definedName name="Targets_HVP_AR_Removals_4">#REF!</definedName>
    <definedName name="Targets_HVP_AR_Removals_40">#REF!</definedName>
    <definedName name="Targets_HVP_AR_Removals_41">#REF!</definedName>
    <definedName name="Targets_HVP_AR_Removals_42">#REF!</definedName>
    <definedName name="Targets_HVP_AR_Removals_43">#REF!</definedName>
    <definedName name="Targets_HVP_AR_Removals_44">#REF!</definedName>
    <definedName name="Targets_HVP_AR_Removals_45">#REF!</definedName>
    <definedName name="Targets_HVP_AR_Removals_46">#REF!</definedName>
    <definedName name="Targets_HVP_AR_Removals_47">#REF!</definedName>
    <definedName name="Targets_HVP_AR_Removals_48">#REF!</definedName>
    <definedName name="Targets_HVP_AR_Removals_49">#REF!</definedName>
    <definedName name="Targets_HVP_AR_Removals_5">#REF!</definedName>
    <definedName name="Targets_HVP_AR_Removals_50">#REF!</definedName>
    <definedName name="Targets_HVP_AR_Removals_51">#REF!</definedName>
    <definedName name="Targets_HVP_AR_Removals_52">#REF!</definedName>
    <definedName name="Targets_HVP_AR_Removals_53">#REF!</definedName>
    <definedName name="Targets_HVP_AR_Removals_54">#REF!</definedName>
    <definedName name="Targets_HVP_AR_Removals_55">#REF!</definedName>
    <definedName name="Targets_HVP_AR_Removals_56">#REF!</definedName>
    <definedName name="Targets_HVP_AR_Removals_57">#REF!</definedName>
    <definedName name="Targets_HVP_AR_Removals_58">#REF!</definedName>
    <definedName name="Targets_HVP_AR_Removals_59">#REF!</definedName>
    <definedName name="Targets_HVP_AR_Removals_6">#REF!</definedName>
    <definedName name="Targets_HVP_AR_Removals_60">#REF!</definedName>
    <definedName name="Targets_HVP_AR_Removals_61">#REF!</definedName>
    <definedName name="Targets_HVP_AR_Removals_7">#REF!</definedName>
    <definedName name="Targets_HVP_AR_Removals_8">#REF!</definedName>
    <definedName name="Targets_HVP_AR_Removals_9">#REF!</definedName>
    <definedName name="Targets_HVP_PostRef_1">#REF!</definedName>
    <definedName name="Targets_HVP_PostRef_10">#REF!</definedName>
    <definedName name="Targets_HVP_PostRef_11">#REF!</definedName>
    <definedName name="Targets_HVP_PostRef_12">#REF!</definedName>
    <definedName name="Targets_HVP_PostRef_13">#REF!</definedName>
    <definedName name="Targets_HVP_PostRef_14">#REF!</definedName>
    <definedName name="Targets_HVP_PostRef_15">#REF!</definedName>
    <definedName name="Targets_HVP_PostRef_16">#REF!</definedName>
    <definedName name="Targets_HVP_PostRef_17">#REF!</definedName>
    <definedName name="Targets_HVP_PostRef_18">#REF!</definedName>
    <definedName name="Targets_HVP_PostRef_19">#REF!</definedName>
    <definedName name="Targets_HVP_PostRef_2">#REF!</definedName>
    <definedName name="Targets_HVP_PostRef_20">#REF!</definedName>
    <definedName name="Targets_HVP_PostRef_21">#REF!</definedName>
    <definedName name="Targets_HVP_PostRef_22">#REF!</definedName>
    <definedName name="Targets_HVP_PostRef_23">#REF!</definedName>
    <definedName name="Targets_HVP_PostRef_24">#REF!</definedName>
    <definedName name="Targets_HVP_PostRef_25">#REF!</definedName>
    <definedName name="Targets_HVP_PostRef_26">#REF!</definedName>
    <definedName name="Targets_HVP_PostRef_27">#REF!</definedName>
    <definedName name="Targets_HVP_PostRef_28">#REF!</definedName>
    <definedName name="Targets_HVP_PostRef_29">#REF!</definedName>
    <definedName name="Targets_HVP_PostRef_3">#REF!</definedName>
    <definedName name="Targets_HVP_PostRef_30">#REF!</definedName>
    <definedName name="Targets_HVP_PostRef_31">#REF!</definedName>
    <definedName name="Targets_HVP_PostRef_32">#REF!</definedName>
    <definedName name="Targets_HVP_PostRef_33">#REF!</definedName>
    <definedName name="Targets_HVP_PostRef_34">#REF!</definedName>
    <definedName name="Targets_HVP_PostRef_35">#REF!</definedName>
    <definedName name="Targets_HVP_PostRef_36">#REF!</definedName>
    <definedName name="Targets_HVP_PostRef_37">#REF!</definedName>
    <definedName name="Targets_HVP_PostRef_38">#REF!</definedName>
    <definedName name="Targets_HVP_PostRef_39">#REF!</definedName>
    <definedName name="Targets_HVP_PostRef_4">#REF!</definedName>
    <definedName name="Targets_HVP_PostRef_40">#REF!</definedName>
    <definedName name="Targets_HVP_PostRef_41">#REF!</definedName>
    <definedName name="Targets_HVP_PostRef_42">#REF!</definedName>
    <definedName name="Targets_HVP_PostRef_43">#REF!</definedName>
    <definedName name="Targets_HVP_PostRef_44">#REF!</definedName>
    <definedName name="Targets_HVP_PostRef_45">#REF!</definedName>
    <definedName name="Targets_HVP_PostRef_46">#REF!</definedName>
    <definedName name="Targets_HVP_PostRef_47">#REF!</definedName>
    <definedName name="Targets_HVP_PostRef_48">#REF!</definedName>
    <definedName name="Targets_HVP_PostRef_49">#REF!</definedName>
    <definedName name="Targets_HVP_PostRef_5">#REF!</definedName>
    <definedName name="Targets_HVP_PostRef_50">#REF!</definedName>
    <definedName name="Targets_HVP_PostRef_51">#REF!</definedName>
    <definedName name="Targets_HVP_PostRef_52">#REF!</definedName>
    <definedName name="Targets_HVP_PostRef_53">#REF!</definedName>
    <definedName name="Targets_HVP_PostRef_54">#REF!</definedName>
    <definedName name="Targets_HVP_PostRef_55">#REF!</definedName>
    <definedName name="Targets_HVP_PostRef_56">#REF!</definedName>
    <definedName name="Targets_HVP_PostRef_57">#REF!</definedName>
    <definedName name="Targets_HVP_PostRef_58">#REF!</definedName>
    <definedName name="Targets_HVP_PostRef_59">#REF!</definedName>
    <definedName name="Targets_HVP_PostRef_6">#REF!</definedName>
    <definedName name="Targets_HVP_PostRef_60">#REF!</definedName>
    <definedName name="Targets_HVP_PostRef_61">#REF!</definedName>
    <definedName name="Targets_HVP_PostRef_7">#REF!</definedName>
    <definedName name="Targets_HVP_PostRef_8">#REF!</definedName>
    <definedName name="Targets_HVP_PostRef_9">#REF!</definedName>
    <definedName name="TopRankDefaultDistForRange" hidden="1">0</definedName>
    <definedName name="TopRankDefaultMaxChange" hidden="1">0.1</definedName>
    <definedName name="TopRankDefaultMinChange" hidden="1">-0.1</definedName>
    <definedName name="TopRankDefaultMultiGroupSize" hidden="1">2</definedName>
    <definedName name="TopRankDefaultMultiStepsPerInput" hidden="1">2</definedName>
    <definedName name="TopRankDefaultRangeType" hidden="1">0</definedName>
    <definedName name="TopRankDefaultStepsPerInput" hidden="1">5</definedName>
    <definedName name="TopRankDetailByInputReport" hidden="1">FALSE</definedName>
    <definedName name="TopRankMaxInputsPerGraph" hidden="1">10</definedName>
    <definedName name="TopRankMultiWayReport" hidden="1">FALSE</definedName>
    <definedName name="TopRankNumberOfRuns" hidden="1">1</definedName>
    <definedName name="TopRankOnlyInputsOverThreshold" hidden="1">TRUE</definedName>
    <definedName name="TopRankOnlyTopRanking" hidden="1">TRUE</definedName>
    <definedName name="TopRankOutputDetailReport" hidden="1">FALSE</definedName>
    <definedName name="TopRankOutputsAsPercentChange" hidden="1">FALSE</definedName>
    <definedName name="TopRankOverwriteExisting" hidden="1">FALSE</definedName>
    <definedName name="TopRankPauseOnError" hidden="1">FALSE</definedName>
    <definedName name="TopRankPerformPrecedentScanAddOutput" hidden="1">FALSE</definedName>
    <definedName name="TopRankPerformPrecedentScanAtStart" hidden="1">TRUE</definedName>
    <definedName name="TopRankPrecedentScanType" hidden="1">1</definedName>
    <definedName name="TopRankReportAllOutputCells" hidden="1">TRUE</definedName>
    <definedName name="TopRankReportsInExistingWorkbook" hidden="1">FALSE</definedName>
    <definedName name="TopRankReportsInExistingWorkbookName" hidden="1">"Active Workbook"</definedName>
    <definedName name="TopRankReportsInNewWorkbook" hidden="1">TRUE</definedName>
    <definedName name="TopRankSensitivityGraphs" hidden="1">FALSE</definedName>
    <definedName name="TopRankSingleWorkbookAllResults" hidden="1">FALSE</definedName>
    <definedName name="TopRankSpiderGraphs" hidden="1">TRUE</definedName>
    <definedName name="TopRankTornadoGraphs" hidden="1">TRUE</definedName>
    <definedName name="TopRankUpdateDisplay" hidden="1">FALSE</definedName>
    <definedName name="u" hidden="1">{#VALUE!,#N/A,FALSE,0}</definedName>
    <definedName name="UAG" hidden="1">{#N/A,#N/A,FALSE,"DI 2 YEAR MASTER SCHEDULE"}</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v" hidden="1">{"Japan_Capers_Ed_Pub",#N/A,FALSE,"DI 2 YEAR MASTER SCHEDULE"}</definedName>
    <definedName name="WACC">#REF!</definedName>
    <definedName name="Whole_Life_Risk_1">#REF!</definedName>
    <definedName name="Whole_Life_Risk_10">#REF!</definedName>
    <definedName name="Whole_Life_Risk_11">#REF!</definedName>
    <definedName name="Whole_Life_Risk_12">#REF!</definedName>
    <definedName name="Whole_Life_Risk_13">#REF!</definedName>
    <definedName name="Whole_Life_Risk_14">#REF!</definedName>
    <definedName name="Whole_Life_Risk_15">#REF!</definedName>
    <definedName name="Whole_Life_Risk_16">#REF!</definedName>
    <definedName name="Whole_Life_Risk_17">#REF!</definedName>
    <definedName name="Whole_Life_Risk_18">#REF!</definedName>
    <definedName name="Whole_Life_Risk_19">#REF!</definedName>
    <definedName name="Whole_Life_Risk_2">#REF!</definedName>
    <definedName name="Whole_Life_Risk_20">#REF!</definedName>
    <definedName name="Whole_Life_Risk_21">#REF!</definedName>
    <definedName name="Whole_Life_Risk_22">#REF!</definedName>
    <definedName name="Whole_Life_Risk_23">#REF!</definedName>
    <definedName name="Whole_Life_Risk_24">#REF!</definedName>
    <definedName name="Whole_Life_Risk_25">#REF!</definedName>
    <definedName name="Whole_Life_Risk_26">#REF!</definedName>
    <definedName name="Whole_Life_Risk_27">#REF!</definedName>
    <definedName name="Whole_Life_Risk_28">#REF!</definedName>
    <definedName name="Whole_Life_Risk_29">#REF!</definedName>
    <definedName name="Whole_Life_Risk_3">#REF!</definedName>
    <definedName name="Whole_Life_Risk_30">#REF!</definedName>
    <definedName name="Whole_Life_Risk_31">#REF!</definedName>
    <definedName name="Whole_Life_Risk_32">#REF!</definedName>
    <definedName name="Whole_Life_Risk_33">#REF!</definedName>
    <definedName name="Whole_Life_Risk_34">#REF!</definedName>
    <definedName name="Whole_Life_Risk_35">#REF!</definedName>
    <definedName name="Whole_Life_Risk_36">#REF!</definedName>
    <definedName name="Whole_Life_Risk_37">#REF!</definedName>
    <definedName name="Whole_Life_Risk_38">#REF!</definedName>
    <definedName name="Whole_Life_Risk_39">#REF!</definedName>
    <definedName name="Whole_Life_Risk_4">#REF!</definedName>
    <definedName name="Whole_Life_Risk_40">#REF!</definedName>
    <definedName name="Whole_Life_Risk_41">#REF!</definedName>
    <definedName name="Whole_Life_Risk_42">#REF!</definedName>
    <definedName name="Whole_Life_Risk_43">#REF!</definedName>
    <definedName name="Whole_Life_Risk_44">#REF!</definedName>
    <definedName name="Whole_Life_Risk_45">#REF!</definedName>
    <definedName name="Whole_Life_Risk_46">#REF!</definedName>
    <definedName name="Whole_Life_Risk_47">#REF!</definedName>
    <definedName name="Whole_Life_Risk_48">#REF!</definedName>
    <definedName name="Whole_Life_Risk_49">#REF!</definedName>
    <definedName name="Whole_Life_Risk_5">#REF!</definedName>
    <definedName name="Whole_Life_Risk_50">#REF!</definedName>
    <definedName name="Whole_Life_Risk_51">#REF!</definedName>
    <definedName name="Whole_Life_Risk_52">#REF!</definedName>
    <definedName name="Whole_Life_Risk_53">#REF!</definedName>
    <definedName name="Whole_Life_Risk_54">#REF!</definedName>
    <definedName name="Whole_Life_Risk_55">#REF!</definedName>
    <definedName name="Whole_Life_Risk_56">#REF!</definedName>
    <definedName name="Whole_Life_Risk_57">#REF!</definedName>
    <definedName name="Whole_Life_Risk_58">#REF!</definedName>
    <definedName name="Whole_Life_Risk_59">#REF!</definedName>
    <definedName name="Whole_Life_Risk_6">#REF!</definedName>
    <definedName name="Whole_Life_Risk_60">#REF!</definedName>
    <definedName name="Whole_Life_Risk_61">#REF!</definedName>
    <definedName name="Whole_Life_Risk_7">#REF!</definedName>
    <definedName name="Whole_Life_Risk_8">#REF!</definedName>
    <definedName name="Whole_Life_Risk_9">#REF!</definedName>
    <definedName name="wrn.CapersPlotter." hidden="1">{#N/A,#N/A,FALSE,"DI 2 YEAR MASTER SCHEDULE"}</definedName>
    <definedName name="wrn.Edutainment._.Priority._.List." hidden="1">{#N/A,#N/A,FALSE,"DI 2 YEAR MASTER SCHEDULE"}</definedName>
    <definedName name="wrn.Japan_Capers_Ed._.Pub." hidden="1">{"Japan_Capers_Ed_Pub",#N/A,FALSE,"DI 2 YEAR MASTER SCHEDULE"}</definedName>
    <definedName name="wrn.Mat." hidden="1">{"staff",#N/A,FALSE,"Current Month"}</definedName>
    <definedName name="wrn.Priority._.list." hidden="1">{#N/A,#N/A,FALSE,"DI 2 YEAR MASTER SCHEDULE"}</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x" hidden="1">{#N/A,#N/A,FALSE,"DI 2 YEAR MASTER SCHEDULE"}</definedName>
    <definedName name="y"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z" hidden="1">{#N/A,#N/A,FALSE,"DI 2 YEAR MASTER SCHEDULE"}</definedName>
    <definedName name="Z_9A428CE1_B4D9_11D0_A8AA_0000C071AEE7_.wvu.Cols" hidden="1">#REF!,#REF!</definedName>
    <definedName name="Z_9A428CE1_B4D9_11D0_A8AA_0000C071AEE7_.wvu.PrintArea" hidden="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0" i="75" l="1"/>
  <c r="B10" i="74"/>
  <c r="B10" i="73"/>
  <c r="B10" i="72"/>
  <c r="B10" i="71"/>
  <c r="B10" i="70"/>
  <c r="B10" i="69"/>
  <c r="B10" i="68"/>
  <c r="B10" i="67"/>
  <c r="B10" i="88"/>
  <c r="B20" i="75"/>
  <c r="B20" i="74"/>
  <c r="B20" i="73"/>
  <c r="B20" i="72"/>
  <c r="B20" i="71"/>
  <c r="B20" i="70"/>
  <c r="B20" i="69"/>
  <c r="B20" i="68"/>
  <c r="B20" i="67"/>
  <c r="B20" i="88"/>
  <c r="E186" i="63"/>
  <c r="AI187" i="75" l="1"/>
  <c r="AJ187" i="75" s="1"/>
  <c r="AK187" i="75" s="1"/>
  <c r="AL187" i="75" s="1"/>
  <c r="AM187" i="75" s="1"/>
  <c r="AN187" i="75" s="1"/>
  <c r="AO187" i="75" s="1"/>
  <c r="AP187" i="75" s="1"/>
  <c r="AQ187" i="75" s="1"/>
  <c r="AR187" i="75" s="1"/>
  <c r="AS187" i="75" s="1"/>
  <c r="AT187" i="75" s="1"/>
  <c r="AU187" i="75" s="1"/>
  <c r="AV187" i="75" s="1"/>
  <c r="AW187" i="75" s="1"/>
  <c r="AX187" i="75" s="1"/>
  <c r="AY187" i="75" s="1"/>
  <c r="AZ187" i="75" s="1"/>
  <c r="BA187" i="75" s="1"/>
  <c r="BB187" i="75" s="1"/>
  <c r="AH187" i="75"/>
  <c r="AG187" i="75"/>
  <c r="AF187" i="75"/>
  <c r="AE187" i="75"/>
  <c r="AD187" i="75"/>
  <c r="AC187" i="75"/>
  <c r="AB187" i="75"/>
  <c r="AA187" i="75"/>
  <c r="Z187" i="75"/>
  <c r="Y187" i="75"/>
  <c r="X187" i="75"/>
  <c r="W187" i="75"/>
  <c r="V187" i="75"/>
  <c r="U187" i="75"/>
  <c r="T187" i="75"/>
  <c r="S187" i="75"/>
  <c r="R187" i="75"/>
  <c r="Q187" i="75"/>
  <c r="P187" i="75"/>
  <c r="O187" i="75"/>
  <c r="N187" i="75"/>
  <c r="M187" i="75"/>
  <c r="L187" i="75"/>
  <c r="K187" i="75"/>
  <c r="J187" i="75"/>
  <c r="I187" i="75"/>
  <c r="H187" i="75"/>
  <c r="G187" i="75"/>
  <c r="F187" i="75"/>
  <c r="E187" i="75"/>
  <c r="AI186" i="75"/>
  <c r="AJ186" i="75" s="1"/>
  <c r="AK186" i="75" s="1"/>
  <c r="AL186" i="75" s="1"/>
  <c r="AM186" i="75" s="1"/>
  <c r="AN186" i="75" s="1"/>
  <c r="AO186" i="75" s="1"/>
  <c r="AP186" i="75" s="1"/>
  <c r="AQ186" i="75" s="1"/>
  <c r="AR186" i="75" s="1"/>
  <c r="AS186" i="75" s="1"/>
  <c r="AT186" i="75" s="1"/>
  <c r="AU186" i="75" s="1"/>
  <c r="AV186" i="75" s="1"/>
  <c r="AW186" i="75" s="1"/>
  <c r="AX186" i="75" s="1"/>
  <c r="AY186" i="75" s="1"/>
  <c r="AZ186" i="75" s="1"/>
  <c r="BA186" i="75" s="1"/>
  <c r="BB186" i="75" s="1"/>
  <c r="AH186" i="75"/>
  <c r="AG186" i="75"/>
  <c r="AF186" i="75"/>
  <c r="AE186" i="75"/>
  <c r="AD186" i="75"/>
  <c r="AC186" i="75"/>
  <c r="AB186" i="75"/>
  <c r="AA186" i="75"/>
  <c r="Z186" i="75"/>
  <c r="Y186" i="75"/>
  <c r="X186" i="75"/>
  <c r="W186" i="75"/>
  <c r="V186" i="75"/>
  <c r="U186" i="75"/>
  <c r="T186" i="75"/>
  <c r="S186" i="75"/>
  <c r="R186" i="75"/>
  <c r="Q186" i="75"/>
  <c r="P186" i="75"/>
  <c r="O186" i="75"/>
  <c r="N186" i="75"/>
  <c r="M186" i="75"/>
  <c r="L186" i="75"/>
  <c r="K186" i="75"/>
  <c r="J186" i="75"/>
  <c r="I186" i="75"/>
  <c r="H186" i="75"/>
  <c r="G186" i="75"/>
  <c r="F186" i="75"/>
  <c r="E186" i="75"/>
  <c r="AI187" i="74"/>
  <c r="AJ187" i="74" s="1"/>
  <c r="AK187" i="74" s="1"/>
  <c r="AL187" i="74" s="1"/>
  <c r="AM187" i="74" s="1"/>
  <c r="AN187" i="74" s="1"/>
  <c r="AO187" i="74" s="1"/>
  <c r="AP187" i="74" s="1"/>
  <c r="AQ187" i="74" s="1"/>
  <c r="AR187" i="74" s="1"/>
  <c r="AS187" i="74" s="1"/>
  <c r="AT187" i="74" s="1"/>
  <c r="AU187" i="74" s="1"/>
  <c r="AV187" i="74" s="1"/>
  <c r="AW187" i="74" s="1"/>
  <c r="AX187" i="74" s="1"/>
  <c r="AY187" i="74" s="1"/>
  <c r="AZ187" i="74" s="1"/>
  <c r="BA187" i="74" s="1"/>
  <c r="BB187" i="74" s="1"/>
  <c r="AH187" i="74"/>
  <c r="AG187" i="74"/>
  <c r="AF187" i="74"/>
  <c r="AE187" i="74"/>
  <c r="AD187" i="74"/>
  <c r="AC187" i="74"/>
  <c r="AB187" i="74"/>
  <c r="AA187" i="74"/>
  <c r="Z187" i="74"/>
  <c r="Y187" i="74"/>
  <c r="X187" i="74"/>
  <c r="W187" i="74"/>
  <c r="V187" i="74"/>
  <c r="U187" i="74"/>
  <c r="T187" i="74"/>
  <c r="S187" i="74"/>
  <c r="R187" i="74"/>
  <c r="Q187" i="74"/>
  <c r="P187" i="74"/>
  <c r="O187" i="74"/>
  <c r="N187" i="74"/>
  <c r="M187" i="74"/>
  <c r="L187" i="74"/>
  <c r="K187" i="74"/>
  <c r="J187" i="74"/>
  <c r="I187" i="74"/>
  <c r="H187" i="74"/>
  <c r="G187" i="74"/>
  <c r="F187" i="74"/>
  <c r="E187" i="74"/>
  <c r="AI186" i="74"/>
  <c r="AJ186" i="74" s="1"/>
  <c r="AK186" i="74" s="1"/>
  <c r="AL186" i="74" s="1"/>
  <c r="AM186" i="74" s="1"/>
  <c r="AN186" i="74" s="1"/>
  <c r="AO186" i="74" s="1"/>
  <c r="AP186" i="74" s="1"/>
  <c r="AQ186" i="74" s="1"/>
  <c r="AR186" i="74" s="1"/>
  <c r="AS186" i="74" s="1"/>
  <c r="AT186" i="74" s="1"/>
  <c r="AU186" i="74" s="1"/>
  <c r="AV186" i="74" s="1"/>
  <c r="AW186" i="74" s="1"/>
  <c r="AX186" i="74" s="1"/>
  <c r="AY186" i="74" s="1"/>
  <c r="AZ186" i="74" s="1"/>
  <c r="BA186" i="74" s="1"/>
  <c r="BB186" i="74" s="1"/>
  <c r="AH186" i="74"/>
  <c r="AG186" i="74"/>
  <c r="AF186" i="74"/>
  <c r="AE186" i="74"/>
  <c r="AD186" i="74"/>
  <c r="AC186" i="74"/>
  <c r="AB186" i="74"/>
  <c r="AA186" i="74"/>
  <c r="Z186" i="74"/>
  <c r="Y186" i="74"/>
  <c r="X186" i="74"/>
  <c r="W186" i="74"/>
  <c r="V186" i="74"/>
  <c r="U186" i="74"/>
  <c r="T186" i="74"/>
  <c r="S186" i="74"/>
  <c r="R186" i="74"/>
  <c r="Q186" i="74"/>
  <c r="P186" i="74"/>
  <c r="O186" i="74"/>
  <c r="N186" i="74"/>
  <c r="M186" i="74"/>
  <c r="L186" i="74"/>
  <c r="K186" i="74"/>
  <c r="J186" i="74"/>
  <c r="I186" i="74"/>
  <c r="H186" i="74"/>
  <c r="G186" i="74"/>
  <c r="F186" i="74"/>
  <c r="E186" i="74"/>
  <c r="AJ187" i="73"/>
  <c r="AK187" i="73" s="1"/>
  <c r="AL187" i="73" s="1"/>
  <c r="AM187" i="73" s="1"/>
  <c r="AN187" i="73" s="1"/>
  <c r="AO187" i="73" s="1"/>
  <c r="AP187" i="73" s="1"/>
  <c r="AQ187" i="73" s="1"/>
  <c r="AR187" i="73" s="1"/>
  <c r="AS187" i="73" s="1"/>
  <c r="AT187" i="73" s="1"/>
  <c r="AU187" i="73" s="1"/>
  <c r="AV187" i="73" s="1"/>
  <c r="AW187" i="73" s="1"/>
  <c r="AX187" i="73" s="1"/>
  <c r="AY187" i="73" s="1"/>
  <c r="AZ187" i="73" s="1"/>
  <c r="BA187" i="73" s="1"/>
  <c r="BB187" i="73" s="1"/>
  <c r="AI187" i="73"/>
  <c r="AH187" i="73"/>
  <c r="AG187" i="73"/>
  <c r="AF187" i="73"/>
  <c r="AE187" i="73"/>
  <c r="AD187" i="73"/>
  <c r="AC187" i="73"/>
  <c r="AB187" i="73"/>
  <c r="AA187" i="73"/>
  <c r="Z187" i="73"/>
  <c r="Y187" i="73"/>
  <c r="X187" i="73"/>
  <c r="W187" i="73"/>
  <c r="V187" i="73"/>
  <c r="U187" i="73"/>
  <c r="T187" i="73"/>
  <c r="S187" i="73"/>
  <c r="R187" i="73"/>
  <c r="Q187" i="73"/>
  <c r="P187" i="73"/>
  <c r="O187" i="73"/>
  <c r="N187" i="73"/>
  <c r="M187" i="73"/>
  <c r="L187" i="73"/>
  <c r="K187" i="73"/>
  <c r="J187" i="73"/>
  <c r="I187" i="73"/>
  <c r="H187" i="73"/>
  <c r="G187" i="73"/>
  <c r="F187" i="73"/>
  <c r="E187" i="73"/>
  <c r="AI186" i="73"/>
  <c r="AJ186" i="73" s="1"/>
  <c r="AK186" i="73" s="1"/>
  <c r="AL186" i="73" s="1"/>
  <c r="AM186" i="73" s="1"/>
  <c r="AN186" i="73" s="1"/>
  <c r="AO186" i="73" s="1"/>
  <c r="AP186" i="73" s="1"/>
  <c r="AQ186" i="73" s="1"/>
  <c r="AR186" i="73" s="1"/>
  <c r="AS186" i="73" s="1"/>
  <c r="AT186" i="73" s="1"/>
  <c r="AU186" i="73" s="1"/>
  <c r="AV186" i="73" s="1"/>
  <c r="AW186" i="73" s="1"/>
  <c r="AX186" i="73" s="1"/>
  <c r="AY186" i="73" s="1"/>
  <c r="AZ186" i="73" s="1"/>
  <c r="BA186" i="73" s="1"/>
  <c r="BB186" i="73" s="1"/>
  <c r="AH186" i="73"/>
  <c r="AG186" i="73"/>
  <c r="AF186" i="73"/>
  <c r="AE186" i="73"/>
  <c r="AD186" i="73"/>
  <c r="AC186" i="73"/>
  <c r="AB186" i="73"/>
  <c r="AA186" i="73"/>
  <c r="Z186" i="73"/>
  <c r="Y186" i="73"/>
  <c r="X186" i="73"/>
  <c r="W186" i="73"/>
  <c r="V186" i="73"/>
  <c r="U186" i="73"/>
  <c r="T186" i="73"/>
  <c r="S186" i="73"/>
  <c r="R186" i="73"/>
  <c r="Q186" i="73"/>
  <c r="P186" i="73"/>
  <c r="O186" i="73"/>
  <c r="N186" i="73"/>
  <c r="M186" i="73"/>
  <c r="L186" i="73"/>
  <c r="K186" i="73"/>
  <c r="J186" i="73"/>
  <c r="I186" i="73"/>
  <c r="H186" i="73"/>
  <c r="G186" i="73"/>
  <c r="F186" i="73"/>
  <c r="E186" i="73"/>
  <c r="AI187" i="72"/>
  <c r="AJ187" i="72" s="1"/>
  <c r="AK187" i="72" s="1"/>
  <c r="AL187" i="72" s="1"/>
  <c r="AM187" i="72" s="1"/>
  <c r="AN187" i="72" s="1"/>
  <c r="AO187" i="72" s="1"/>
  <c r="AP187" i="72" s="1"/>
  <c r="AQ187" i="72" s="1"/>
  <c r="AR187" i="72" s="1"/>
  <c r="AS187" i="72" s="1"/>
  <c r="AT187" i="72" s="1"/>
  <c r="AU187" i="72" s="1"/>
  <c r="AV187" i="72" s="1"/>
  <c r="AW187" i="72" s="1"/>
  <c r="AX187" i="72" s="1"/>
  <c r="AY187" i="72" s="1"/>
  <c r="AZ187" i="72" s="1"/>
  <c r="BA187" i="72" s="1"/>
  <c r="BB187" i="72" s="1"/>
  <c r="AH187" i="72"/>
  <c r="AG187" i="72"/>
  <c r="AF187" i="72"/>
  <c r="AE187" i="72"/>
  <c r="AD187" i="72"/>
  <c r="AC187" i="72"/>
  <c r="AB187" i="72"/>
  <c r="AA187" i="72"/>
  <c r="Z187" i="72"/>
  <c r="Y187" i="72"/>
  <c r="X187" i="72"/>
  <c r="W187" i="72"/>
  <c r="V187" i="72"/>
  <c r="U187" i="72"/>
  <c r="T187" i="72"/>
  <c r="S187" i="72"/>
  <c r="R187" i="72"/>
  <c r="Q187" i="72"/>
  <c r="P187" i="72"/>
  <c r="O187" i="72"/>
  <c r="N187" i="72"/>
  <c r="M187" i="72"/>
  <c r="L187" i="72"/>
  <c r="K187" i="72"/>
  <c r="J187" i="72"/>
  <c r="I187" i="72"/>
  <c r="H187" i="72"/>
  <c r="G187" i="72"/>
  <c r="F187" i="72"/>
  <c r="E187" i="72"/>
  <c r="AI186" i="72"/>
  <c r="AJ186" i="72" s="1"/>
  <c r="AK186" i="72" s="1"/>
  <c r="AL186" i="72" s="1"/>
  <c r="AM186" i="72" s="1"/>
  <c r="AN186" i="72" s="1"/>
  <c r="AO186" i="72" s="1"/>
  <c r="AP186" i="72" s="1"/>
  <c r="AQ186" i="72" s="1"/>
  <c r="AR186" i="72" s="1"/>
  <c r="AS186" i="72" s="1"/>
  <c r="AT186" i="72" s="1"/>
  <c r="AU186" i="72" s="1"/>
  <c r="AV186" i="72" s="1"/>
  <c r="AW186" i="72" s="1"/>
  <c r="AX186" i="72" s="1"/>
  <c r="AY186" i="72" s="1"/>
  <c r="AZ186" i="72" s="1"/>
  <c r="BA186" i="72" s="1"/>
  <c r="BB186" i="72" s="1"/>
  <c r="AH186" i="72"/>
  <c r="AG186" i="72"/>
  <c r="AF186" i="72"/>
  <c r="AE186" i="72"/>
  <c r="AD186" i="72"/>
  <c r="AC186" i="72"/>
  <c r="AB186" i="72"/>
  <c r="AA186" i="72"/>
  <c r="Z186" i="72"/>
  <c r="Y186" i="72"/>
  <c r="X186" i="72"/>
  <c r="W186" i="72"/>
  <c r="V186" i="72"/>
  <c r="U186" i="72"/>
  <c r="T186" i="72"/>
  <c r="S186" i="72"/>
  <c r="R186" i="72"/>
  <c r="Q186" i="72"/>
  <c r="P186" i="72"/>
  <c r="O186" i="72"/>
  <c r="N186" i="72"/>
  <c r="M186" i="72"/>
  <c r="L186" i="72"/>
  <c r="K186" i="72"/>
  <c r="J186" i="72"/>
  <c r="I186" i="72"/>
  <c r="H186" i="72"/>
  <c r="G186" i="72"/>
  <c r="F186" i="72"/>
  <c r="E186" i="72"/>
  <c r="AI187" i="71"/>
  <c r="AJ187" i="71" s="1"/>
  <c r="AK187" i="71" s="1"/>
  <c r="AL187" i="71" s="1"/>
  <c r="AM187" i="71" s="1"/>
  <c r="AN187" i="71" s="1"/>
  <c r="AO187" i="71" s="1"/>
  <c r="AP187" i="71" s="1"/>
  <c r="AQ187" i="71" s="1"/>
  <c r="AR187" i="71" s="1"/>
  <c r="AS187" i="71" s="1"/>
  <c r="AT187" i="71" s="1"/>
  <c r="AU187" i="71" s="1"/>
  <c r="AV187" i="71" s="1"/>
  <c r="AW187" i="71" s="1"/>
  <c r="AX187" i="71" s="1"/>
  <c r="AY187" i="71" s="1"/>
  <c r="AZ187" i="71" s="1"/>
  <c r="BA187" i="71" s="1"/>
  <c r="BB187" i="71" s="1"/>
  <c r="AH187" i="71"/>
  <c r="AG187" i="71"/>
  <c r="AF187" i="71"/>
  <c r="AE187" i="71"/>
  <c r="AD187" i="71"/>
  <c r="AC187" i="71"/>
  <c r="AB187" i="71"/>
  <c r="AA187" i="71"/>
  <c r="Z187" i="71"/>
  <c r="Y187" i="71"/>
  <c r="X187" i="71"/>
  <c r="W187" i="71"/>
  <c r="V187" i="71"/>
  <c r="U187" i="71"/>
  <c r="T187" i="71"/>
  <c r="S187" i="71"/>
  <c r="R187" i="71"/>
  <c r="Q187" i="71"/>
  <c r="P187" i="71"/>
  <c r="O187" i="71"/>
  <c r="N187" i="71"/>
  <c r="M187" i="71"/>
  <c r="L187" i="71"/>
  <c r="K187" i="71"/>
  <c r="J187" i="71"/>
  <c r="I187" i="71"/>
  <c r="H187" i="71"/>
  <c r="G187" i="71"/>
  <c r="F187" i="71"/>
  <c r="E187" i="71"/>
  <c r="AI186" i="71"/>
  <c r="AJ186" i="71" s="1"/>
  <c r="AK186" i="71" s="1"/>
  <c r="AL186" i="71" s="1"/>
  <c r="AM186" i="71" s="1"/>
  <c r="AN186" i="71" s="1"/>
  <c r="AO186" i="71" s="1"/>
  <c r="AP186" i="71" s="1"/>
  <c r="AQ186" i="71" s="1"/>
  <c r="AR186" i="71" s="1"/>
  <c r="AS186" i="71" s="1"/>
  <c r="AT186" i="71" s="1"/>
  <c r="AU186" i="71" s="1"/>
  <c r="AV186" i="71" s="1"/>
  <c r="AW186" i="71" s="1"/>
  <c r="AX186" i="71" s="1"/>
  <c r="AY186" i="71" s="1"/>
  <c r="AZ186" i="71" s="1"/>
  <c r="BA186" i="71" s="1"/>
  <c r="BB186" i="71" s="1"/>
  <c r="AH186" i="71"/>
  <c r="AG186" i="71"/>
  <c r="AF186" i="71"/>
  <c r="AE186" i="71"/>
  <c r="AD186" i="71"/>
  <c r="AC186" i="71"/>
  <c r="AB186" i="71"/>
  <c r="AA186" i="71"/>
  <c r="Z186" i="71"/>
  <c r="Y186" i="71"/>
  <c r="X186" i="71"/>
  <c r="W186" i="71"/>
  <c r="V186" i="71"/>
  <c r="U186" i="71"/>
  <c r="T186" i="71"/>
  <c r="S186" i="71"/>
  <c r="R186" i="71"/>
  <c r="Q186" i="71"/>
  <c r="P186" i="71"/>
  <c r="O186" i="71"/>
  <c r="N186" i="71"/>
  <c r="M186" i="71"/>
  <c r="L186" i="71"/>
  <c r="K186" i="71"/>
  <c r="J186" i="71"/>
  <c r="I186" i="71"/>
  <c r="H186" i="71"/>
  <c r="G186" i="71"/>
  <c r="F186" i="71"/>
  <c r="E186" i="71"/>
  <c r="AI187" i="70"/>
  <c r="AJ187" i="70" s="1"/>
  <c r="AK187" i="70" s="1"/>
  <c r="AL187" i="70" s="1"/>
  <c r="AM187" i="70" s="1"/>
  <c r="AN187" i="70" s="1"/>
  <c r="AO187" i="70" s="1"/>
  <c r="AP187" i="70" s="1"/>
  <c r="AQ187" i="70" s="1"/>
  <c r="AR187" i="70" s="1"/>
  <c r="AS187" i="70" s="1"/>
  <c r="AT187" i="70" s="1"/>
  <c r="AU187" i="70" s="1"/>
  <c r="AV187" i="70" s="1"/>
  <c r="AW187" i="70" s="1"/>
  <c r="AX187" i="70" s="1"/>
  <c r="AY187" i="70" s="1"/>
  <c r="AZ187" i="70" s="1"/>
  <c r="BA187" i="70" s="1"/>
  <c r="BB187" i="70" s="1"/>
  <c r="AH187" i="70"/>
  <c r="AG187" i="70"/>
  <c r="AF187" i="70"/>
  <c r="AE187" i="70"/>
  <c r="AD187" i="70"/>
  <c r="AC187" i="70"/>
  <c r="AB187" i="70"/>
  <c r="AA187" i="70"/>
  <c r="Z187" i="70"/>
  <c r="Y187" i="70"/>
  <c r="X187" i="70"/>
  <c r="W187" i="70"/>
  <c r="V187" i="70"/>
  <c r="U187" i="70"/>
  <c r="T187" i="70"/>
  <c r="S187" i="70"/>
  <c r="R187" i="70"/>
  <c r="Q187" i="70"/>
  <c r="P187" i="70"/>
  <c r="O187" i="70"/>
  <c r="N187" i="70"/>
  <c r="M187" i="70"/>
  <c r="L187" i="70"/>
  <c r="K187" i="70"/>
  <c r="J187" i="70"/>
  <c r="I187" i="70"/>
  <c r="H187" i="70"/>
  <c r="G187" i="70"/>
  <c r="F187" i="70"/>
  <c r="E187" i="70"/>
  <c r="AJ186" i="70"/>
  <c r="AK186" i="70" s="1"/>
  <c r="AL186" i="70" s="1"/>
  <c r="AM186" i="70" s="1"/>
  <c r="AN186" i="70" s="1"/>
  <c r="AO186" i="70" s="1"/>
  <c r="AP186" i="70" s="1"/>
  <c r="AQ186" i="70" s="1"/>
  <c r="AR186" i="70" s="1"/>
  <c r="AS186" i="70" s="1"/>
  <c r="AT186" i="70" s="1"/>
  <c r="AU186" i="70" s="1"/>
  <c r="AV186" i="70" s="1"/>
  <c r="AW186" i="70" s="1"/>
  <c r="AX186" i="70" s="1"/>
  <c r="AY186" i="70" s="1"/>
  <c r="AZ186" i="70" s="1"/>
  <c r="BA186" i="70" s="1"/>
  <c r="BB186" i="70" s="1"/>
  <c r="AI186" i="70"/>
  <c r="AH186" i="70"/>
  <c r="AG186" i="70"/>
  <c r="AF186" i="70"/>
  <c r="AE186" i="70"/>
  <c r="AD186" i="70"/>
  <c r="AC186" i="70"/>
  <c r="AB186" i="70"/>
  <c r="AA186" i="70"/>
  <c r="Z186" i="70"/>
  <c r="Y186" i="70"/>
  <c r="X186" i="70"/>
  <c r="W186" i="70"/>
  <c r="V186" i="70"/>
  <c r="U186" i="70"/>
  <c r="T186" i="70"/>
  <c r="S186" i="70"/>
  <c r="R186" i="70"/>
  <c r="Q186" i="70"/>
  <c r="P186" i="70"/>
  <c r="O186" i="70"/>
  <c r="N186" i="70"/>
  <c r="M186" i="70"/>
  <c r="L186" i="70"/>
  <c r="K186" i="70"/>
  <c r="J186" i="70"/>
  <c r="I186" i="70"/>
  <c r="H186" i="70"/>
  <c r="G186" i="70"/>
  <c r="F186" i="70"/>
  <c r="E186" i="70"/>
  <c r="AI187" i="69"/>
  <c r="AJ187" i="69" s="1"/>
  <c r="AK187" i="69" s="1"/>
  <c r="AL187" i="69" s="1"/>
  <c r="AM187" i="69" s="1"/>
  <c r="AN187" i="69" s="1"/>
  <c r="AO187" i="69" s="1"/>
  <c r="AP187" i="69" s="1"/>
  <c r="AQ187" i="69" s="1"/>
  <c r="AR187" i="69" s="1"/>
  <c r="AS187" i="69" s="1"/>
  <c r="AT187" i="69" s="1"/>
  <c r="AU187" i="69" s="1"/>
  <c r="AV187" i="69" s="1"/>
  <c r="AW187" i="69" s="1"/>
  <c r="AX187" i="69" s="1"/>
  <c r="AY187" i="69" s="1"/>
  <c r="AZ187" i="69" s="1"/>
  <c r="BA187" i="69" s="1"/>
  <c r="BB187" i="69" s="1"/>
  <c r="AH187" i="69"/>
  <c r="AG187" i="69"/>
  <c r="AF187" i="69"/>
  <c r="AE187" i="69"/>
  <c r="AD187" i="69"/>
  <c r="AC187" i="69"/>
  <c r="AB187" i="69"/>
  <c r="AA187" i="69"/>
  <c r="Z187" i="69"/>
  <c r="Y187" i="69"/>
  <c r="X187" i="69"/>
  <c r="W187" i="69"/>
  <c r="V187" i="69"/>
  <c r="U187" i="69"/>
  <c r="T187" i="69"/>
  <c r="S187" i="69"/>
  <c r="R187" i="69"/>
  <c r="Q187" i="69"/>
  <c r="P187" i="69"/>
  <c r="O187" i="69"/>
  <c r="N187" i="69"/>
  <c r="M187" i="69"/>
  <c r="L187" i="69"/>
  <c r="K187" i="69"/>
  <c r="J187" i="69"/>
  <c r="I187" i="69"/>
  <c r="H187" i="69"/>
  <c r="G187" i="69"/>
  <c r="F187" i="69"/>
  <c r="E187" i="69"/>
  <c r="AI186" i="69"/>
  <c r="AJ186" i="69" s="1"/>
  <c r="AK186" i="69" s="1"/>
  <c r="AL186" i="69" s="1"/>
  <c r="AM186" i="69" s="1"/>
  <c r="AN186" i="69" s="1"/>
  <c r="AO186" i="69" s="1"/>
  <c r="AP186" i="69" s="1"/>
  <c r="AQ186" i="69" s="1"/>
  <c r="AR186" i="69" s="1"/>
  <c r="AS186" i="69" s="1"/>
  <c r="AT186" i="69" s="1"/>
  <c r="AU186" i="69" s="1"/>
  <c r="AV186" i="69" s="1"/>
  <c r="AW186" i="69" s="1"/>
  <c r="AX186" i="69" s="1"/>
  <c r="AY186" i="69" s="1"/>
  <c r="AZ186" i="69" s="1"/>
  <c r="BA186" i="69" s="1"/>
  <c r="BB186" i="69" s="1"/>
  <c r="AH186" i="69"/>
  <c r="AG186" i="69"/>
  <c r="AF186" i="69"/>
  <c r="AE186" i="69"/>
  <c r="AD186" i="69"/>
  <c r="AC186" i="69"/>
  <c r="AB186" i="69"/>
  <c r="AA186" i="69"/>
  <c r="Z186" i="69"/>
  <c r="Y186" i="69"/>
  <c r="X186" i="69"/>
  <c r="W186" i="69"/>
  <c r="V186" i="69"/>
  <c r="U186" i="69"/>
  <c r="T186" i="69"/>
  <c r="S186" i="69"/>
  <c r="R186" i="69"/>
  <c r="Q186" i="69"/>
  <c r="P186" i="69"/>
  <c r="O186" i="69"/>
  <c r="N186" i="69"/>
  <c r="M186" i="69"/>
  <c r="L186" i="69"/>
  <c r="K186" i="69"/>
  <c r="J186" i="69"/>
  <c r="I186" i="69"/>
  <c r="H186" i="69"/>
  <c r="G186" i="69"/>
  <c r="F186" i="69"/>
  <c r="E186" i="69"/>
  <c r="AI187" i="68"/>
  <c r="AJ187" i="68" s="1"/>
  <c r="AK187" i="68" s="1"/>
  <c r="AL187" i="68" s="1"/>
  <c r="AM187" i="68" s="1"/>
  <c r="AN187" i="68" s="1"/>
  <c r="AO187" i="68" s="1"/>
  <c r="AP187" i="68" s="1"/>
  <c r="AQ187" i="68" s="1"/>
  <c r="AR187" i="68" s="1"/>
  <c r="AS187" i="68" s="1"/>
  <c r="AT187" i="68" s="1"/>
  <c r="AU187" i="68" s="1"/>
  <c r="AV187" i="68" s="1"/>
  <c r="AW187" i="68" s="1"/>
  <c r="AX187" i="68" s="1"/>
  <c r="AY187" i="68" s="1"/>
  <c r="AZ187" i="68" s="1"/>
  <c r="BA187" i="68" s="1"/>
  <c r="BB187" i="68" s="1"/>
  <c r="AH187" i="68"/>
  <c r="AG187" i="68"/>
  <c r="AF187" i="68"/>
  <c r="AE187" i="68"/>
  <c r="AD187" i="68"/>
  <c r="AC187" i="68"/>
  <c r="AB187" i="68"/>
  <c r="AA187" i="68"/>
  <c r="Z187" i="68"/>
  <c r="Y187" i="68"/>
  <c r="X187" i="68"/>
  <c r="W187" i="68"/>
  <c r="V187" i="68"/>
  <c r="U187" i="68"/>
  <c r="T187" i="68"/>
  <c r="S187" i="68"/>
  <c r="R187" i="68"/>
  <c r="Q187" i="68"/>
  <c r="P187" i="68"/>
  <c r="O187" i="68"/>
  <c r="N187" i="68"/>
  <c r="M187" i="68"/>
  <c r="L187" i="68"/>
  <c r="K187" i="68"/>
  <c r="J187" i="68"/>
  <c r="I187" i="68"/>
  <c r="H187" i="68"/>
  <c r="G187" i="68"/>
  <c r="F187" i="68"/>
  <c r="E187" i="68"/>
  <c r="AI186" i="68"/>
  <c r="AJ186" i="68" s="1"/>
  <c r="AK186" i="68" s="1"/>
  <c r="AL186" i="68" s="1"/>
  <c r="AM186" i="68" s="1"/>
  <c r="AN186" i="68" s="1"/>
  <c r="AO186" i="68" s="1"/>
  <c r="AP186" i="68" s="1"/>
  <c r="AQ186" i="68" s="1"/>
  <c r="AR186" i="68" s="1"/>
  <c r="AS186" i="68" s="1"/>
  <c r="AT186" i="68" s="1"/>
  <c r="AU186" i="68" s="1"/>
  <c r="AV186" i="68" s="1"/>
  <c r="AW186" i="68" s="1"/>
  <c r="AX186" i="68" s="1"/>
  <c r="AY186" i="68" s="1"/>
  <c r="AZ186" i="68" s="1"/>
  <c r="BA186" i="68" s="1"/>
  <c r="BB186" i="68" s="1"/>
  <c r="AH186" i="68"/>
  <c r="AG186" i="68"/>
  <c r="AF186" i="68"/>
  <c r="AE186" i="68"/>
  <c r="AD186" i="68"/>
  <c r="AC186" i="68"/>
  <c r="AB186" i="68"/>
  <c r="AA186" i="68"/>
  <c r="Z186" i="68"/>
  <c r="Y186" i="68"/>
  <c r="X186" i="68"/>
  <c r="W186" i="68"/>
  <c r="V186" i="68"/>
  <c r="U186" i="68"/>
  <c r="T186" i="68"/>
  <c r="S186" i="68"/>
  <c r="R186" i="68"/>
  <c r="Q186" i="68"/>
  <c r="P186" i="68"/>
  <c r="O186" i="68"/>
  <c r="N186" i="68"/>
  <c r="M186" i="68"/>
  <c r="L186" i="68"/>
  <c r="K186" i="68"/>
  <c r="J186" i="68"/>
  <c r="I186" i="68"/>
  <c r="H186" i="68"/>
  <c r="G186" i="68"/>
  <c r="F186" i="68"/>
  <c r="E186" i="68"/>
  <c r="AJ187" i="67"/>
  <c r="AK187" i="67" s="1"/>
  <c r="AL187" i="67" s="1"/>
  <c r="AM187" i="67" s="1"/>
  <c r="AN187" i="67" s="1"/>
  <c r="AO187" i="67" s="1"/>
  <c r="AP187" i="67" s="1"/>
  <c r="AQ187" i="67" s="1"/>
  <c r="AR187" i="67" s="1"/>
  <c r="AS187" i="67" s="1"/>
  <c r="AT187" i="67" s="1"/>
  <c r="AU187" i="67" s="1"/>
  <c r="AV187" i="67" s="1"/>
  <c r="AW187" i="67" s="1"/>
  <c r="AX187" i="67" s="1"/>
  <c r="AY187" i="67" s="1"/>
  <c r="AZ187" i="67" s="1"/>
  <c r="BA187" i="67" s="1"/>
  <c r="BB187" i="67" s="1"/>
  <c r="AI187" i="67"/>
  <c r="AH187" i="67"/>
  <c r="AG187" i="67"/>
  <c r="AF187" i="67"/>
  <c r="AE187" i="67"/>
  <c r="AD187" i="67"/>
  <c r="AC187" i="67"/>
  <c r="AB187" i="67"/>
  <c r="AA187" i="67"/>
  <c r="Z187" i="67"/>
  <c r="Y187" i="67"/>
  <c r="X187" i="67"/>
  <c r="W187" i="67"/>
  <c r="V187" i="67"/>
  <c r="U187" i="67"/>
  <c r="T187" i="67"/>
  <c r="S187" i="67"/>
  <c r="R187" i="67"/>
  <c r="Q187" i="67"/>
  <c r="P187" i="67"/>
  <c r="O187" i="67"/>
  <c r="N187" i="67"/>
  <c r="M187" i="67"/>
  <c r="L187" i="67"/>
  <c r="K187" i="67"/>
  <c r="J187" i="67"/>
  <c r="I187" i="67"/>
  <c r="H187" i="67"/>
  <c r="G187" i="67"/>
  <c r="F187" i="67"/>
  <c r="E187" i="67"/>
  <c r="AI186" i="67"/>
  <c r="AJ186" i="67" s="1"/>
  <c r="AK186" i="67" s="1"/>
  <c r="AL186" i="67" s="1"/>
  <c r="AM186" i="67" s="1"/>
  <c r="AN186" i="67" s="1"/>
  <c r="AO186" i="67" s="1"/>
  <c r="AP186" i="67" s="1"/>
  <c r="AQ186" i="67" s="1"/>
  <c r="AR186" i="67" s="1"/>
  <c r="AS186" i="67" s="1"/>
  <c r="AT186" i="67" s="1"/>
  <c r="AU186" i="67" s="1"/>
  <c r="AV186" i="67" s="1"/>
  <c r="AW186" i="67" s="1"/>
  <c r="AX186" i="67" s="1"/>
  <c r="AY186" i="67" s="1"/>
  <c r="AZ186" i="67" s="1"/>
  <c r="BA186" i="67" s="1"/>
  <c r="BB186" i="67" s="1"/>
  <c r="AH186" i="67"/>
  <c r="AG186" i="67"/>
  <c r="AF186" i="67"/>
  <c r="AE186" i="67"/>
  <c r="AD186" i="67"/>
  <c r="AC186" i="67"/>
  <c r="AB186" i="67"/>
  <c r="AA186" i="67"/>
  <c r="Z186" i="67"/>
  <c r="Y186" i="67"/>
  <c r="X186" i="67"/>
  <c r="W186" i="67"/>
  <c r="V186" i="67"/>
  <c r="U186" i="67"/>
  <c r="T186" i="67"/>
  <c r="S186" i="67"/>
  <c r="R186" i="67"/>
  <c r="Q186" i="67"/>
  <c r="P186" i="67"/>
  <c r="O186" i="67"/>
  <c r="N186" i="67"/>
  <c r="M186" i="67"/>
  <c r="L186" i="67"/>
  <c r="K186" i="67"/>
  <c r="J186" i="67"/>
  <c r="I186" i="67"/>
  <c r="H186" i="67"/>
  <c r="G186" i="67"/>
  <c r="F186" i="67"/>
  <c r="E186" i="67"/>
  <c r="AI187" i="63"/>
  <c r="AJ187" i="63" s="1"/>
  <c r="AK187" i="63" s="1"/>
  <c r="AL187" i="63" s="1"/>
  <c r="AM187" i="63" s="1"/>
  <c r="AN187" i="63" s="1"/>
  <c r="AO187" i="63" s="1"/>
  <c r="AP187" i="63" s="1"/>
  <c r="AQ187" i="63" s="1"/>
  <c r="AR187" i="63" s="1"/>
  <c r="AS187" i="63" s="1"/>
  <c r="AT187" i="63" s="1"/>
  <c r="AU187" i="63" s="1"/>
  <c r="AV187" i="63" s="1"/>
  <c r="AW187" i="63" s="1"/>
  <c r="AX187" i="63" s="1"/>
  <c r="AY187" i="63" s="1"/>
  <c r="AZ187" i="63" s="1"/>
  <c r="BA187" i="63" s="1"/>
  <c r="BB187" i="63" s="1"/>
  <c r="AH187" i="63"/>
  <c r="AG187" i="63"/>
  <c r="AF187" i="63"/>
  <c r="AE187" i="63"/>
  <c r="AD187" i="63"/>
  <c r="AC187" i="63"/>
  <c r="AB187" i="63"/>
  <c r="AA187" i="63"/>
  <c r="Z187" i="63"/>
  <c r="Y187" i="63"/>
  <c r="X187" i="63"/>
  <c r="W187" i="63"/>
  <c r="V187" i="63"/>
  <c r="U187" i="63"/>
  <c r="T187" i="63"/>
  <c r="S187" i="63"/>
  <c r="R187" i="63"/>
  <c r="Q187" i="63"/>
  <c r="P187" i="63"/>
  <c r="O187" i="63"/>
  <c r="N187" i="63"/>
  <c r="M187" i="63"/>
  <c r="L187" i="63"/>
  <c r="K187" i="63"/>
  <c r="J187" i="63"/>
  <c r="I187" i="63"/>
  <c r="H187" i="63"/>
  <c r="G187" i="63"/>
  <c r="F187" i="63"/>
  <c r="E187" i="63"/>
  <c r="AI186" i="63"/>
  <c r="AJ186" i="63" s="1"/>
  <c r="AK186" i="63" s="1"/>
  <c r="AL186" i="63" s="1"/>
  <c r="AM186" i="63" s="1"/>
  <c r="AN186" i="63" s="1"/>
  <c r="AO186" i="63" s="1"/>
  <c r="AP186" i="63" s="1"/>
  <c r="AQ186" i="63" s="1"/>
  <c r="AR186" i="63" s="1"/>
  <c r="AS186" i="63" s="1"/>
  <c r="AT186" i="63" s="1"/>
  <c r="AU186" i="63" s="1"/>
  <c r="AV186" i="63" s="1"/>
  <c r="AW186" i="63" s="1"/>
  <c r="AX186" i="63" s="1"/>
  <c r="AY186" i="63" s="1"/>
  <c r="AZ186" i="63" s="1"/>
  <c r="BA186" i="63" s="1"/>
  <c r="BB186" i="63" s="1"/>
  <c r="AH186" i="63"/>
  <c r="AG186" i="63"/>
  <c r="AF186" i="63"/>
  <c r="AE186" i="63"/>
  <c r="AD186" i="63"/>
  <c r="AC186" i="63"/>
  <c r="AB186" i="63"/>
  <c r="AA186" i="63"/>
  <c r="Z186" i="63"/>
  <c r="Y186" i="63"/>
  <c r="X186" i="63"/>
  <c r="W186" i="63"/>
  <c r="V186" i="63"/>
  <c r="U186" i="63"/>
  <c r="T186" i="63"/>
  <c r="S186" i="63"/>
  <c r="R186" i="63"/>
  <c r="Q186" i="63"/>
  <c r="P186" i="63"/>
  <c r="O186" i="63"/>
  <c r="N186" i="63"/>
  <c r="M186" i="63"/>
  <c r="L186" i="63"/>
  <c r="K186" i="63"/>
  <c r="J186" i="63"/>
  <c r="I186" i="63"/>
  <c r="H186" i="63"/>
  <c r="G186" i="63"/>
  <c r="F186" i="63"/>
  <c r="K186" i="88"/>
  <c r="L186" i="88"/>
  <c r="M186" i="88"/>
  <c r="N186" i="88"/>
  <c r="O186" i="88"/>
  <c r="P186" i="88"/>
  <c r="Q186" i="88"/>
  <c r="R186" i="88"/>
  <c r="S186" i="88"/>
  <c r="T186" i="88"/>
  <c r="U186" i="88"/>
  <c r="V186" i="88"/>
  <c r="W186" i="88"/>
  <c r="X186" i="88"/>
  <c r="Y186" i="88"/>
  <c r="Z186" i="88"/>
  <c r="AA186" i="88"/>
  <c r="AB186" i="88"/>
  <c r="AC186" i="88"/>
  <c r="AD186" i="88"/>
  <c r="AE186" i="88"/>
  <c r="AF186" i="88"/>
  <c r="AG186" i="88"/>
  <c r="AH186" i="88"/>
  <c r="AI186" i="88"/>
  <c r="AJ186" i="88"/>
  <c r="AK186" i="88"/>
  <c r="AL186" i="88" s="1"/>
  <c r="AM186" i="88" s="1"/>
  <c r="AN186" i="88" s="1"/>
  <c r="AO186" i="88" s="1"/>
  <c r="AP186" i="88" s="1"/>
  <c r="AQ186" i="88" s="1"/>
  <c r="AR186" i="88" s="1"/>
  <c r="AS186" i="88" s="1"/>
  <c r="AT186" i="88" s="1"/>
  <c r="AU186" i="88" s="1"/>
  <c r="AV186" i="88" s="1"/>
  <c r="AW186" i="88" s="1"/>
  <c r="AX186" i="88" s="1"/>
  <c r="AY186" i="88" s="1"/>
  <c r="AZ186" i="88" s="1"/>
  <c r="BA186" i="88" s="1"/>
  <c r="BB186" i="88" s="1"/>
  <c r="K187" i="88"/>
  <c r="L187" i="88"/>
  <c r="M187" i="88"/>
  <c r="N187" i="88"/>
  <c r="O187" i="88"/>
  <c r="P187" i="88"/>
  <c r="Q187" i="88"/>
  <c r="R187" i="88"/>
  <c r="S187" i="88"/>
  <c r="T187" i="88"/>
  <c r="U187" i="88"/>
  <c r="V187" i="88"/>
  <c r="W187" i="88"/>
  <c r="X187" i="88"/>
  <c r="Y187" i="88"/>
  <c r="Z187" i="88"/>
  <c r="AA187" i="88"/>
  <c r="AB187" i="88"/>
  <c r="AC187" i="88"/>
  <c r="AD187" i="88"/>
  <c r="AE187" i="88"/>
  <c r="AF187" i="88"/>
  <c r="AG187" i="88"/>
  <c r="AH187" i="88"/>
  <c r="AI187" i="88"/>
  <c r="AJ187" i="88" s="1"/>
  <c r="AK187" i="88" s="1"/>
  <c r="AL187" i="88" s="1"/>
  <c r="AM187" i="88" s="1"/>
  <c r="AN187" i="88" s="1"/>
  <c r="AO187" i="88" s="1"/>
  <c r="AP187" i="88" s="1"/>
  <c r="AQ187" i="88" s="1"/>
  <c r="AR187" i="88" s="1"/>
  <c r="AS187" i="88" s="1"/>
  <c r="AT187" i="88" s="1"/>
  <c r="AU187" i="88" s="1"/>
  <c r="AV187" i="88" s="1"/>
  <c r="AW187" i="88" s="1"/>
  <c r="AX187" i="88" s="1"/>
  <c r="AY187" i="88" s="1"/>
  <c r="AZ187" i="88" s="1"/>
  <c r="BA187" i="88" s="1"/>
  <c r="BB187" i="88" s="1"/>
  <c r="J186" i="88"/>
  <c r="J187" i="88"/>
  <c r="F186" i="88"/>
  <c r="G186" i="88"/>
  <c r="H186" i="88"/>
  <c r="I186" i="88"/>
  <c r="F187" i="88"/>
  <c r="G187" i="88"/>
  <c r="H187" i="88"/>
  <c r="I187" i="88"/>
  <c r="E187" i="88"/>
  <c r="E186" i="88"/>
  <c r="AS96" i="67" l="1"/>
  <c r="AZ75" i="75"/>
  <c r="BA75" i="75"/>
  <c r="BB75" i="75"/>
  <c r="AZ75" i="74"/>
  <c r="BA75" i="74"/>
  <c r="BB75" i="74"/>
  <c r="AZ75" i="73"/>
  <c r="BA75" i="73"/>
  <c r="BB75" i="73"/>
  <c r="AZ75" i="72"/>
  <c r="BA75" i="72"/>
  <c r="BB75" i="72"/>
  <c r="AZ75" i="71"/>
  <c r="BA75" i="71"/>
  <c r="BB75" i="71"/>
  <c r="AZ75" i="70"/>
  <c r="BA75" i="70"/>
  <c r="BB75" i="70"/>
  <c r="AZ75" i="69"/>
  <c r="BA75" i="69"/>
  <c r="BB75" i="69"/>
  <c r="AB52" i="81"/>
  <c r="AF52" i="81" s="1"/>
  <c r="AJ52" i="81" s="1"/>
  <c r="AN52" i="81" s="1"/>
  <c r="AR52" i="81" s="1"/>
  <c r="AV52" i="81" s="1"/>
  <c r="Z52" i="81"/>
  <c r="AD52" i="81" s="1"/>
  <c r="AH52" i="81" s="1"/>
  <c r="AL52" i="81" s="1"/>
  <c r="AP52" i="81" s="1"/>
  <c r="AT52" i="81" s="1"/>
  <c r="AX52" i="81" s="1"/>
  <c r="Y52" i="81"/>
  <c r="AC52" i="81" s="1"/>
  <c r="AG52" i="81" s="1"/>
  <c r="AK52" i="81" s="1"/>
  <c r="AO52" i="81" s="1"/>
  <c r="AS52" i="81" s="1"/>
  <c r="AW52" i="81" s="1"/>
  <c r="X52" i="81"/>
  <c r="W52" i="81"/>
  <c r="AA52" i="81" s="1"/>
  <c r="AE52" i="81" s="1"/>
  <c r="AI52" i="81" s="1"/>
  <c r="AM52" i="81" s="1"/>
  <c r="AQ52" i="81" s="1"/>
  <c r="AU52" i="81" s="1"/>
  <c r="AY52" i="81" s="1"/>
  <c r="U52" i="81"/>
  <c r="T52" i="81"/>
  <c r="S52" i="81"/>
  <c r="R52" i="81"/>
  <c r="P52" i="81"/>
  <c r="O52" i="81"/>
  <c r="N52" i="81"/>
  <c r="M52" i="81"/>
  <c r="K52" i="81"/>
  <c r="J52" i="81"/>
  <c r="I52" i="81"/>
  <c r="H52" i="81"/>
  <c r="F52" i="81"/>
  <c r="E52" i="81"/>
  <c r="D52" i="81"/>
  <c r="C52" i="81"/>
  <c r="BB82" i="75"/>
  <c r="BB83" i="75" s="1"/>
  <c r="AU82" i="75"/>
  <c r="AU83" i="75" s="1"/>
  <c r="AT82" i="75"/>
  <c r="AT83" i="75" s="1"/>
  <c r="AM82" i="75"/>
  <c r="AM83" i="75" s="1"/>
  <c r="AL82" i="75"/>
  <c r="AL83" i="75" s="1"/>
  <c r="AE82" i="75"/>
  <c r="AE83" i="75" s="1"/>
  <c r="AD82" i="75"/>
  <c r="AD83" i="75" s="1"/>
  <c r="BA82" i="75"/>
  <c r="BA83" i="75" s="1"/>
  <c r="AZ82" i="75"/>
  <c r="AZ83" i="75" s="1"/>
  <c r="AY82" i="75"/>
  <c r="AY83" i="75" s="1"/>
  <c r="AX82" i="75"/>
  <c r="AX83" i="75" s="1"/>
  <c r="AW82" i="75"/>
  <c r="AW83" i="75" s="1"/>
  <c r="AV82" i="75"/>
  <c r="AV83" i="75" s="1"/>
  <c r="AS82" i="75"/>
  <c r="AS83" i="75" s="1"/>
  <c r="AR82" i="75"/>
  <c r="AR83" i="75" s="1"/>
  <c r="AQ82" i="75"/>
  <c r="AQ83" i="75" s="1"/>
  <c r="AP82" i="75"/>
  <c r="AP83" i="75" s="1"/>
  <c r="AO82" i="75"/>
  <c r="AO83" i="75" s="1"/>
  <c r="AN82" i="75"/>
  <c r="AN83" i="75" s="1"/>
  <c r="AK82" i="75"/>
  <c r="AK83" i="75" s="1"/>
  <c r="AJ82" i="75"/>
  <c r="AJ83" i="75" s="1"/>
  <c r="AI82" i="75"/>
  <c r="AI83" i="75" s="1"/>
  <c r="AH82" i="75"/>
  <c r="AH83" i="75" s="1"/>
  <c r="AG82" i="75"/>
  <c r="AG83" i="75" s="1"/>
  <c r="AF82" i="75"/>
  <c r="AF83" i="75" s="1"/>
  <c r="AC82" i="75"/>
  <c r="AC83" i="75" s="1"/>
  <c r="AB82" i="75"/>
  <c r="AB83" i="75" s="1"/>
  <c r="AA81" i="75"/>
  <c r="AA82" i="75" s="1"/>
  <c r="BB106" i="75" s="1"/>
  <c r="Z81" i="75"/>
  <c r="Z82" i="75" s="1"/>
  <c r="AS105" i="75" s="1"/>
  <c r="Y81" i="75"/>
  <c r="Y82" i="75" s="1"/>
  <c r="AW104" i="75" s="1"/>
  <c r="X81" i="75"/>
  <c r="X82" i="75" s="1"/>
  <c r="BB103" i="75" s="1"/>
  <c r="W81" i="75"/>
  <c r="W82" i="75" s="1"/>
  <c r="V81" i="75"/>
  <c r="V82" i="75" s="1"/>
  <c r="U81" i="75"/>
  <c r="U82" i="75" s="1"/>
  <c r="AY100" i="75" s="1"/>
  <c r="T81" i="75"/>
  <c r="T82" i="75" s="1"/>
  <c r="AV99" i="75" s="1"/>
  <c r="S81" i="75"/>
  <c r="S82" i="75" s="1"/>
  <c r="AT98" i="75" s="1"/>
  <c r="R81" i="75"/>
  <c r="R82" i="75" s="1"/>
  <c r="AS97" i="75" s="1"/>
  <c r="Q81" i="75"/>
  <c r="Q82" i="75" s="1"/>
  <c r="AS96" i="75" s="1"/>
  <c r="P81" i="75"/>
  <c r="P82" i="75" s="1"/>
  <c r="AT95" i="75" s="1"/>
  <c r="O81" i="75"/>
  <c r="O82" i="75" s="1"/>
  <c r="N81" i="75"/>
  <c r="N82" i="75" s="1"/>
  <c r="M81" i="75"/>
  <c r="M82" i="75" s="1"/>
  <c r="AQ92" i="75" s="1"/>
  <c r="L81" i="75"/>
  <c r="L82" i="75" s="1"/>
  <c r="AV91" i="75" s="1"/>
  <c r="K81" i="75"/>
  <c r="K82" i="75" s="1"/>
  <c r="BB90" i="75" s="1"/>
  <c r="J81" i="75"/>
  <c r="J82" i="75" s="1"/>
  <c r="AW89" i="75" s="1"/>
  <c r="I81" i="75"/>
  <c r="I82" i="75" s="1"/>
  <c r="AS88" i="75" s="1"/>
  <c r="H81" i="75"/>
  <c r="H82" i="75" s="1"/>
  <c r="BB87" i="75" s="1"/>
  <c r="G81" i="75"/>
  <c r="G82" i="75" s="1"/>
  <c r="AZ86" i="75" s="1"/>
  <c r="F81" i="75"/>
  <c r="F82" i="75" s="1"/>
  <c r="E81" i="75"/>
  <c r="E82" i="75" s="1"/>
  <c r="AY84" i="75" s="1"/>
  <c r="AW83" i="74"/>
  <c r="AV83" i="74"/>
  <c r="AY82" i="74"/>
  <c r="AY83" i="74" s="1"/>
  <c r="AX82" i="74"/>
  <c r="AX83" i="74" s="1"/>
  <c r="AW82" i="74"/>
  <c r="AV82" i="74"/>
  <c r="AQ82" i="74"/>
  <c r="AQ83" i="74" s="1"/>
  <c r="AP82" i="74"/>
  <c r="AP83" i="74" s="1"/>
  <c r="AO82" i="74"/>
  <c r="AO83" i="74" s="1"/>
  <c r="AN82" i="74"/>
  <c r="AN83" i="74" s="1"/>
  <c r="AI82" i="74"/>
  <c r="AI83" i="74" s="1"/>
  <c r="AH82" i="74"/>
  <c r="AH83" i="74" s="1"/>
  <c r="AG82" i="74"/>
  <c r="AG83" i="74" s="1"/>
  <c r="AF82" i="74"/>
  <c r="AF83" i="74" s="1"/>
  <c r="BB82" i="74"/>
  <c r="BB83" i="74" s="1"/>
  <c r="BA82" i="74"/>
  <c r="BA83" i="74" s="1"/>
  <c r="AZ82" i="74"/>
  <c r="AZ83" i="74" s="1"/>
  <c r="AU82" i="74"/>
  <c r="AU83" i="74" s="1"/>
  <c r="AT82" i="74"/>
  <c r="AT83" i="74" s="1"/>
  <c r="AS82" i="74"/>
  <c r="AS83" i="74" s="1"/>
  <c r="AR82" i="74"/>
  <c r="AR83" i="74" s="1"/>
  <c r="AM82" i="74"/>
  <c r="AM83" i="74" s="1"/>
  <c r="AL82" i="74"/>
  <c r="AL83" i="74" s="1"/>
  <c r="AK82" i="74"/>
  <c r="AK83" i="74" s="1"/>
  <c r="AJ82" i="74"/>
  <c r="AJ83" i="74" s="1"/>
  <c r="AE82" i="74"/>
  <c r="AE83" i="74" s="1"/>
  <c r="AD82" i="74"/>
  <c r="AD83" i="74" s="1"/>
  <c r="AC82" i="74"/>
  <c r="AC83" i="74" s="1"/>
  <c r="AB82" i="74"/>
  <c r="AB83" i="74" s="1"/>
  <c r="AA81" i="74"/>
  <c r="AA82" i="74" s="1"/>
  <c r="Z81" i="74"/>
  <c r="Z82" i="74" s="1"/>
  <c r="Y81" i="74"/>
  <c r="Y82" i="74" s="1"/>
  <c r="X81" i="74"/>
  <c r="X82" i="74" s="1"/>
  <c r="W81" i="74"/>
  <c r="W82" i="74" s="1"/>
  <c r="AT102" i="74" s="1"/>
  <c r="V81" i="74"/>
  <c r="V82" i="74" s="1"/>
  <c r="BA101" i="74" s="1"/>
  <c r="U81" i="74"/>
  <c r="U82" i="74" s="1"/>
  <c r="AW100" i="74" s="1"/>
  <c r="T81" i="74"/>
  <c r="T82" i="74" s="1"/>
  <c r="AT99" i="74" s="1"/>
  <c r="S81" i="74"/>
  <c r="S82" i="74" s="1"/>
  <c r="R81" i="74"/>
  <c r="R82" i="74" s="1"/>
  <c r="V97" i="74" s="1"/>
  <c r="Q81" i="74"/>
  <c r="Q82" i="74" s="1"/>
  <c r="AT96" i="74" s="1"/>
  <c r="P81" i="74"/>
  <c r="P82" i="74" s="1"/>
  <c r="O81" i="74"/>
  <c r="O82" i="74" s="1"/>
  <c r="Y94" i="74" s="1"/>
  <c r="N81" i="74"/>
  <c r="N82" i="74" s="1"/>
  <c r="AW93" i="74" s="1"/>
  <c r="M81" i="74"/>
  <c r="M82" i="74" s="1"/>
  <c r="BA92" i="74" s="1"/>
  <c r="L81" i="74"/>
  <c r="L82" i="74" s="1"/>
  <c r="AT91" i="74" s="1"/>
  <c r="K81" i="74"/>
  <c r="K82" i="74" s="1"/>
  <c r="J81" i="74"/>
  <c r="J82" i="74" s="1"/>
  <c r="Z89" i="74" s="1"/>
  <c r="I81" i="74"/>
  <c r="I82" i="74" s="1"/>
  <c r="AH88" i="74" s="1"/>
  <c r="H81" i="74"/>
  <c r="H82" i="74" s="1"/>
  <c r="G81" i="74"/>
  <c r="G82" i="74" s="1"/>
  <c r="AX86" i="74" s="1"/>
  <c r="F81" i="74"/>
  <c r="F82" i="74" s="1"/>
  <c r="AQ85" i="74" s="1"/>
  <c r="E81" i="74"/>
  <c r="E82" i="74" s="1"/>
  <c r="AW84" i="74" s="1"/>
  <c r="AX82" i="73"/>
  <c r="AX83" i="73" s="1"/>
  <c r="AP82" i="73"/>
  <c r="AP83" i="73" s="1"/>
  <c r="AH82" i="73"/>
  <c r="AH83" i="73" s="1"/>
  <c r="BB82" i="73"/>
  <c r="BB83" i="73" s="1"/>
  <c r="BA82" i="73"/>
  <c r="BA83" i="73" s="1"/>
  <c r="AZ82" i="73"/>
  <c r="AZ83" i="73" s="1"/>
  <c r="AY82" i="73"/>
  <c r="AY83" i="73" s="1"/>
  <c r="AW82" i="73"/>
  <c r="AW83" i="73" s="1"/>
  <c r="AV82" i="73"/>
  <c r="AV83" i="73" s="1"/>
  <c r="AU82" i="73"/>
  <c r="AU83" i="73" s="1"/>
  <c r="AT82" i="73"/>
  <c r="AT83" i="73" s="1"/>
  <c r="AS82" i="73"/>
  <c r="AS83" i="73" s="1"/>
  <c r="AR82" i="73"/>
  <c r="AR83" i="73" s="1"/>
  <c r="AQ82" i="73"/>
  <c r="AQ83" i="73" s="1"/>
  <c r="AO82" i="73"/>
  <c r="AO83" i="73" s="1"/>
  <c r="AN82" i="73"/>
  <c r="AN83" i="73" s="1"/>
  <c r="AM82" i="73"/>
  <c r="AM83" i="73" s="1"/>
  <c r="AL82" i="73"/>
  <c r="AL83" i="73" s="1"/>
  <c r="AK82" i="73"/>
  <c r="AK83" i="73" s="1"/>
  <c r="AJ82" i="73"/>
  <c r="AJ83" i="73" s="1"/>
  <c r="AI82" i="73"/>
  <c r="AI83" i="73" s="1"/>
  <c r="AG82" i="73"/>
  <c r="AG83" i="73" s="1"/>
  <c r="AF82" i="73"/>
  <c r="AF83" i="73" s="1"/>
  <c r="AE82" i="73"/>
  <c r="AE83" i="73" s="1"/>
  <c r="AD82" i="73"/>
  <c r="AD83" i="73" s="1"/>
  <c r="AC82" i="73"/>
  <c r="AC83" i="73" s="1"/>
  <c r="AB82" i="73"/>
  <c r="AB83" i="73" s="1"/>
  <c r="AA81" i="73"/>
  <c r="AA82" i="73" s="1"/>
  <c r="AX106" i="73" s="1"/>
  <c r="Z81" i="73"/>
  <c r="Z82" i="73" s="1"/>
  <c r="Y81" i="73"/>
  <c r="Y82" i="73" s="1"/>
  <c r="AS104" i="73" s="1"/>
  <c r="X81" i="73"/>
  <c r="X82" i="73" s="1"/>
  <c r="W81" i="73"/>
  <c r="W82" i="73" s="1"/>
  <c r="AR102" i="73" s="1"/>
  <c r="V81" i="73"/>
  <c r="V82" i="73" s="1"/>
  <c r="AY101" i="73" s="1"/>
  <c r="U81" i="73"/>
  <c r="U82" i="73" s="1"/>
  <c r="AU100" i="73" s="1"/>
  <c r="T81" i="73"/>
  <c r="T82" i="73" s="1"/>
  <c r="AR99" i="73" s="1"/>
  <c r="S81" i="73"/>
  <c r="S82" i="73" s="1"/>
  <c r="BB98" i="73" s="1"/>
  <c r="R81" i="73"/>
  <c r="R82" i="73" s="1"/>
  <c r="Q81" i="73"/>
  <c r="Q82" i="73" s="1"/>
  <c r="BA96" i="73" s="1"/>
  <c r="P81" i="73"/>
  <c r="P82" i="73" s="1"/>
  <c r="BB95" i="73" s="1"/>
  <c r="O81" i="73"/>
  <c r="O82" i="73" s="1"/>
  <c r="AR94" i="73" s="1"/>
  <c r="N81" i="73"/>
  <c r="N82" i="73" s="1"/>
  <c r="AU93" i="73" s="1"/>
  <c r="M81" i="73"/>
  <c r="M82" i="73" s="1"/>
  <c r="AY92" i="73" s="1"/>
  <c r="L81" i="73"/>
  <c r="L82" i="73" s="1"/>
  <c r="K81" i="73"/>
  <c r="K82" i="73" s="1"/>
  <c r="AX90" i="73" s="1"/>
  <c r="J81" i="73"/>
  <c r="J82" i="73" s="1"/>
  <c r="AV89" i="73" s="1"/>
  <c r="I81" i="73"/>
  <c r="I82" i="73" s="1"/>
  <c r="BA88" i="73" s="1"/>
  <c r="H81" i="73"/>
  <c r="H82" i="73" s="1"/>
  <c r="AX87" i="73" s="1"/>
  <c r="G81" i="73"/>
  <c r="G82" i="73" s="1"/>
  <c r="AV86" i="73" s="1"/>
  <c r="F81" i="73"/>
  <c r="F82" i="73" s="1"/>
  <c r="AU85" i="73" s="1"/>
  <c r="E81" i="73"/>
  <c r="E82" i="73" s="1"/>
  <c r="AU84" i="73" s="1"/>
  <c r="BA82" i="72"/>
  <c r="BA83" i="72" s="1"/>
  <c r="AX82" i="72"/>
  <c r="AX83" i="72" s="1"/>
  <c r="AW82" i="72"/>
  <c r="AW83" i="72" s="1"/>
  <c r="AS82" i="72"/>
  <c r="AS83" i="72" s="1"/>
  <c r="AP82" i="72"/>
  <c r="AP83" i="72" s="1"/>
  <c r="AO82" i="72"/>
  <c r="AO83" i="72" s="1"/>
  <c r="AK82" i="72"/>
  <c r="AK83" i="72" s="1"/>
  <c r="AH82" i="72"/>
  <c r="AH83" i="72" s="1"/>
  <c r="AG82" i="72"/>
  <c r="AG83" i="72" s="1"/>
  <c r="AC82" i="72"/>
  <c r="AC83" i="72" s="1"/>
  <c r="BB82" i="72"/>
  <c r="BB83" i="72" s="1"/>
  <c r="AZ82" i="72"/>
  <c r="AZ83" i="72" s="1"/>
  <c r="AY82" i="72"/>
  <c r="AY83" i="72" s="1"/>
  <c r="AV82" i="72"/>
  <c r="AV83" i="72" s="1"/>
  <c r="AU82" i="72"/>
  <c r="AU83" i="72" s="1"/>
  <c r="AT82" i="72"/>
  <c r="AT83" i="72" s="1"/>
  <c r="AR82" i="72"/>
  <c r="AR83" i="72" s="1"/>
  <c r="AQ82" i="72"/>
  <c r="AQ83" i="72" s="1"/>
  <c r="AN82" i="72"/>
  <c r="AN83" i="72" s="1"/>
  <c r="AM82" i="72"/>
  <c r="AM83" i="72" s="1"/>
  <c r="AL82" i="72"/>
  <c r="AL83" i="72" s="1"/>
  <c r="AJ82" i="72"/>
  <c r="AJ83" i="72" s="1"/>
  <c r="AI82" i="72"/>
  <c r="AI83" i="72" s="1"/>
  <c r="AF82" i="72"/>
  <c r="AF83" i="72" s="1"/>
  <c r="AE82" i="72"/>
  <c r="AE83" i="72" s="1"/>
  <c r="AD82" i="72"/>
  <c r="AD83" i="72" s="1"/>
  <c r="AB82" i="72"/>
  <c r="AB83" i="72" s="1"/>
  <c r="AA81" i="72"/>
  <c r="AA82" i="72" s="1"/>
  <c r="AV106" i="72" s="1"/>
  <c r="Z81" i="72"/>
  <c r="Z82" i="72" s="1"/>
  <c r="Y81" i="72"/>
  <c r="Y82" i="72" s="1"/>
  <c r="X81" i="72"/>
  <c r="X82" i="72" s="1"/>
  <c r="AV103" i="72" s="1"/>
  <c r="W81" i="72"/>
  <c r="W82" i="72" s="1"/>
  <c r="BB102" i="72" s="1"/>
  <c r="V81" i="72"/>
  <c r="V82" i="72" s="1"/>
  <c r="AW101" i="72" s="1"/>
  <c r="U81" i="72"/>
  <c r="U82" i="72" s="1"/>
  <c r="T81" i="72"/>
  <c r="T82" i="72" s="1"/>
  <c r="BB99" i="72" s="1"/>
  <c r="S81" i="72"/>
  <c r="S82" i="72" s="1"/>
  <c r="AZ98" i="72" s="1"/>
  <c r="R81" i="72"/>
  <c r="R82" i="72" s="1"/>
  <c r="Q81" i="72"/>
  <c r="Q82" i="72" s="1"/>
  <c r="P81" i="72"/>
  <c r="P82" i="72" s="1"/>
  <c r="AZ95" i="72" s="1"/>
  <c r="O81" i="72"/>
  <c r="O82" i="72" s="1"/>
  <c r="BB94" i="72" s="1"/>
  <c r="N81" i="72"/>
  <c r="N82" i="72" s="1"/>
  <c r="AS93" i="72" s="1"/>
  <c r="M81" i="72"/>
  <c r="M82" i="72" s="1"/>
  <c r="L81" i="72"/>
  <c r="L82" i="72" s="1"/>
  <c r="BB91" i="72" s="1"/>
  <c r="K81" i="72"/>
  <c r="K82" i="72" s="1"/>
  <c r="AV90" i="72" s="1"/>
  <c r="J81" i="72"/>
  <c r="J82" i="72" s="1"/>
  <c r="I81" i="72"/>
  <c r="I82" i="72" s="1"/>
  <c r="H81" i="72"/>
  <c r="H82" i="72" s="1"/>
  <c r="AV87" i="72" s="1"/>
  <c r="G81" i="72"/>
  <c r="G82" i="72" s="1"/>
  <c r="AT86" i="72" s="1"/>
  <c r="F81" i="72"/>
  <c r="F82" i="72" s="1"/>
  <c r="AS85" i="72" s="1"/>
  <c r="E81" i="72"/>
  <c r="E82" i="72" s="1"/>
  <c r="BB82" i="71"/>
  <c r="BB83" i="71" s="1"/>
  <c r="BA82" i="71"/>
  <c r="BA83" i="71" s="1"/>
  <c r="AT82" i="71"/>
  <c r="AT83" i="71" s="1"/>
  <c r="AS82" i="71"/>
  <c r="AS83" i="71" s="1"/>
  <c r="AL82" i="71"/>
  <c r="AL83" i="71" s="1"/>
  <c r="AK82" i="71"/>
  <c r="AK83" i="71" s="1"/>
  <c r="AD82" i="71"/>
  <c r="AD83" i="71" s="1"/>
  <c r="AC82" i="71"/>
  <c r="AC83" i="71" s="1"/>
  <c r="AZ82" i="71"/>
  <c r="AZ83" i="71" s="1"/>
  <c r="AY82" i="71"/>
  <c r="AY83" i="71" s="1"/>
  <c r="AX82" i="71"/>
  <c r="AX83" i="71" s="1"/>
  <c r="AW82" i="71"/>
  <c r="AW83" i="71" s="1"/>
  <c r="AV82" i="71"/>
  <c r="AV83" i="71" s="1"/>
  <c r="AU82" i="71"/>
  <c r="AU83" i="71" s="1"/>
  <c r="AR82" i="71"/>
  <c r="AR83" i="71" s="1"/>
  <c r="AQ82" i="71"/>
  <c r="AQ83" i="71" s="1"/>
  <c r="AP82" i="71"/>
  <c r="AP83" i="71" s="1"/>
  <c r="AO82" i="71"/>
  <c r="AO83" i="71" s="1"/>
  <c r="AN82" i="71"/>
  <c r="AN83" i="71" s="1"/>
  <c r="AM82" i="71"/>
  <c r="AM83" i="71" s="1"/>
  <c r="AJ82" i="71"/>
  <c r="AJ83" i="71" s="1"/>
  <c r="AI82" i="71"/>
  <c r="AI83" i="71" s="1"/>
  <c r="AH82" i="71"/>
  <c r="AH83" i="71" s="1"/>
  <c r="AG82" i="71"/>
  <c r="AG83" i="71" s="1"/>
  <c r="AF82" i="71"/>
  <c r="AF83" i="71" s="1"/>
  <c r="AE82" i="71"/>
  <c r="AE83" i="71" s="1"/>
  <c r="AB82" i="71"/>
  <c r="AB83" i="71" s="1"/>
  <c r="AA81" i="71"/>
  <c r="AA82" i="71" s="1"/>
  <c r="AT106" i="71" s="1"/>
  <c r="Z81" i="71"/>
  <c r="Z82" i="71" s="1"/>
  <c r="AW105" i="71" s="1"/>
  <c r="Y81" i="71"/>
  <c r="Y82" i="71" s="1"/>
  <c r="BA104" i="71" s="1"/>
  <c r="X81" i="71"/>
  <c r="X82" i="71" s="1"/>
  <c r="AT103" i="71" s="1"/>
  <c r="W81" i="71"/>
  <c r="W82" i="71" s="1"/>
  <c r="AZ102" i="71" s="1"/>
  <c r="V81" i="71"/>
  <c r="V82" i="71" s="1"/>
  <c r="U81" i="71"/>
  <c r="U82" i="71" s="1"/>
  <c r="T81" i="71"/>
  <c r="T82" i="71" s="1"/>
  <c r="AZ99" i="71" s="1"/>
  <c r="S81" i="71"/>
  <c r="S82" i="71" s="1"/>
  <c r="AX98" i="71" s="1"/>
  <c r="R81" i="71"/>
  <c r="R82" i="71" s="1"/>
  <c r="AW97" i="71" s="1"/>
  <c r="Q81" i="71"/>
  <c r="Q82" i="71" s="1"/>
  <c r="AW96" i="71" s="1"/>
  <c r="P81" i="71"/>
  <c r="P82" i="71" s="1"/>
  <c r="AX95" i="71" s="1"/>
  <c r="O81" i="71"/>
  <c r="O82" i="71" s="1"/>
  <c r="AZ94" i="71" s="1"/>
  <c r="N81" i="71"/>
  <c r="N82" i="71" s="1"/>
  <c r="M81" i="71"/>
  <c r="M82" i="71" s="1"/>
  <c r="L81" i="71"/>
  <c r="L82" i="71" s="1"/>
  <c r="AZ91" i="71" s="1"/>
  <c r="K81" i="71"/>
  <c r="K82" i="71" s="1"/>
  <c r="AT90" i="71" s="1"/>
  <c r="J81" i="71"/>
  <c r="J82" i="71" s="1"/>
  <c r="BA89" i="71" s="1"/>
  <c r="I81" i="71"/>
  <c r="I82" i="71" s="1"/>
  <c r="AW88" i="71" s="1"/>
  <c r="H81" i="71"/>
  <c r="H82" i="71" s="1"/>
  <c r="AT87" i="71" s="1"/>
  <c r="G81" i="71"/>
  <c r="G82" i="71" s="1"/>
  <c r="AR86" i="71" s="1"/>
  <c r="F81" i="71"/>
  <c r="F82" i="71" s="1"/>
  <c r="E81" i="71"/>
  <c r="E82" i="71" s="1"/>
  <c r="BB82" i="70"/>
  <c r="BB83" i="70" s="1"/>
  <c r="AZ82" i="70"/>
  <c r="AZ83" i="70" s="1"/>
  <c r="AU82" i="70"/>
  <c r="AU83" i="70" s="1"/>
  <c r="AT82" i="70"/>
  <c r="AT83" i="70" s="1"/>
  <c r="AR82" i="70"/>
  <c r="AR83" i="70" s="1"/>
  <c r="AM82" i="70"/>
  <c r="AM83" i="70" s="1"/>
  <c r="AL82" i="70"/>
  <c r="AL83" i="70" s="1"/>
  <c r="AJ82" i="70"/>
  <c r="AJ83" i="70" s="1"/>
  <c r="AE82" i="70"/>
  <c r="AE83" i="70" s="1"/>
  <c r="AD82" i="70"/>
  <c r="AD83" i="70" s="1"/>
  <c r="AB82" i="70"/>
  <c r="AB83" i="70" s="1"/>
  <c r="BA82" i="70"/>
  <c r="BA83" i="70" s="1"/>
  <c r="AY82" i="70"/>
  <c r="AY83" i="70" s="1"/>
  <c r="AX82" i="70"/>
  <c r="AX83" i="70" s="1"/>
  <c r="AW82" i="70"/>
  <c r="AW83" i="70" s="1"/>
  <c r="AV82" i="70"/>
  <c r="AV83" i="70" s="1"/>
  <c r="AS82" i="70"/>
  <c r="AS83" i="70" s="1"/>
  <c r="AQ82" i="70"/>
  <c r="AQ83" i="70" s="1"/>
  <c r="AP82" i="70"/>
  <c r="AP83" i="70" s="1"/>
  <c r="AO82" i="70"/>
  <c r="AO83" i="70" s="1"/>
  <c r="AN82" i="70"/>
  <c r="AN83" i="70" s="1"/>
  <c r="AK82" i="70"/>
  <c r="AK83" i="70" s="1"/>
  <c r="AI82" i="70"/>
  <c r="AI83" i="70" s="1"/>
  <c r="AH82" i="70"/>
  <c r="AH83" i="70" s="1"/>
  <c r="AG82" i="70"/>
  <c r="AG83" i="70" s="1"/>
  <c r="AF82" i="70"/>
  <c r="AF83" i="70" s="1"/>
  <c r="AC82" i="70"/>
  <c r="AC83" i="70" s="1"/>
  <c r="AA81" i="70"/>
  <c r="AA82" i="70" s="1"/>
  <c r="AR106" i="70" s="1"/>
  <c r="Z81" i="70"/>
  <c r="Z82" i="70" s="1"/>
  <c r="AU105" i="70" s="1"/>
  <c r="Y81" i="70"/>
  <c r="Y82" i="70" s="1"/>
  <c r="AY104" i="70" s="1"/>
  <c r="X81" i="70"/>
  <c r="X82" i="70" s="1"/>
  <c r="AR103" i="70" s="1"/>
  <c r="W81" i="70"/>
  <c r="W82" i="70" s="1"/>
  <c r="V81" i="70"/>
  <c r="V82" i="70" s="1"/>
  <c r="U81" i="70"/>
  <c r="U82" i="70" s="1"/>
  <c r="BA100" i="70" s="1"/>
  <c r="T81" i="70"/>
  <c r="T82" i="70" s="1"/>
  <c r="T83" i="70" s="1"/>
  <c r="S81" i="70"/>
  <c r="S82" i="70" s="1"/>
  <c r="AV98" i="70" s="1"/>
  <c r="R81" i="70"/>
  <c r="R82" i="70" s="1"/>
  <c r="AU97" i="70" s="1"/>
  <c r="Q81" i="70"/>
  <c r="Q82" i="70" s="1"/>
  <c r="V96" i="70" s="1"/>
  <c r="P81" i="70"/>
  <c r="P82" i="70" s="1"/>
  <c r="AV95" i="70" s="1"/>
  <c r="O81" i="70"/>
  <c r="O82" i="70" s="1"/>
  <c r="N81" i="70"/>
  <c r="N82" i="70" s="1"/>
  <c r="AB93" i="70" s="1"/>
  <c r="M81" i="70"/>
  <c r="M82" i="70" s="1"/>
  <c r="AS92" i="70" s="1"/>
  <c r="L81" i="70"/>
  <c r="L82" i="70" s="1"/>
  <c r="M91" i="70" s="1"/>
  <c r="K81" i="70"/>
  <c r="K82" i="70" s="1"/>
  <c r="AR90" i="70" s="1"/>
  <c r="J81" i="70"/>
  <c r="J82" i="70" s="1"/>
  <c r="AY89" i="70" s="1"/>
  <c r="I81" i="70"/>
  <c r="I82" i="70" s="1"/>
  <c r="AU88" i="70" s="1"/>
  <c r="H81" i="70"/>
  <c r="H82" i="70" s="1"/>
  <c r="AR87" i="70" s="1"/>
  <c r="G81" i="70"/>
  <c r="G82" i="70" s="1"/>
  <c r="AC86" i="70" s="1"/>
  <c r="F81" i="70"/>
  <c r="F82" i="70" s="1"/>
  <c r="AZ85" i="70" s="1"/>
  <c r="E81" i="70"/>
  <c r="E82" i="70" s="1"/>
  <c r="AN84" i="70" s="1"/>
  <c r="AZ83" i="69"/>
  <c r="BB82" i="69"/>
  <c r="BB83" i="69" s="1"/>
  <c r="AZ82" i="69"/>
  <c r="AY82" i="69"/>
  <c r="AY83" i="69" s="1"/>
  <c r="AT82" i="69"/>
  <c r="AT83" i="69" s="1"/>
  <c r="AR82" i="69"/>
  <c r="AR83" i="69" s="1"/>
  <c r="AQ82" i="69"/>
  <c r="AQ83" i="69" s="1"/>
  <c r="AL82" i="69"/>
  <c r="AL83" i="69" s="1"/>
  <c r="AJ82" i="69"/>
  <c r="AJ83" i="69" s="1"/>
  <c r="AI82" i="69"/>
  <c r="AI83" i="69" s="1"/>
  <c r="AD82" i="69"/>
  <c r="AD83" i="69" s="1"/>
  <c r="AB82" i="69"/>
  <c r="AB83" i="69" s="1"/>
  <c r="BA82" i="69"/>
  <c r="BA83" i="69" s="1"/>
  <c r="AX82" i="69"/>
  <c r="AX83" i="69" s="1"/>
  <c r="AW82" i="69"/>
  <c r="AW83" i="69" s="1"/>
  <c r="AV82" i="69"/>
  <c r="AV83" i="69" s="1"/>
  <c r="AU82" i="69"/>
  <c r="AU83" i="69" s="1"/>
  <c r="AS82" i="69"/>
  <c r="AS83" i="69" s="1"/>
  <c r="AP82" i="69"/>
  <c r="AP83" i="69" s="1"/>
  <c r="AO82" i="69"/>
  <c r="AO83" i="69" s="1"/>
  <c r="AN82" i="69"/>
  <c r="AN83" i="69" s="1"/>
  <c r="AM82" i="69"/>
  <c r="AM83" i="69" s="1"/>
  <c r="AK82" i="69"/>
  <c r="AK83" i="69" s="1"/>
  <c r="AH82" i="69"/>
  <c r="AH83" i="69" s="1"/>
  <c r="AG82" i="69"/>
  <c r="AG83" i="69" s="1"/>
  <c r="AF82" i="69"/>
  <c r="AF83" i="69" s="1"/>
  <c r="AE82" i="69"/>
  <c r="AE83" i="69" s="1"/>
  <c r="AC82" i="69"/>
  <c r="AC83" i="69" s="1"/>
  <c r="AA81" i="69"/>
  <c r="AA82" i="69" s="1"/>
  <c r="Z81" i="69"/>
  <c r="Z82" i="69" s="1"/>
  <c r="AS105" i="69" s="1"/>
  <c r="Y81" i="69"/>
  <c r="Y82" i="69" s="1"/>
  <c r="AW104" i="69" s="1"/>
  <c r="X81" i="69"/>
  <c r="X82" i="69" s="1"/>
  <c r="BB103" i="69" s="1"/>
  <c r="W81" i="69"/>
  <c r="W82" i="69" s="1"/>
  <c r="AV102" i="69" s="1"/>
  <c r="V81" i="69"/>
  <c r="V82" i="69" s="1"/>
  <c r="U81" i="69"/>
  <c r="U82" i="69" s="1"/>
  <c r="AY100" i="69" s="1"/>
  <c r="T81" i="69"/>
  <c r="T82" i="69" s="1"/>
  <c r="S81" i="69"/>
  <c r="S82" i="69" s="1"/>
  <c r="R81" i="69"/>
  <c r="R82" i="69" s="1"/>
  <c r="AS97" i="69" s="1"/>
  <c r="Q81" i="69"/>
  <c r="Q82" i="69" s="1"/>
  <c r="AS96" i="69" s="1"/>
  <c r="P81" i="69"/>
  <c r="P82" i="69" s="1"/>
  <c r="AT95" i="69" s="1"/>
  <c r="O81" i="69"/>
  <c r="O82" i="69" s="1"/>
  <c r="AV94" i="69" s="1"/>
  <c r="N81" i="69"/>
  <c r="N82" i="69" s="1"/>
  <c r="M81" i="69"/>
  <c r="M82" i="69" s="1"/>
  <c r="AQ92" i="69" s="1"/>
  <c r="L81" i="69"/>
  <c r="L82" i="69" s="1"/>
  <c r="K81" i="69"/>
  <c r="K82" i="69" s="1"/>
  <c r="J81" i="69"/>
  <c r="J82" i="69" s="1"/>
  <c r="AW89" i="69" s="1"/>
  <c r="I81" i="69"/>
  <c r="I82" i="69" s="1"/>
  <c r="AS88" i="69" s="1"/>
  <c r="H81" i="69"/>
  <c r="H82" i="69" s="1"/>
  <c r="BB87" i="69" s="1"/>
  <c r="G81" i="69"/>
  <c r="G82" i="69" s="1"/>
  <c r="AZ86" i="69" s="1"/>
  <c r="F81" i="69"/>
  <c r="F82" i="69" s="1"/>
  <c r="E81" i="69"/>
  <c r="E82" i="69" s="1"/>
  <c r="AY84" i="69" s="1"/>
  <c r="AV83" i="68"/>
  <c r="AS83" i="68"/>
  <c r="BA82" i="68"/>
  <c r="BA83" i="68" s="1"/>
  <c r="AZ82" i="68"/>
  <c r="AZ83" i="68" s="1"/>
  <c r="AX82" i="68"/>
  <c r="AX83" i="68" s="1"/>
  <c r="AV82" i="68"/>
  <c r="AU82" i="68"/>
  <c r="AU83" i="68" s="1"/>
  <c r="AS82" i="68"/>
  <c r="AR82" i="68"/>
  <c r="AR83" i="68" s="1"/>
  <c r="AP82" i="68"/>
  <c r="AP83" i="68" s="1"/>
  <c r="AN82" i="68"/>
  <c r="AN83" i="68" s="1"/>
  <c r="AM82" i="68"/>
  <c r="AM83" i="68" s="1"/>
  <c r="AK82" i="68"/>
  <c r="AK83" i="68" s="1"/>
  <c r="AJ82" i="68"/>
  <c r="AJ83" i="68" s="1"/>
  <c r="AH82" i="68"/>
  <c r="AH83" i="68" s="1"/>
  <c r="AF82" i="68"/>
  <c r="AF83" i="68" s="1"/>
  <c r="AE82" i="68"/>
  <c r="AE83" i="68" s="1"/>
  <c r="AC82" i="68"/>
  <c r="AC83" i="68" s="1"/>
  <c r="AB82" i="68"/>
  <c r="AB83" i="68" s="1"/>
  <c r="U82" i="68"/>
  <c r="AW100" i="68" s="1"/>
  <c r="BB82" i="68"/>
  <c r="BB83" i="68" s="1"/>
  <c r="AY82" i="68"/>
  <c r="AY83" i="68" s="1"/>
  <c r="AW82" i="68"/>
  <c r="AW83" i="68" s="1"/>
  <c r="AT82" i="68"/>
  <c r="AT83" i="68" s="1"/>
  <c r="AQ82" i="68"/>
  <c r="AQ83" i="68" s="1"/>
  <c r="AO82" i="68"/>
  <c r="AO83" i="68" s="1"/>
  <c r="AL82" i="68"/>
  <c r="AL83" i="68" s="1"/>
  <c r="AI82" i="68"/>
  <c r="AI83" i="68" s="1"/>
  <c r="AG82" i="68"/>
  <c r="AG83" i="68" s="1"/>
  <c r="AD82" i="68"/>
  <c r="AD83" i="68" s="1"/>
  <c r="AA81" i="68"/>
  <c r="AA82" i="68" s="1"/>
  <c r="AZ106" i="68" s="1"/>
  <c r="Z81" i="68"/>
  <c r="Z82" i="68" s="1"/>
  <c r="Y81" i="68"/>
  <c r="Y82" i="68" s="1"/>
  <c r="AU104" i="68" s="1"/>
  <c r="X81" i="68"/>
  <c r="X82" i="68" s="1"/>
  <c r="AZ103" i="68" s="1"/>
  <c r="W81" i="68"/>
  <c r="W82" i="68" s="1"/>
  <c r="V81" i="68"/>
  <c r="V82" i="68" s="1"/>
  <c r="BA101" i="68" s="1"/>
  <c r="U81" i="68"/>
  <c r="T81" i="68"/>
  <c r="T82" i="68" s="1"/>
  <c r="AT99" i="68" s="1"/>
  <c r="S81" i="68"/>
  <c r="S82" i="68" s="1"/>
  <c r="AR98" i="68" s="1"/>
  <c r="R81" i="68"/>
  <c r="R82" i="68" s="1"/>
  <c r="Q81" i="68"/>
  <c r="Q82" i="68" s="1"/>
  <c r="AQ96" i="68" s="1"/>
  <c r="P81" i="68"/>
  <c r="P82" i="68" s="1"/>
  <c r="O81" i="68"/>
  <c r="O82" i="68" s="1"/>
  <c r="N81" i="68"/>
  <c r="N82" i="68" s="1"/>
  <c r="AW93" i="68" s="1"/>
  <c r="M81" i="68"/>
  <c r="M82" i="68" s="1"/>
  <c r="BA92" i="68" s="1"/>
  <c r="L81" i="68"/>
  <c r="L82" i="68" s="1"/>
  <c r="K81" i="68"/>
  <c r="K82" i="68" s="1"/>
  <c r="AZ90" i="68" s="1"/>
  <c r="J81" i="68"/>
  <c r="J82" i="68" s="1"/>
  <c r="AU89" i="68" s="1"/>
  <c r="I81" i="68"/>
  <c r="H81" i="68"/>
  <c r="G81" i="68"/>
  <c r="F81" i="68"/>
  <c r="E81" i="68"/>
  <c r="AI83" i="67"/>
  <c r="BA82" i="67"/>
  <c r="BA83" i="67" s="1"/>
  <c r="AZ82" i="67"/>
  <c r="AZ83" i="67" s="1"/>
  <c r="AT82" i="67"/>
  <c r="AT83" i="67" s="1"/>
  <c r="AS82" i="67"/>
  <c r="AS83" i="67" s="1"/>
  <c r="AR82" i="67"/>
  <c r="AR83" i="67" s="1"/>
  <c r="AN82" i="67"/>
  <c r="AN83" i="67" s="1"/>
  <c r="AL82" i="67"/>
  <c r="AL83" i="67" s="1"/>
  <c r="AK82" i="67"/>
  <c r="AK83" i="67" s="1"/>
  <c r="AJ82" i="67"/>
  <c r="AJ83" i="67" s="1"/>
  <c r="AF82" i="67"/>
  <c r="AF83" i="67" s="1"/>
  <c r="AC82" i="67"/>
  <c r="AC83" i="67" s="1"/>
  <c r="AB82" i="67"/>
  <c r="AB83" i="67" s="1"/>
  <c r="BB82" i="67"/>
  <c r="BB83" i="67" s="1"/>
  <c r="AY82" i="67"/>
  <c r="AY83" i="67" s="1"/>
  <c r="AX82" i="67"/>
  <c r="AX83" i="67" s="1"/>
  <c r="AW82" i="67"/>
  <c r="AW83" i="67" s="1"/>
  <c r="AV82" i="67"/>
  <c r="AV83" i="67" s="1"/>
  <c r="AU82" i="67"/>
  <c r="AU83" i="67" s="1"/>
  <c r="AQ82" i="67"/>
  <c r="AQ83" i="67" s="1"/>
  <c r="AP82" i="67"/>
  <c r="AP83" i="67" s="1"/>
  <c r="AO82" i="67"/>
  <c r="AO83" i="67" s="1"/>
  <c r="AM82" i="67"/>
  <c r="AM83" i="67" s="1"/>
  <c r="AI82" i="67"/>
  <c r="AH82" i="67"/>
  <c r="AH83" i="67" s="1"/>
  <c r="AG82" i="67"/>
  <c r="AG83" i="67" s="1"/>
  <c r="AE82" i="67"/>
  <c r="AE83" i="67" s="1"/>
  <c r="AD82" i="67"/>
  <c r="AD83" i="67" s="1"/>
  <c r="AA81" i="67"/>
  <c r="AA82" i="67" s="1"/>
  <c r="AX106" i="67" s="1"/>
  <c r="Z81" i="67"/>
  <c r="Z82" i="67" s="1"/>
  <c r="BA105" i="67" s="1"/>
  <c r="Y81" i="67"/>
  <c r="Y82" i="67" s="1"/>
  <c r="AS104" i="67" s="1"/>
  <c r="X81" i="67"/>
  <c r="X82" i="67" s="1"/>
  <c r="W81" i="67"/>
  <c r="W82" i="67" s="1"/>
  <c r="AR102" i="67" s="1"/>
  <c r="V81" i="67"/>
  <c r="V82" i="67" s="1"/>
  <c r="U81" i="67"/>
  <c r="U82" i="67" s="1"/>
  <c r="T81" i="67"/>
  <c r="T82" i="67" s="1"/>
  <c r="S81" i="67"/>
  <c r="S82" i="67" s="1"/>
  <c r="R81" i="67"/>
  <c r="R82" i="67" s="1"/>
  <c r="BA97" i="67" s="1"/>
  <c r="Q81" i="67"/>
  <c r="Q82" i="67" s="1"/>
  <c r="BA96" i="67" s="1"/>
  <c r="P81" i="67"/>
  <c r="P82" i="67" s="1"/>
  <c r="AN95" i="67" s="1"/>
  <c r="O81" i="67"/>
  <c r="O82" i="67" s="1"/>
  <c r="AP94" i="67" s="1"/>
  <c r="N81" i="67"/>
  <c r="N82" i="67" s="1"/>
  <c r="AU93" i="67" s="1"/>
  <c r="M81" i="67"/>
  <c r="M82" i="67" s="1"/>
  <c r="L81" i="67"/>
  <c r="L82" i="67" s="1"/>
  <c r="K81" i="67"/>
  <c r="K82" i="67" s="1"/>
  <c r="AX90" i="67" s="1"/>
  <c r="J81" i="67"/>
  <c r="J82" i="67" s="1"/>
  <c r="S89" i="67" s="1"/>
  <c r="I81" i="67"/>
  <c r="H81" i="67"/>
  <c r="G81" i="67"/>
  <c r="F81" i="67"/>
  <c r="E81" i="67"/>
  <c r="AA81" i="88"/>
  <c r="Z81" i="88"/>
  <c r="Y81" i="88"/>
  <c r="X81" i="88"/>
  <c r="W81" i="88"/>
  <c r="V81" i="88"/>
  <c r="U81" i="88"/>
  <c r="T81" i="88"/>
  <c r="S81" i="88"/>
  <c r="R81" i="88"/>
  <c r="Q81" i="88"/>
  <c r="P81" i="88"/>
  <c r="O81" i="88"/>
  <c r="N81" i="88"/>
  <c r="M81" i="88"/>
  <c r="L81" i="88"/>
  <c r="K81" i="88"/>
  <c r="J81" i="88"/>
  <c r="I81" i="88"/>
  <c r="H81" i="88"/>
  <c r="G81" i="88"/>
  <c r="F81" i="88"/>
  <c r="E81" i="88"/>
  <c r="AG93" i="67" l="1"/>
  <c r="Z89" i="70"/>
  <c r="AQ87" i="70"/>
  <c r="AU95" i="70"/>
  <c r="AP100" i="70"/>
  <c r="AZ104" i="70"/>
  <c r="AR95" i="74"/>
  <c r="Z95" i="74"/>
  <c r="W95" i="74"/>
  <c r="AX95" i="74"/>
  <c r="AU95" i="74"/>
  <c r="AL95" i="74"/>
  <c r="AI95" i="74"/>
  <c r="AR91" i="67"/>
  <c r="BB91" i="67"/>
  <c r="AP91" i="67"/>
  <c r="AD91" i="67"/>
  <c r="R91" i="67"/>
  <c r="AQ105" i="74"/>
  <c r="AT105" i="74"/>
  <c r="AH105" i="74"/>
  <c r="AW92" i="67"/>
  <c r="Y92" i="67"/>
  <c r="M83" i="68"/>
  <c r="R90" i="67"/>
  <c r="O93" i="67"/>
  <c r="AA96" i="67"/>
  <c r="AD102" i="67"/>
  <c r="AS105" i="67"/>
  <c r="U87" i="70"/>
  <c r="AV88" i="70"/>
  <c r="AG90" i="70"/>
  <c r="Y95" i="70"/>
  <c r="AB100" i="70"/>
  <c r="AL104" i="70"/>
  <c r="N84" i="73"/>
  <c r="AL85" i="73"/>
  <c r="Q87" i="73"/>
  <c r="AR88" i="73"/>
  <c r="BB90" i="73"/>
  <c r="W94" i="73"/>
  <c r="T96" i="73"/>
  <c r="W99" i="73"/>
  <c r="AD101" i="73"/>
  <c r="AC106" i="73"/>
  <c r="AQ84" i="74"/>
  <c r="AI92" i="74"/>
  <c r="AE100" i="74"/>
  <c r="F84" i="75"/>
  <c r="AV88" i="75"/>
  <c r="Y95" i="75"/>
  <c r="AA99" i="75"/>
  <c r="T92" i="70"/>
  <c r="X90" i="67"/>
  <c r="U93" i="67"/>
  <c r="AG96" i="67"/>
  <c r="AJ102" i="67"/>
  <c r="AY105" i="67"/>
  <c r="AE87" i="70"/>
  <c r="N89" i="70"/>
  <c r="AQ90" i="70"/>
  <c r="AI95" i="70"/>
  <c r="AD100" i="70"/>
  <c r="AN104" i="70"/>
  <c r="O84" i="73"/>
  <c r="AM85" i="73"/>
  <c r="R87" i="73"/>
  <c r="AS88" i="73"/>
  <c r="R92" i="73"/>
  <c r="X94" i="73"/>
  <c r="U96" i="73"/>
  <c r="X99" i="73"/>
  <c r="AE101" i="73"/>
  <c r="AD106" i="73"/>
  <c r="AZ84" i="74"/>
  <c r="M91" i="74"/>
  <c r="AR92" i="74"/>
  <c r="AN100" i="74"/>
  <c r="R84" i="75"/>
  <c r="P89" i="75"/>
  <c r="AK95" i="75"/>
  <c r="AM99" i="75"/>
  <c r="AD90" i="67"/>
  <c r="AA93" i="67"/>
  <c r="AM96" i="67"/>
  <c r="AP102" i="67"/>
  <c r="AD106" i="67"/>
  <c r="AG87" i="70"/>
  <c r="P89" i="70"/>
  <c r="AS90" i="70"/>
  <c r="AK95" i="70"/>
  <c r="AN100" i="70"/>
  <c r="AX104" i="70"/>
  <c r="Z84" i="73"/>
  <c r="AX85" i="73"/>
  <c r="AC87" i="73"/>
  <c r="X89" i="73"/>
  <c r="AD92" i="73"/>
  <c r="AI94" i="73"/>
  <c r="AF96" i="73"/>
  <c r="AI99" i="73"/>
  <c r="AP101" i="73"/>
  <c r="AO106" i="73"/>
  <c r="G85" i="74"/>
  <c r="P91" i="74"/>
  <c r="AU92" i="74"/>
  <c r="AQ100" i="74"/>
  <c r="AD84" i="75"/>
  <c r="AB89" i="75"/>
  <c r="AW95" i="75"/>
  <c r="AY99" i="75"/>
  <c r="AA84" i="73"/>
  <c r="AY85" i="73"/>
  <c r="AD87" i="73"/>
  <c r="AJ89" i="73"/>
  <c r="AP92" i="73"/>
  <c r="AJ94" i="73"/>
  <c r="AG96" i="73"/>
  <c r="AJ99" i="73"/>
  <c r="AQ101" i="73"/>
  <c r="AP106" i="73"/>
  <c r="H86" i="74"/>
  <c r="Y91" i="74"/>
  <c r="P93" i="74"/>
  <c r="AZ100" i="74"/>
  <c r="AP84" i="75"/>
  <c r="AN89" i="75"/>
  <c r="X96" i="75"/>
  <c r="AD100" i="75"/>
  <c r="AP90" i="67"/>
  <c r="AM93" i="67"/>
  <c r="AY96" i="67"/>
  <c r="BB102" i="67"/>
  <c r="AP106" i="67"/>
  <c r="AS87" i="70"/>
  <c r="AB89" i="70"/>
  <c r="V92" i="70"/>
  <c r="AW95" i="70"/>
  <c r="AZ100" i="70"/>
  <c r="AH105" i="70"/>
  <c r="AL84" i="73"/>
  <c r="O86" i="73"/>
  <c r="AO87" i="73"/>
  <c r="BB92" i="73"/>
  <c r="AU94" i="73"/>
  <c r="AR96" i="73"/>
  <c r="AU99" i="73"/>
  <c r="BB101" i="73"/>
  <c r="BA106" i="73"/>
  <c r="Q86" i="74"/>
  <c r="AB91" i="74"/>
  <c r="S93" i="74"/>
  <c r="V96" i="74"/>
  <c r="W101" i="74"/>
  <c r="BB84" i="75"/>
  <c r="AZ89" i="75"/>
  <c r="AJ96" i="75"/>
  <c r="AP100" i="75"/>
  <c r="AV90" i="67"/>
  <c r="AS93" i="67"/>
  <c r="U97" i="67"/>
  <c r="AE104" i="67"/>
  <c r="AV106" i="67"/>
  <c r="J88" i="70"/>
  <c r="AL89" i="70"/>
  <c r="AF92" i="70"/>
  <c r="BB100" i="70"/>
  <c r="AJ105" i="70"/>
  <c r="AM84" i="73"/>
  <c r="P86" i="73"/>
  <c r="AP87" i="73"/>
  <c r="Q90" i="73"/>
  <c r="O93" i="73"/>
  <c r="AV94" i="73"/>
  <c r="AS96" i="73"/>
  <c r="AV99" i="73"/>
  <c r="X102" i="73"/>
  <c r="BB106" i="73"/>
  <c r="T86" i="74"/>
  <c r="AK91" i="74"/>
  <c r="AB93" i="74"/>
  <c r="Y99" i="74"/>
  <c r="AF101" i="74"/>
  <c r="I87" i="75"/>
  <c r="U90" i="75"/>
  <c r="AV96" i="75"/>
  <c r="BB100" i="75"/>
  <c r="BB90" i="67"/>
  <c r="AY93" i="67"/>
  <c r="AA97" i="67"/>
  <c r="AK104" i="67"/>
  <c r="BB106" i="67"/>
  <c r="L88" i="70"/>
  <c r="AN89" i="70"/>
  <c r="AH92" i="70"/>
  <c r="V97" i="70"/>
  <c r="AE103" i="70"/>
  <c r="AT105" i="70"/>
  <c r="AX84" i="73"/>
  <c r="AA86" i="73"/>
  <c r="BA87" i="73"/>
  <c r="R90" i="73"/>
  <c r="Z93" i="73"/>
  <c r="U95" i="73"/>
  <c r="U98" i="73"/>
  <c r="Z100" i="73"/>
  <c r="AI102" i="73"/>
  <c r="G84" i="74"/>
  <c r="AC86" i="74"/>
  <c r="AN91" i="74"/>
  <c r="AE93" i="74"/>
  <c r="AB99" i="74"/>
  <c r="AR101" i="74"/>
  <c r="U87" i="75"/>
  <c r="AG90" i="75"/>
  <c r="X97" i="75"/>
  <c r="AG103" i="75"/>
  <c r="R94" i="67"/>
  <c r="AG97" i="67"/>
  <c r="AQ104" i="67"/>
  <c r="AB84" i="70"/>
  <c r="V88" i="70"/>
  <c r="AX89" i="70"/>
  <c r="AR92" i="70"/>
  <c r="X97" i="70"/>
  <c r="AG103" i="70"/>
  <c r="AV105" i="70"/>
  <c r="AY84" i="73"/>
  <c r="AB86" i="73"/>
  <c r="BB87" i="73"/>
  <c r="AC90" i="73"/>
  <c r="AA93" i="73"/>
  <c r="V95" i="73"/>
  <c r="V98" i="73"/>
  <c r="AA100" i="73"/>
  <c r="AJ102" i="73"/>
  <c r="P84" i="74"/>
  <c r="AF86" i="74"/>
  <c r="AW91" i="74"/>
  <c r="AN93" i="74"/>
  <c r="AK99" i="74"/>
  <c r="Y102" i="74"/>
  <c r="AG87" i="75"/>
  <c r="AS90" i="75"/>
  <c r="AJ97" i="75"/>
  <c r="AS103" i="75"/>
  <c r="AJ90" i="67"/>
  <c r="AV102" i="67"/>
  <c r="AJ106" i="67"/>
  <c r="AD94" i="67"/>
  <c r="AM97" i="67"/>
  <c r="AW104" i="67"/>
  <c r="AZ84" i="70"/>
  <c r="X88" i="70"/>
  <c r="AZ89" i="70"/>
  <c r="AT92" i="70"/>
  <c r="AH97" i="70"/>
  <c r="AQ103" i="70"/>
  <c r="AE106" i="70"/>
  <c r="N85" i="73"/>
  <c r="AM86" i="73"/>
  <c r="T88" i="73"/>
  <c r="AD90" i="73"/>
  <c r="AL93" i="73"/>
  <c r="AG95" i="73"/>
  <c r="AG98" i="73"/>
  <c r="AL100" i="73"/>
  <c r="AU102" i="73"/>
  <c r="S84" i="74"/>
  <c r="AO86" i="74"/>
  <c r="AZ91" i="74"/>
  <c r="AQ93" i="74"/>
  <c r="AN99" i="74"/>
  <c r="AK102" i="74"/>
  <c r="AS87" i="75"/>
  <c r="O91" i="75"/>
  <c r="AV97" i="75"/>
  <c r="AJ105" i="75"/>
  <c r="AE89" i="67"/>
  <c r="AS97" i="67"/>
  <c r="AA105" i="67"/>
  <c r="P85" i="70"/>
  <c r="AH88" i="70"/>
  <c r="S90" i="70"/>
  <c r="P93" i="70"/>
  <c r="AJ97" i="70"/>
  <c r="AS103" i="70"/>
  <c r="AG106" i="70"/>
  <c r="O85" i="73"/>
  <c r="AN86" i="73"/>
  <c r="U88" i="73"/>
  <c r="AO90" i="73"/>
  <c r="AM93" i="73"/>
  <c r="AH95" i="73"/>
  <c r="AH98" i="73"/>
  <c r="AM100" i="73"/>
  <c r="AV102" i="73"/>
  <c r="AB84" i="74"/>
  <c r="AR86" i="74"/>
  <c r="T92" i="74"/>
  <c r="AZ93" i="74"/>
  <c r="AW99" i="74"/>
  <c r="AW102" i="74"/>
  <c r="L88" i="75"/>
  <c r="AA91" i="75"/>
  <c r="Y98" i="75"/>
  <c r="AV105" i="75"/>
  <c r="AQ89" i="67"/>
  <c r="AY97" i="67"/>
  <c r="AG105" i="67"/>
  <c r="I87" i="70"/>
  <c r="AJ88" i="70"/>
  <c r="U90" i="70"/>
  <c r="AT97" i="70"/>
  <c r="Z104" i="70"/>
  <c r="AQ106" i="70"/>
  <c r="Z85" i="73"/>
  <c r="AY86" i="73"/>
  <c r="AF88" i="73"/>
  <c r="AP90" i="73"/>
  <c r="AX93" i="73"/>
  <c r="AS95" i="73"/>
  <c r="AS98" i="73"/>
  <c r="AX100" i="73"/>
  <c r="AJ104" i="73"/>
  <c r="AE84" i="74"/>
  <c r="BA86" i="74"/>
  <c r="W92" i="74"/>
  <c r="AZ99" i="74"/>
  <c r="X88" i="75"/>
  <c r="AM91" i="75"/>
  <c r="AK98" i="75"/>
  <c r="AG106" i="75"/>
  <c r="J83" i="68"/>
  <c r="L90" i="67"/>
  <c r="U96" i="67"/>
  <c r="X102" i="67"/>
  <c r="AM105" i="67"/>
  <c r="S87" i="70"/>
  <c r="AT88" i="70"/>
  <c r="AE90" i="70"/>
  <c r="W95" i="70"/>
  <c r="AV97" i="70"/>
  <c r="AB104" i="70"/>
  <c r="AS106" i="70"/>
  <c r="AA85" i="73"/>
  <c r="AZ86" i="73"/>
  <c r="AG88" i="73"/>
  <c r="BA90" i="73"/>
  <c r="AY93" i="73"/>
  <c r="AT95" i="73"/>
  <c r="AT98" i="73"/>
  <c r="AY100" i="73"/>
  <c r="AV104" i="73"/>
  <c r="AN84" i="74"/>
  <c r="AF92" i="74"/>
  <c r="AB100" i="74"/>
  <c r="AJ88" i="75"/>
  <c r="AY91" i="75"/>
  <c r="AW98" i="75"/>
  <c r="AS106" i="75"/>
  <c r="AV102" i="75"/>
  <c r="AJ102" i="75"/>
  <c r="X102" i="75"/>
  <c r="AY102" i="75"/>
  <c r="AU102" i="75"/>
  <c r="AI102" i="75"/>
  <c r="AM102" i="75"/>
  <c r="AT102" i="75"/>
  <c r="AH102" i="75"/>
  <c r="AS102" i="75"/>
  <c r="AG102" i="75"/>
  <c r="AR102" i="75"/>
  <c r="AF102" i="75"/>
  <c r="AQ102" i="75"/>
  <c r="AE102" i="75"/>
  <c r="BB102" i="75"/>
  <c r="AP102" i="75"/>
  <c r="AD102" i="75"/>
  <c r="BA102" i="75"/>
  <c r="AO102" i="75"/>
  <c r="AC102" i="75"/>
  <c r="AZ102" i="75"/>
  <c r="AN102" i="75"/>
  <c r="AB102" i="75"/>
  <c r="AA102" i="75"/>
  <c r="AX102" i="75"/>
  <c r="AL102" i="75"/>
  <c r="Z102" i="75"/>
  <c r="AW102" i="75"/>
  <c r="AK102" i="75"/>
  <c r="Y102" i="75"/>
  <c r="AY93" i="75"/>
  <c r="AM93" i="75"/>
  <c r="AA93" i="75"/>
  <c r="O93" i="75"/>
  <c r="AX93" i="75"/>
  <c r="AL93" i="75"/>
  <c r="Z93" i="75"/>
  <c r="AW93" i="75"/>
  <c r="AK93" i="75"/>
  <c r="Y93" i="75"/>
  <c r="R93" i="75"/>
  <c r="AV93" i="75"/>
  <c r="AJ93" i="75"/>
  <c r="X93" i="75"/>
  <c r="AD93" i="75"/>
  <c r="AU93" i="75"/>
  <c r="AI93" i="75"/>
  <c r="W93" i="75"/>
  <c r="BB93" i="75"/>
  <c r="AT93" i="75"/>
  <c r="AH93" i="75"/>
  <c r="V93" i="75"/>
  <c r="AS93" i="75"/>
  <c r="AG93" i="75"/>
  <c r="U93" i="75"/>
  <c r="AR93" i="75"/>
  <c r="AF93" i="75"/>
  <c r="T93" i="75"/>
  <c r="AQ93" i="75"/>
  <c r="AE93" i="75"/>
  <c r="S93" i="75"/>
  <c r="BA93" i="75"/>
  <c r="AO93" i="75"/>
  <c r="AC93" i="75"/>
  <c r="Q93" i="75"/>
  <c r="AZ93" i="75"/>
  <c r="AN93" i="75"/>
  <c r="AB93" i="75"/>
  <c r="P93" i="75"/>
  <c r="AP93" i="75"/>
  <c r="AV94" i="75"/>
  <c r="AJ94" i="75"/>
  <c r="X94" i="75"/>
  <c r="AA94" i="75"/>
  <c r="AU94" i="75"/>
  <c r="AI94" i="75"/>
  <c r="W94" i="75"/>
  <c r="AM94" i="75"/>
  <c r="AT94" i="75"/>
  <c r="AH94" i="75"/>
  <c r="V94" i="75"/>
  <c r="AS94" i="75"/>
  <c r="AG94" i="75"/>
  <c r="U94" i="75"/>
  <c r="AR94" i="75"/>
  <c r="AF94" i="75"/>
  <c r="T94" i="75"/>
  <c r="AQ94" i="75"/>
  <c r="AE94" i="75"/>
  <c r="S94" i="75"/>
  <c r="BB94" i="75"/>
  <c r="AP94" i="75"/>
  <c r="AD94" i="75"/>
  <c r="R94" i="75"/>
  <c r="BA94" i="75"/>
  <c r="AO94" i="75"/>
  <c r="AC94" i="75"/>
  <c r="Q94" i="75"/>
  <c r="AZ94" i="75"/>
  <c r="AN94" i="75"/>
  <c r="AB94" i="75"/>
  <c r="P94" i="75"/>
  <c r="AY94" i="75"/>
  <c r="AX94" i="75"/>
  <c r="AL94" i="75"/>
  <c r="Z94" i="75"/>
  <c r="AW94" i="75"/>
  <c r="AK94" i="75"/>
  <c r="Y94" i="75"/>
  <c r="AQ101" i="75"/>
  <c r="AE101" i="75"/>
  <c r="BB101" i="75"/>
  <c r="AP101" i="75"/>
  <c r="AD101" i="75"/>
  <c r="BA101" i="75"/>
  <c r="AO101" i="75"/>
  <c r="AC101" i="75"/>
  <c r="AZ101" i="75"/>
  <c r="AN101" i="75"/>
  <c r="AB101" i="75"/>
  <c r="AY101" i="75"/>
  <c r="AM101" i="75"/>
  <c r="AA101" i="75"/>
  <c r="AX101" i="75"/>
  <c r="AL101" i="75"/>
  <c r="Z101" i="75"/>
  <c r="AW101" i="75"/>
  <c r="AK101" i="75"/>
  <c r="Y101" i="75"/>
  <c r="AV101" i="75"/>
  <c r="AJ101" i="75"/>
  <c r="X101" i="75"/>
  <c r="AU101" i="75"/>
  <c r="AI101" i="75"/>
  <c r="W101" i="75"/>
  <c r="AS101" i="75"/>
  <c r="AG101" i="75"/>
  <c r="AH101" i="75"/>
  <c r="AR101" i="75"/>
  <c r="AF101" i="75"/>
  <c r="AT101" i="75"/>
  <c r="AY85" i="75"/>
  <c r="AM85" i="75"/>
  <c r="AA85" i="75"/>
  <c r="O85" i="75"/>
  <c r="R85" i="75"/>
  <c r="AX85" i="75"/>
  <c r="AL85" i="75"/>
  <c r="Z85" i="75"/>
  <c r="N85" i="75"/>
  <c r="AW85" i="75"/>
  <c r="AK85" i="75"/>
  <c r="Y85" i="75"/>
  <c r="M85" i="75"/>
  <c r="AV85" i="75"/>
  <c r="AJ85" i="75"/>
  <c r="X85" i="75"/>
  <c r="L85" i="75"/>
  <c r="AU85" i="75"/>
  <c r="AI85" i="75"/>
  <c r="W85" i="75"/>
  <c r="K85" i="75"/>
  <c r="AT85" i="75"/>
  <c r="AH85" i="75"/>
  <c r="V85" i="75"/>
  <c r="J85" i="75"/>
  <c r="AD85" i="75"/>
  <c r="AS85" i="75"/>
  <c r="AG85" i="75"/>
  <c r="U85" i="75"/>
  <c r="I85" i="75"/>
  <c r="BB85" i="75"/>
  <c r="AR85" i="75"/>
  <c r="AF85" i="75"/>
  <c r="T85" i="75"/>
  <c r="H85" i="75"/>
  <c r="AQ85" i="75"/>
  <c r="AE85" i="75"/>
  <c r="S85" i="75"/>
  <c r="G85" i="75"/>
  <c r="BA85" i="75"/>
  <c r="AO85" i="75"/>
  <c r="AC85" i="75"/>
  <c r="Q85" i="75"/>
  <c r="AP85" i="75"/>
  <c r="AZ85" i="75"/>
  <c r="AN85" i="75"/>
  <c r="AB85" i="75"/>
  <c r="P85" i="75"/>
  <c r="AE86" i="75"/>
  <c r="P84" i="75"/>
  <c r="AB84" i="75"/>
  <c r="AN84" i="75"/>
  <c r="AZ84" i="75"/>
  <c r="Q86" i="75"/>
  <c r="AC86" i="75"/>
  <c r="AO86" i="75"/>
  <c r="BA86" i="75"/>
  <c r="S87" i="75"/>
  <c r="AE87" i="75"/>
  <c r="AQ87" i="75"/>
  <c r="J88" i="75"/>
  <c r="V88" i="75"/>
  <c r="AH88" i="75"/>
  <c r="AT88" i="75"/>
  <c r="N89" i="75"/>
  <c r="Z89" i="75"/>
  <c r="AL89" i="75"/>
  <c r="AX89" i="75"/>
  <c r="S90" i="75"/>
  <c r="AE90" i="75"/>
  <c r="AQ90" i="75"/>
  <c r="M91" i="75"/>
  <c r="Y91" i="75"/>
  <c r="AK91" i="75"/>
  <c r="AW91" i="75"/>
  <c r="T92" i="75"/>
  <c r="AF92" i="75"/>
  <c r="AR92" i="75"/>
  <c r="W95" i="75"/>
  <c r="AI95" i="75"/>
  <c r="AU95" i="75"/>
  <c r="V96" i="75"/>
  <c r="AH96" i="75"/>
  <c r="AT96" i="75"/>
  <c r="V97" i="75"/>
  <c r="AH97" i="75"/>
  <c r="AT97" i="75"/>
  <c r="W98" i="75"/>
  <c r="AI98" i="75"/>
  <c r="AU98" i="75"/>
  <c r="Y99" i="75"/>
  <c r="AK99" i="75"/>
  <c r="AW99" i="75"/>
  <c r="AB100" i="75"/>
  <c r="AN100" i="75"/>
  <c r="AZ100" i="75"/>
  <c r="AE103" i="75"/>
  <c r="AQ103" i="75"/>
  <c r="Z104" i="75"/>
  <c r="AL104" i="75"/>
  <c r="AX104" i="75"/>
  <c r="AH105" i="75"/>
  <c r="AT105" i="75"/>
  <c r="AE106" i="75"/>
  <c r="AQ106" i="75"/>
  <c r="AQ86" i="75"/>
  <c r="AH92" i="75"/>
  <c r="Q84" i="75"/>
  <c r="AC84" i="75"/>
  <c r="AO84" i="75"/>
  <c r="BA84" i="75"/>
  <c r="R86" i="75"/>
  <c r="AD86" i="75"/>
  <c r="AP86" i="75"/>
  <c r="BB86" i="75"/>
  <c r="T87" i="75"/>
  <c r="AF87" i="75"/>
  <c r="AR87" i="75"/>
  <c r="K88" i="75"/>
  <c r="W88" i="75"/>
  <c r="AI88" i="75"/>
  <c r="AU88" i="75"/>
  <c r="O89" i="75"/>
  <c r="AA89" i="75"/>
  <c r="AM89" i="75"/>
  <c r="AY89" i="75"/>
  <c r="T90" i="75"/>
  <c r="AF90" i="75"/>
  <c r="AR90" i="75"/>
  <c r="N91" i="75"/>
  <c r="Z91" i="75"/>
  <c r="AL91" i="75"/>
  <c r="AX91" i="75"/>
  <c r="U92" i="75"/>
  <c r="AG92" i="75"/>
  <c r="AS92" i="75"/>
  <c r="X95" i="75"/>
  <c r="AJ95" i="75"/>
  <c r="AV95" i="75"/>
  <c r="W96" i="75"/>
  <c r="AI96" i="75"/>
  <c r="AU96" i="75"/>
  <c r="W97" i="75"/>
  <c r="AI97" i="75"/>
  <c r="AU97" i="75"/>
  <c r="X98" i="75"/>
  <c r="AJ98" i="75"/>
  <c r="AV98" i="75"/>
  <c r="Z99" i="75"/>
  <c r="AL99" i="75"/>
  <c r="AX99" i="75"/>
  <c r="AC100" i="75"/>
  <c r="AO100" i="75"/>
  <c r="BA100" i="75"/>
  <c r="AF103" i="75"/>
  <c r="AR103" i="75"/>
  <c r="AA104" i="75"/>
  <c r="AM104" i="75"/>
  <c r="AY104" i="75"/>
  <c r="AI105" i="75"/>
  <c r="AU105" i="75"/>
  <c r="AF106" i="75"/>
  <c r="AR106" i="75"/>
  <c r="S86" i="75"/>
  <c r="AT92" i="75"/>
  <c r="G84" i="75"/>
  <c r="S84" i="75"/>
  <c r="AE84" i="75"/>
  <c r="AQ84" i="75"/>
  <c r="H86" i="75"/>
  <c r="T86" i="75"/>
  <c r="AF86" i="75"/>
  <c r="AR86" i="75"/>
  <c r="J87" i="75"/>
  <c r="V87" i="75"/>
  <c r="AH87" i="75"/>
  <c r="AT87" i="75"/>
  <c r="M88" i="75"/>
  <c r="Y88" i="75"/>
  <c r="AK88" i="75"/>
  <c r="AW88" i="75"/>
  <c r="Q89" i="75"/>
  <c r="AC89" i="75"/>
  <c r="AO89" i="75"/>
  <c r="BA89" i="75"/>
  <c r="V90" i="75"/>
  <c r="AH90" i="75"/>
  <c r="AT90" i="75"/>
  <c r="P91" i="75"/>
  <c r="AB91" i="75"/>
  <c r="AN91" i="75"/>
  <c r="AZ91" i="75"/>
  <c r="W92" i="75"/>
  <c r="AI92" i="75"/>
  <c r="AU92" i="75"/>
  <c r="Z95" i="75"/>
  <c r="AL95" i="75"/>
  <c r="AX95" i="75"/>
  <c r="Y96" i="75"/>
  <c r="AK96" i="75"/>
  <c r="AW96" i="75"/>
  <c r="Y97" i="75"/>
  <c r="AK97" i="75"/>
  <c r="AW97" i="75"/>
  <c r="Z98" i="75"/>
  <c r="AL98" i="75"/>
  <c r="AX98" i="75"/>
  <c r="AB99" i="75"/>
  <c r="AN99" i="75"/>
  <c r="AZ99" i="75"/>
  <c r="AE100" i="75"/>
  <c r="AQ100" i="75"/>
  <c r="AH103" i="75"/>
  <c r="AT103" i="75"/>
  <c r="AC104" i="75"/>
  <c r="AO104" i="75"/>
  <c r="BA104" i="75"/>
  <c r="AK105" i="75"/>
  <c r="AW105" i="75"/>
  <c r="AH106" i="75"/>
  <c r="AT106" i="75"/>
  <c r="V92" i="75"/>
  <c r="H84" i="75"/>
  <c r="T84" i="75"/>
  <c r="AF84" i="75"/>
  <c r="AR84" i="75"/>
  <c r="I86" i="75"/>
  <c r="U86" i="75"/>
  <c r="AG86" i="75"/>
  <c r="AS86" i="75"/>
  <c r="K87" i="75"/>
  <c r="W87" i="75"/>
  <c r="AI87" i="75"/>
  <c r="AU87" i="75"/>
  <c r="N88" i="75"/>
  <c r="Z88" i="75"/>
  <c r="AL88" i="75"/>
  <c r="AX88" i="75"/>
  <c r="R89" i="75"/>
  <c r="AD89" i="75"/>
  <c r="AP89" i="75"/>
  <c r="BB89" i="75"/>
  <c r="W90" i="75"/>
  <c r="AI90" i="75"/>
  <c r="AU90" i="75"/>
  <c r="Q91" i="75"/>
  <c r="AC91" i="75"/>
  <c r="AO91" i="75"/>
  <c r="BA91" i="75"/>
  <c r="X92" i="75"/>
  <c r="AJ92" i="75"/>
  <c r="AV92" i="75"/>
  <c r="AA95" i="75"/>
  <c r="AM95" i="75"/>
  <c r="AY95" i="75"/>
  <c r="Z96" i="75"/>
  <c r="AL96" i="75"/>
  <c r="AX96" i="75"/>
  <c r="Z97" i="75"/>
  <c r="AL97" i="75"/>
  <c r="AX97" i="75"/>
  <c r="AA98" i="75"/>
  <c r="AM98" i="75"/>
  <c r="AY98" i="75"/>
  <c r="AC99" i="75"/>
  <c r="AO99" i="75"/>
  <c r="BA99" i="75"/>
  <c r="AF100" i="75"/>
  <c r="AR100" i="75"/>
  <c r="AI103" i="75"/>
  <c r="AU103" i="75"/>
  <c r="AD104" i="75"/>
  <c r="AP104" i="75"/>
  <c r="BB104" i="75"/>
  <c r="AL105" i="75"/>
  <c r="AX105" i="75"/>
  <c r="AI106" i="75"/>
  <c r="AU106" i="75"/>
  <c r="I84" i="75"/>
  <c r="U84" i="75"/>
  <c r="AG84" i="75"/>
  <c r="AS84" i="75"/>
  <c r="J86" i="75"/>
  <c r="V86" i="75"/>
  <c r="AH86" i="75"/>
  <c r="AT86" i="75"/>
  <c r="L87" i="75"/>
  <c r="X87" i="75"/>
  <c r="AJ87" i="75"/>
  <c r="AV87" i="75"/>
  <c r="O88" i="75"/>
  <c r="AA88" i="75"/>
  <c r="AM88" i="75"/>
  <c r="AY88" i="75"/>
  <c r="S89" i="75"/>
  <c r="AE89" i="75"/>
  <c r="AQ89" i="75"/>
  <c r="L90" i="75"/>
  <c r="X90" i="75"/>
  <c r="AJ90" i="75"/>
  <c r="AV90" i="75"/>
  <c r="R91" i="75"/>
  <c r="AD91" i="75"/>
  <c r="AP91" i="75"/>
  <c r="BB91" i="75"/>
  <c r="Y92" i="75"/>
  <c r="AK92" i="75"/>
  <c r="AW92" i="75"/>
  <c r="AB95" i="75"/>
  <c r="AN95" i="75"/>
  <c r="AZ95" i="75"/>
  <c r="AA96" i="75"/>
  <c r="AM96" i="75"/>
  <c r="AY96" i="75"/>
  <c r="AA97" i="75"/>
  <c r="AM97" i="75"/>
  <c r="AY97" i="75"/>
  <c r="AB98" i="75"/>
  <c r="AN98" i="75"/>
  <c r="AZ98" i="75"/>
  <c r="AD99" i="75"/>
  <c r="AP99" i="75"/>
  <c r="BB99" i="75"/>
  <c r="AG100" i="75"/>
  <c r="AS100" i="75"/>
  <c r="AJ103" i="75"/>
  <c r="AV103" i="75"/>
  <c r="AE104" i="75"/>
  <c r="AQ104" i="75"/>
  <c r="AA105" i="75"/>
  <c r="AM105" i="75"/>
  <c r="AY105" i="75"/>
  <c r="AJ106" i="75"/>
  <c r="AV106" i="75"/>
  <c r="J84" i="75"/>
  <c r="V84" i="75"/>
  <c r="AH84" i="75"/>
  <c r="AT84" i="75"/>
  <c r="K86" i="75"/>
  <c r="W86" i="75"/>
  <c r="AI86" i="75"/>
  <c r="AU86" i="75"/>
  <c r="M87" i="75"/>
  <c r="Y87" i="75"/>
  <c r="AK87" i="75"/>
  <c r="AW87" i="75"/>
  <c r="P88" i="75"/>
  <c r="AB88" i="75"/>
  <c r="AN88" i="75"/>
  <c r="AZ88" i="75"/>
  <c r="T89" i="75"/>
  <c r="AF89" i="75"/>
  <c r="AR89" i="75"/>
  <c r="M90" i="75"/>
  <c r="Y90" i="75"/>
  <c r="AK90" i="75"/>
  <c r="AW90" i="75"/>
  <c r="S91" i="75"/>
  <c r="AE91" i="75"/>
  <c r="AQ91" i="75"/>
  <c r="N92" i="75"/>
  <c r="Z92" i="75"/>
  <c r="AL92" i="75"/>
  <c r="AX92" i="75"/>
  <c r="Q95" i="75"/>
  <c r="AC95" i="75"/>
  <c r="AO95" i="75"/>
  <c r="BA95" i="75"/>
  <c r="AB96" i="75"/>
  <c r="AN96" i="75"/>
  <c r="AZ96" i="75"/>
  <c r="AB97" i="75"/>
  <c r="AN97" i="75"/>
  <c r="AZ97" i="75"/>
  <c r="AC98" i="75"/>
  <c r="AO98" i="75"/>
  <c r="BA98" i="75"/>
  <c r="AE99" i="75"/>
  <c r="AQ99" i="75"/>
  <c r="V100" i="75"/>
  <c r="AH100" i="75"/>
  <c r="AT100" i="75"/>
  <c r="Y103" i="75"/>
  <c r="AK103" i="75"/>
  <c r="AW103" i="75"/>
  <c r="AF104" i="75"/>
  <c r="AR104" i="75"/>
  <c r="AB105" i="75"/>
  <c r="AN105" i="75"/>
  <c r="AZ105" i="75"/>
  <c r="AK106" i="75"/>
  <c r="AW106" i="75"/>
  <c r="AB104" i="75"/>
  <c r="K84" i="75"/>
  <c r="W84" i="75"/>
  <c r="AI84" i="75"/>
  <c r="AU84" i="75"/>
  <c r="L86" i="75"/>
  <c r="X86" i="75"/>
  <c r="AJ86" i="75"/>
  <c r="AV86" i="75"/>
  <c r="N87" i="75"/>
  <c r="Z87" i="75"/>
  <c r="AL87" i="75"/>
  <c r="AX87" i="75"/>
  <c r="Q88" i="75"/>
  <c r="AC88" i="75"/>
  <c r="AO88" i="75"/>
  <c r="BA88" i="75"/>
  <c r="U89" i="75"/>
  <c r="AG89" i="75"/>
  <c r="AS89" i="75"/>
  <c r="N90" i="75"/>
  <c r="Z90" i="75"/>
  <c r="AL90" i="75"/>
  <c r="AX90" i="75"/>
  <c r="T91" i="75"/>
  <c r="AF91" i="75"/>
  <c r="AR91" i="75"/>
  <c r="O92" i="75"/>
  <c r="AA92" i="75"/>
  <c r="AM92" i="75"/>
  <c r="AY92" i="75"/>
  <c r="R95" i="75"/>
  <c r="AD95" i="75"/>
  <c r="AP95" i="75"/>
  <c r="BB95" i="75"/>
  <c r="AC96" i="75"/>
  <c r="AO96" i="75"/>
  <c r="BA96" i="75"/>
  <c r="AC97" i="75"/>
  <c r="AO97" i="75"/>
  <c r="BA97" i="75"/>
  <c r="AD98" i="75"/>
  <c r="AP98" i="75"/>
  <c r="BB98" i="75"/>
  <c r="AF99" i="75"/>
  <c r="AR99" i="75"/>
  <c r="W100" i="75"/>
  <c r="AI100" i="75"/>
  <c r="AU100" i="75"/>
  <c r="Z103" i="75"/>
  <c r="AL103" i="75"/>
  <c r="AX103" i="75"/>
  <c r="AG104" i="75"/>
  <c r="AS104" i="75"/>
  <c r="AC105" i="75"/>
  <c r="AO105" i="75"/>
  <c r="BA105" i="75"/>
  <c r="AL106" i="75"/>
  <c r="AX106" i="75"/>
  <c r="AZ104" i="75"/>
  <c r="L84" i="75"/>
  <c r="X84" i="75"/>
  <c r="AJ84" i="75"/>
  <c r="AV84" i="75"/>
  <c r="M86" i="75"/>
  <c r="Y86" i="75"/>
  <c r="AK86" i="75"/>
  <c r="AW86" i="75"/>
  <c r="O87" i="75"/>
  <c r="AA87" i="75"/>
  <c r="AM87" i="75"/>
  <c r="AY87" i="75"/>
  <c r="R88" i="75"/>
  <c r="AD88" i="75"/>
  <c r="AP88" i="75"/>
  <c r="BB88" i="75"/>
  <c r="V89" i="75"/>
  <c r="AH89" i="75"/>
  <c r="AT89" i="75"/>
  <c r="O90" i="75"/>
  <c r="AA90" i="75"/>
  <c r="AM90" i="75"/>
  <c r="AY90" i="75"/>
  <c r="U91" i="75"/>
  <c r="AG91" i="75"/>
  <c r="AS91" i="75"/>
  <c r="P92" i="75"/>
  <c r="AB92" i="75"/>
  <c r="AN92" i="75"/>
  <c r="AZ92" i="75"/>
  <c r="S95" i="75"/>
  <c r="AE95" i="75"/>
  <c r="AQ95" i="75"/>
  <c r="R96" i="75"/>
  <c r="AD96" i="75"/>
  <c r="AP96" i="75"/>
  <c r="BB96" i="75"/>
  <c r="AD97" i="75"/>
  <c r="AP97" i="75"/>
  <c r="BB97" i="75"/>
  <c r="AE98" i="75"/>
  <c r="AQ98" i="75"/>
  <c r="U99" i="75"/>
  <c r="AG99" i="75"/>
  <c r="AS99" i="75"/>
  <c r="X100" i="75"/>
  <c r="AJ100" i="75"/>
  <c r="AV100" i="75"/>
  <c r="AA103" i="75"/>
  <c r="AM103" i="75"/>
  <c r="AY103" i="75"/>
  <c r="AH104" i="75"/>
  <c r="AT104" i="75"/>
  <c r="AD105" i="75"/>
  <c r="AP105" i="75"/>
  <c r="BB105" i="75"/>
  <c r="AM106" i="75"/>
  <c r="AY106" i="75"/>
  <c r="AN104" i="75"/>
  <c r="M84" i="75"/>
  <c r="Y84" i="75"/>
  <c r="AK84" i="75"/>
  <c r="AW84" i="75"/>
  <c r="N86" i="75"/>
  <c r="Z86" i="75"/>
  <c r="AL86" i="75"/>
  <c r="AX86" i="75"/>
  <c r="P87" i="75"/>
  <c r="AB87" i="75"/>
  <c r="AN87" i="75"/>
  <c r="AZ87" i="75"/>
  <c r="S88" i="75"/>
  <c r="AE88" i="75"/>
  <c r="AQ88" i="75"/>
  <c r="K89" i="75"/>
  <c r="W89" i="75"/>
  <c r="AI89" i="75"/>
  <c r="AU89" i="75"/>
  <c r="P90" i="75"/>
  <c r="AB90" i="75"/>
  <c r="AN90" i="75"/>
  <c r="AZ90" i="75"/>
  <c r="V91" i="75"/>
  <c r="AH91" i="75"/>
  <c r="AT91" i="75"/>
  <c r="Q92" i="75"/>
  <c r="AC92" i="75"/>
  <c r="AO92" i="75"/>
  <c r="BA92" i="75"/>
  <c r="T95" i="75"/>
  <c r="AF95" i="75"/>
  <c r="AR95" i="75"/>
  <c r="S96" i="75"/>
  <c r="AE96" i="75"/>
  <c r="AQ96" i="75"/>
  <c r="S97" i="75"/>
  <c r="AE97" i="75"/>
  <c r="AQ97" i="75"/>
  <c r="T98" i="75"/>
  <c r="AF98" i="75"/>
  <c r="AR98" i="75"/>
  <c r="V99" i="75"/>
  <c r="AH99" i="75"/>
  <c r="AT99" i="75"/>
  <c r="Y100" i="75"/>
  <c r="AK100" i="75"/>
  <c r="AW100" i="75"/>
  <c r="AB103" i="75"/>
  <c r="AN103" i="75"/>
  <c r="AZ103" i="75"/>
  <c r="AI104" i="75"/>
  <c r="AU104" i="75"/>
  <c r="AE105" i="75"/>
  <c r="AQ105" i="75"/>
  <c r="AB106" i="75"/>
  <c r="AN106" i="75"/>
  <c r="AZ106" i="75"/>
  <c r="N84" i="75"/>
  <c r="Z84" i="75"/>
  <c r="AL84" i="75"/>
  <c r="AX84" i="75"/>
  <c r="O86" i="75"/>
  <c r="AA86" i="75"/>
  <c r="AM86" i="75"/>
  <c r="AY86" i="75"/>
  <c r="Q87" i="75"/>
  <c r="AC87" i="75"/>
  <c r="AO87" i="75"/>
  <c r="BA87" i="75"/>
  <c r="T88" i="75"/>
  <c r="AF88" i="75"/>
  <c r="AR88" i="75"/>
  <c r="L89" i="75"/>
  <c r="X89" i="75"/>
  <c r="AJ89" i="75"/>
  <c r="AV89" i="75"/>
  <c r="Q90" i="75"/>
  <c r="AC90" i="75"/>
  <c r="AO90" i="75"/>
  <c r="BA90" i="75"/>
  <c r="W91" i="75"/>
  <c r="AI91" i="75"/>
  <c r="AU91" i="75"/>
  <c r="R92" i="75"/>
  <c r="AD92" i="75"/>
  <c r="AP92" i="75"/>
  <c r="BB92" i="75"/>
  <c r="U95" i="75"/>
  <c r="AG95" i="75"/>
  <c r="AS95" i="75"/>
  <c r="T96" i="75"/>
  <c r="AF96" i="75"/>
  <c r="AR96" i="75"/>
  <c r="T97" i="75"/>
  <c r="AF97" i="75"/>
  <c r="AR97" i="75"/>
  <c r="U98" i="75"/>
  <c r="AG98" i="75"/>
  <c r="AS98" i="75"/>
  <c r="W99" i="75"/>
  <c r="AI99" i="75"/>
  <c r="AU99" i="75"/>
  <c r="Z100" i="75"/>
  <c r="AL100" i="75"/>
  <c r="AX100" i="75"/>
  <c r="AC103" i="75"/>
  <c r="AO103" i="75"/>
  <c r="BA103" i="75"/>
  <c r="AJ104" i="75"/>
  <c r="AV104" i="75"/>
  <c r="AF105" i="75"/>
  <c r="AR105" i="75"/>
  <c r="AC106" i="75"/>
  <c r="AO106" i="75"/>
  <c r="BA106" i="75"/>
  <c r="O84" i="75"/>
  <c r="AA84" i="75"/>
  <c r="AM84" i="75"/>
  <c r="P86" i="75"/>
  <c r="AB86" i="75"/>
  <c r="AN86" i="75"/>
  <c r="R87" i="75"/>
  <c r="AD87" i="75"/>
  <c r="AP87" i="75"/>
  <c r="U88" i="75"/>
  <c r="AG88" i="75"/>
  <c r="M89" i="75"/>
  <c r="Y89" i="75"/>
  <c r="AK89" i="75"/>
  <c r="R90" i="75"/>
  <c r="AD90" i="75"/>
  <c r="AP90" i="75"/>
  <c r="X91" i="75"/>
  <c r="AJ91" i="75"/>
  <c r="S92" i="75"/>
  <c r="AE92" i="75"/>
  <c r="V95" i="75"/>
  <c r="AH95" i="75"/>
  <c r="U96" i="75"/>
  <c r="AG96" i="75"/>
  <c r="U97" i="75"/>
  <c r="AG97" i="75"/>
  <c r="V98" i="75"/>
  <c r="AH98" i="75"/>
  <c r="X99" i="75"/>
  <c r="AJ99" i="75"/>
  <c r="AA100" i="75"/>
  <c r="AM100" i="75"/>
  <c r="AD103" i="75"/>
  <c r="AP103" i="75"/>
  <c r="AK104" i="75"/>
  <c r="AG105" i="75"/>
  <c r="AD106" i="75"/>
  <c r="AP106" i="75"/>
  <c r="AZ106" i="74"/>
  <c r="AN106" i="74"/>
  <c r="AB106" i="74"/>
  <c r="AY106" i="74"/>
  <c r="AM106" i="74"/>
  <c r="AX106" i="74"/>
  <c r="AL106" i="74"/>
  <c r="AW106" i="74"/>
  <c r="AK106" i="74"/>
  <c r="AV106" i="74"/>
  <c r="AJ106" i="74"/>
  <c r="AU106" i="74"/>
  <c r="AI106" i="74"/>
  <c r="AT106" i="74"/>
  <c r="AH106" i="74"/>
  <c r="AS106" i="74"/>
  <c r="AG106" i="74"/>
  <c r="AR106" i="74"/>
  <c r="AF106" i="74"/>
  <c r="AQ106" i="74"/>
  <c r="AE106" i="74"/>
  <c r="BB106" i="74"/>
  <c r="AP106" i="74"/>
  <c r="AD106" i="74"/>
  <c r="BA106" i="74"/>
  <c r="AO106" i="74"/>
  <c r="AC106" i="74"/>
  <c r="AQ88" i="74"/>
  <c r="AE88" i="74"/>
  <c r="S88" i="74"/>
  <c r="BB88" i="74"/>
  <c r="AP88" i="74"/>
  <c r="AD88" i="74"/>
  <c r="R88" i="74"/>
  <c r="BA88" i="74"/>
  <c r="AO88" i="74"/>
  <c r="AC88" i="74"/>
  <c r="Q88" i="74"/>
  <c r="AK88" i="74"/>
  <c r="AZ88" i="74"/>
  <c r="AN88" i="74"/>
  <c r="AB88" i="74"/>
  <c r="P88" i="74"/>
  <c r="AY88" i="74"/>
  <c r="AM88" i="74"/>
  <c r="AA88" i="74"/>
  <c r="O88" i="74"/>
  <c r="I83" i="74"/>
  <c r="Y88" i="74"/>
  <c r="AX88" i="74"/>
  <c r="AL88" i="74"/>
  <c r="Z88" i="74"/>
  <c r="N88" i="74"/>
  <c r="AV88" i="74"/>
  <c r="AJ88" i="74"/>
  <c r="X88" i="74"/>
  <c r="L88" i="74"/>
  <c r="AU88" i="74"/>
  <c r="AI88" i="74"/>
  <c r="W88" i="74"/>
  <c r="K88" i="74"/>
  <c r="AS88" i="74"/>
  <c r="AG88" i="74"/>
  <c r="U88" i="74"/>
  <c r="AW88" i="74"/>
  <c r="M88" i="74"/>
  <c r="AR88" i="74"/>
  <c r="AF88" i="74"/>
  <c r="T88" i="74"/>
  <c r="AT88" i="74"/>
  <c r="AZ87" i="74"/>
  <c r="AN87" i="74"/>
  <c r="AB87" i="74"/>
  <c r="P87" i="74"/>
  <c r="AY87" i="74"/>
  <c r="AM87" i="74"/>
  <c r="AA87" i="74"/>
  <c r="O87" i="74"/>
  <c r="V87" i="74"/>
  <c r="AX87" i="74"/>
  <c r="AL87" i="74"/>
  <c r="Z87" i="74"/>
  <c r="N87" i="74"/>
  <c r="AW87" i="74"/>
  <c r="AK87" i="74"/>
  <c r="Y87" i="74"/>
  <c r="M87" i="74"/>
  <c r="AT87" i="74"/>
  <c r="AV87" i="74"/>
  <c r="AJ87" i="74"/>
  <c r="X87" i="74"/>
  <c r="L87" i="74"/>
  <c r="AU87" i="74"/>
  <c r="AI87" i="74"/>
  <c r="W87" i="74"/>
  <c r="K87" i="74"/>
  <c r="H83" i="74"/>
  <c r="AS87" i="74"/>
  <c r="AG87" i="74"/>
  <c r="U87" i="74"/>
  <c r="I87" i="74"/>
  <c r="AR87" i="74"/>
  <c r="AF87" i="74"/>
  <c r="T87" i="74"/>
  <c r="BB87" i="74"/>
  <c r="AP87" i="74"/>
  <c r="AD87" i="74"/>
  <c r="R87" i="74"/>
  <c r="J87" i="74"/>
  <c r="BA87" i="74"/>
  <c r="AO87" i="74"/>
  <c r="AC87" i="74"/>
  <c r="Q87" i="74"/>
  <c r="AH87" i="74"/>
  <c r="AZ103" i="74"/>
  <c r="AN103" i="74"/>
  <c r="AB103" i="74"/>
  <c r="AY103" i="74"/>
  <c r="AM103" i="74"/>
  <c r="AA103" i="74"/>
  <c r="X83" i="74"/>
  <c r="AX103" i="74"/>
  <c r="AL103" i="74"/>
  <c r="Z103" i="74"/>
  <c r="AW103" i="74"/>
  <c r="AK103" i="74"/>
  <c r="Y103" i="74"/>
  <c r="AV103" i="74"/>
  <c r="AJ103" i="74"/>
  <c r="AU103" i="74"/>
  <c r="AI103" i="74"/>
  <c r="AT103" i="74"/>
  <c r="AH103" i="74"/>
  <c r="AS103" i="74"/>
  <c r="AG103" i="74"/>
  <c r="AR103" i="74"/>
  <c r="AF103" i="74"/>
  <c r="AQ103" i="74"/>
  <c r="AE103" i="74"/>
  <c r="BB103" i="74"/>
  <c r="AP103" i="74"/>
  <c r="AD103" i="74"/>
  <c r="BA103" i="74"/>
  <c r="AO103" i="74"/>
  <c r="AC103" i="74"/>
  <c r="AU89" i="74"/>
  <c r="AI89" i="74"/>
  <c r="W89" i="74"/>
  <c r="K89" i="74"/>
  <c r="AC89" i="74"/>
  <c r="AT89" i="74"/>
  <c r="AH89" i="74"/>
  <c r="V89" i="74"/>
  <c r="AS89" i="74"/>
  <c r="AG89" i="74"/>
  <c r="U89" i="74"/>
  <c r="AR89" i="74"/>
  <c r="AF89" i="74"/>
  <c r="T89" i="74"/>
  <c r="AQ89" i="74"/>
  <c r="AE89" i="74"/>
  <c r="S89" i="74"/>
  <c r="BB89" i="74"/>
  <c r="AP89" i="74"/>
  <c r="AD89" i="74"/>
  <c r="R89" i="74"/>
  <c r="Q89" i="74"/>
  <c r="AZ89" i="74"/>
  <c r="AN89" i="74"/>
  <c r="AB89" i="74"/>
  <c r="P89" i="74"/>
  <c r="AY89" i="74"/>
  <c r="AM89" i="74"/>
  <c r="AA89" i="74"/>
  <c r="O89" i="74"/>
  <c r="AW89" i="74"/>
  <c r="AK89" i="74"/>
  <c r="Y89" i="74"/>
  <c r="M89" i="74"/>
  <c r="BA89" i="74"/>
  <c r="AO89" i="74"/>
  <c r="AV89" i="74"/>
  <c r="AJ89" i="74"/>
  <c r="X89" i="74"/>
  <c r="L89" i="74"/>
  <c r="N89" i="74"/>
  <c r="P85" i="74"/>
  <c r="AL89" i="74"/>
  <c r="AH96" i="74"/>
  <c r="AZ90" i="74"/>
  <c r="AN90" i="74"/>
  <c r="AB90" i="74"/>
  <c r="P90" i="74"/>
  <c r="AY90" i="74"/>
  <c r="AM90" i="74"/>
  <c r="AA90" i="74"/>
  <c r="O90" i="74"/>
  <c r="AX90" i="74"/>
  <c r="AL90" i="74"/>
  <c r="Z90" i="74"/>
  <c r="N90" i="74"/>
  <c r="AW90" i="74"/>
  <c r="AK90" i="74"/>
  <c r="Y90" i="74"/>
  <c r="M90" i="74"/>
  <c r="AV90" i="74"/>
  <c r="AJ90" i="74"/>
  <c r="X90" i="74"/>
  <c r="L90" i="74"/>
  <c r="AH90" i="74"/>
  <c r="AU90" i="74"/>
  <c r="AI90" i="74"/>
  <c r="W90" i="74"/>
  <c r="AS90" i="74"/>
  <c r="AG90" i="74"/>
  <c r="U90" i="74"/>
  <c r="AR90" i="74"/>
  <c r="AF90" i="74"/>
  <c r="T90" i="74"/>
  <c r="BB90" i="74"/>
  <c r="AP90" i="74"/>
  <c r="AD90" i="74"/>
  <c r="R90" i="74"/>
  <c r="V90" i="74"/>
  <c r="BA90" i="74"/>
  <c r="AO90" i="74"/>
  <c r="AC90" i="74"/>
  <c r="Q90" i="74"/>
  <c r="AT90" i="74"/>
  <c r="AU104" i="74"/>
  <c r="AI104" i="74"/>
  <c r="Y83" i="74"/>
  <c r="AT104" i="74"/>
  <c r="AH104" i="74"/>
  <c r="AS104" i="74"/>
  <c r="AG104" i="74"/>
  <c r="AR104" i="74"/>
  <c r="AF104" i="74"/>
  <c r="AQ104" i="74"/>
  <c r="AE104" i="74"/>
  <c r="BB104" i="74"/>
  <c r="AP104" i="74"/>
  <c r="AD104" i="74"/>
  <c r="BA104" i="74"/>
  <c r="AO104" i="74"/>
  <c r="AC104" i="74"/>
  <c r="AZ104" i="74"/>
  <c r="AN104" i="74"/>
  <c r="AB104" i="74"/>
  <c r="AY104" i="74"/>
  <c r="AM104" i="74"/>
  <c r="AA104" i="74"/>
  <c r="AX104" i="74"/>
  <c r="AL104" i="74"/>
  <c r="Z104" i="74"/>
  <c r="AW104" i="74"/>
  <c r="AK104" i="74"/>
  <c r="AV104" i="74"/>
  <c r="AJ104" i="74"/>
  <c r="S85" i="74"/>
  <c r="AX89" i="74"/>
  <c r="AB85" i="74"/>
  <c r="S90" i="74"/>
  <c r="AT94" i="74"/>
  <c r="AH94" i="74"/>
  <c r="V94" i="74"/>
  <c r="AS94" i="74"/>
  <c r="AG94" i="74"/>
  <c r="U94" i="74"/>
  <c r="AR94" i="74"/>
  <c r="AF94" i="74"/>
  <c r="T94" i="74"/>
  <c r="AQ94" i="74"/>
  <c r="AE94" i="74"/>
  <c r="S94" i="74"/>
  <c r="BB94" i="74"/>
  <c r="AP94" i="74"/>
  <c r="AD94" i="74"/>
  <c r="R94" i="74"/>
  <c r="BA94" i="74"/>
  <c r="AO94" i="74"/>
  <c r="AC94" i="74"/>
  <c r="Q94" i="74"/>
  <c r="AY94" i="74"/>
  <c r="AM94" i="74"/>
  <c r="AA94" i="74"/>
  <c r="AX94" i="74"/>
  <c r="AL94" i="74"/>
  <c r="Z94" i="74"/>
  <c r="AV94" i="74"/>
  <c r="AJ94" i="74"/>
  <c r="X94" i="74"/>
  <c r="AZ94" i="74"/>
  <c r="AN94" i="74"/>
  <c r="AB94" i="74"/>
  <c r="P94" i="74"/>
  <c r="AU94" i="74"/>
  <c r="AI94" i="74"/>
  <c r="W94" i="74"/>
  <c r="AE85" i="74"/>
  <c r="S87" i="74"/>
  <c r="AE90" i="74"/>
  <c r="AK94" i="74"/>
  <c r="AN85" i="74"/>
  <c r="AE87" i="74"/>
  <c r="AQ90" i="74"/>
  <c r="AW94" i="74"/>
  <c r="AQ96" i="74"/>
  <c r="AE96" i="74"/>
  <c r="S96" i="74"/>
  <c r="BB96" i="74"/>
  <c r="AP96" i="74"/>
  <c r="AD96" i="74"/>
  <c r="R96" i="74"/>
  <c r="BA96" i="74"/>
  <c r="AO96" i="74"/>
  <c r="AC96" i="74"/>
  <c r="Q83" i="74"/>
  <c r="AZ96" i="74"/>
  <c r="AN96" i="74"/>
  <c r="AB96" i="74"/>
  <c r="AY96" i="74"/>
  <c r="AM96" i="74"/>
  <c r="AA96" i="74"/>
  <c r="AX96" i="74"/>
  <c r="AL96" i="74"/>
  <c r="Z96" i="74"/>
  <c r="AW96" i="74"/>
  <c r="AK96" i="74"/>
  <c r="Y96" i="74"/>
  <c r="AV96" i="74"/>
  <c r="AJ96" i="74"/>
  <c r="X96" i="74"/>
  <c r="AU96" i="74"/>
  <c r="AI96" i="74"/>
  <c r="W96" i="74"/>
  <c r="AS96" i="74"/>
  <c r="AG96" i="74"/>
  <c r="U96" i="74"/>
  <c r="AR96" i="74"/>
  <c r="AF96" i="74"/>
  <c r="T96" i="74"/>
  <c r="AQ87" i="74"/>
  <c r="AW85" i="74"/>
  <c r="AK85" i="74"/>
  <c r="Y85" i="74"/>
  <c r="M85" i="74"/>
  <c r="AV85" i="74"/>
  <c r="AJ85" i="74"/>
  <c r="X85" i="74"/>
  <c r="L85" i="74"/>
  <c r="AU85" i="74"/>
  <c r="AI85" i="74"/>
  <c r="W85" i="74"/>
  <c r="K85" i="74"/>
  <c r="AT85" i="74"/>
  <c r="AH85" i="74"/>
  <c r="V85" i="74"/>
  <c r="J85" i="74"/>
  <c r="AS85" i="74"/>
  <c r="AG85" i="74"/>
  <c r="U85" i="74"/>
  <c r="I85" i="74"/>
  <c r="AR85" i="74"/>
  <c r="AF85" i="74"/>
  <c r="T85" i="74"/>
  <c r="H85" i="74"/>
  <c r="BB85" i="74"/>
  <c r="AP85" i="74"/>
  <c r="AD85" i="74"/>
  <c r="R85" i="74"/>
  <c r="BA85" i="74"/>
  <c r="AO85" i="74"/>
  <c r="AC85" i="74"/>
  <c r="Q85" i="74"/>
  <c r="AY85" i="74"/>
  <c r="AM85" i="74"/>
  <c r="AA85" i="74"/>
  <c r="O85" i="74"/>
  <c r="AX85" i="74"/>
  <c r="AL85" i="74"/>
  <c r="Z85" i="74"/>
  <c r="N85" i="74"/>
  <c r="AQ97" i="74"/>
  <c r="AE97" i="74"/>
  <c r="S97" i="74"/>
  <c r="BB97" i="74"/>
  <c r="AP97" i="74"/>
  <c r="AD97" i="74"/>
  <c r="BA97" i="74"/>
  <c r="AO97" i="74"/>
  <c r="AC97" i="74"/>
  <c r="AZ97" i="74"/>
  <c r="AN97" i="74"/>
  <c r="AB97" i="74"/>
  <c r="AY97" i="74"/>
  <c r="AM97" i="74"/>
  <c r="AA97" i="74"/>
  <c r="AX97" i="74"/>
  <c r="AL97" i="74"/>
  <c r="Z97" i="74"/>
  <c r="AW97" i="74"/>
  <c r="AK97" i="74"/>
  <c r="Y97" i="74"/>
  <c r="AV97" i="74"/>
  <c r="AJ97" i="74"/>
  <c r="X97" i="74"/>
  <c r="AU97" i="74"/>
  <c r="AI97" i="74"/>
  <c r="W97" i="74"/>
  <c r="AT97" i="74"/>
  <c r="AH97" i="74"/>
  <c r="AS97" i="74"/>
  <c r="AG97" i="74"/>
  <c r="U97" i="74"/>
  <c r="AR97" i="74"/>
  <c r="AF97" i="74"/>
  <c r="T97" i="74"/>
  <c r="AZ85" i="74"/>
  <c r="J88" i="74"/>
  <c r="AR98" i="74"/>
  <c r="AF98" i="74"/>
  <c r="T98" i="74"/>
  <c r="AX98" i="74"/>
  <c r="AQ98" i="74"/>
  <c r="AE98" i="74"/>
  <c r="BB98" i="74"/>
  <c r="AP98" i="74"/>
  <c r="AD98" i="74"/>
  <c r="BA98" i="74"/>
  <c r="AO98" i="74"/>
  <c r="AC98" i="74"/>
  <c r="AZ98" i="74"/>
  <c r="AN98" i="74"/>
  <c r="AB98" i="74"/>
  <c r="AY98" i="74"/>
  <c r="AM98" i="74"/>
  <c r="AA98" i="74"/>
  <c r="AL98" i="74"/>
  <c r="Z98" i="74"/>
  <c r="AW98" i="74"/>
  <c r="AK98" i="74"/>
  <c r="Y98" i="74"/>
  <c r="AV98" i="74"/>
  <c r="AJ98" i="74"/>
  <c r="X98" i="74"/>
  <c r="AU98" i="74"/>
  <c r="AI98" i="74"/>
  <c r="W98" i="74"/>
  <c r="AT98" i="74"/>
  <c r="AH98" i="74"/>
  <c r="V98" i="74"/>
  <c r="AS98" i="74"/>
  <c r="AG98" i="74"/>
  <c r="U98" i="74"/>
  <c r="V88" i="74"/>
  <c r="N84" i="74"/>
  <c r="Z84" i="74"/>
  <c r="AL84" i="74"/>
  <c r="AX84" i="74"/>
  <c r="O86" i="74"/>
  <c r="AA86" i="74"/>
  <c r="AM86" i="74"/>
  <c r="AY86" i="74"/>
  <c r="W91" i="74"/>
  <c r="AI91" i="74"/>
  <c r="AU91" i="74"/>
  <c r="R92" i="74"/>
  <c r="AD92" i="74"/>
  <c r="AP92" i="74"/>
  <c r="BB92" i="74"/>
  <c r="Z93" i="74"/>
  <c r="AL93" i="74"/>
  <c r="AX93" i="74"/>
  <c r="U95" i="74"/>
  <c r="AG95" i="74"/>
  <c r="AS95" i="74"/>
  <c r="W99" i="74"/>
  <c r="AI99" i="74"/>
  <c r="AU99" i="74"/>
  <c r="Z100" i="74"/>
  <c r="AL100" i="74"/>
  <c r="AX100" i="74"/>
  <c r="AD101" i="74"/>
  <c r="AP101" i="74"/>
  <c r="BB101" i="74"/>
  <c r="AI102" i="74"/>
  <c r="AU102" i="74"/>
  <c r="AF105" i="74"/>
  <c r="AR105" i="74"/>
  <c r="O84" i="74"/>
  <c r="AA84" i="74"/>
  <c r="AM84" i="74"/>
  <c r="AY84" i="74"/>
  <c r="P86" i="74"/>
  <c r="AB86" i="74"/>
  <c r="AN86" i="74"/>
  <c r="AZ86" i="74"/>
  <c r="X91" i="74"/>
  <c r="AJ91" i="74"/>
  <c r="AV91" i="74"/>
  <c r="S92" i="74"/>
  <c r="AE92" i="74"/>
  <c r="AQ92" i="74"/>
  <c r="O93" i="74"/>
  <c r="AA93" i="74"/>
  <c r="AM93" i="74"/>
  <c r="AY93" i="74"/>
  <c r="V95" i="74"/>
  <c r="AH95" i="74"/>
  <c r="AT95" i="74"/>
  <c r="X99" i="74"/>
  <c r="AJ99" i="74"/>
  <c r="AV99" i="74"/>
  <c r="AA100" i="74"/>
  <c r="AM100" i="74"/>
  <c r="AY100" i="74"/>
  <c r="AE101" i="74"/>
  <c r="AQ101" i="74"/>
  <c r="X102" i="74"/>
  <c r="AJ102" i="74"/>
  <c r="AV102" i="74"/>
  <c r="AG105" i="74"/>
  <c r="AS105" i="74"/>
  <c r="Q84" i="74"/>
  <c r="AC84" i="74"/>
  <c r="AO84" i="74"/>
  <c r="BA84" i="74"/>
  <c r="R86" i="74"/>
  <c r="AD86" i="74"/>
  <c r="AP86" i="74"/>
  <c r="BB86" i="74"/>
  <c r="N91" i="74"/>
  <c r="Z91" i="74"/>
  <c r="AL91" i="74"/>
  <c r="AX91" i="74"/>
  <c r="U92" i="74"/>
  <c r="AG92" i="74"/>
  <c r="AS92" i="74"/>
  <c r="Q93" i="74"/>
  <c r="AC93" i="74"/>
  <c r="AO93" i="74"/>
  <c r="BA93" i="74"/>
  <c r="X95" i="74"/>
  <c r="AJ95" i="74"/>
  <c r="AV95" i="74"/>
  <c r="Z99" i="74"/>
  <c r="AL99" i="74"/>
  <c r="AX99" i="74"/>
  <c r="AC100" i="74"/>
  <c r="AO100" i="74"/>
  <c r="BA100" i="74"/>
  <c r="AG101" i="74"/>
  <c r="AS101" i="74"/>
  <c r="Z102" i="74"/>
  <c r="AL102" i="74"/>
  <c r="AX102" i="74"/>
  <c r="AI105" i="74"/>
  <c r="AU105" i="74"/>
  <c r="F84" i="74"/>
  <c r="R84" i="74"/>
  <c r="AD84" i="74"/>
  <c r="AP84" i="74"/>
  <c r="BB84" i="74"/>
  <c r="S86" i="74"/>
  <c r="AE86" i="74"/>
  <c r="AQ86" i="74"/>
  <c r="O91" i="74"/>
  <c r="AA91" i="74"/>
  <c r="AM91" i="74"/>
  <c r="AY91" i="74"/>
  <c r="V92" i="74"/>
  <c r="AH92" i="74"/>
  <c r="AT92" i="74"/>
  <c r="R93" i="74"/>
  <c r="AD93" i="74"/>
  <c r="AP93" i="74"/>
  <c r="BB93" i="74"/>
  <c r="Y95" i="74"/>
  <c r="AK95" i="74"/>
  <c r="AW95" i="74"/>
  <c r="AA99" i="74"/>
  <c r="AM99" i="74"/>
  <c r="AY99" i="74"/>
  <c r="AD100" i="74"/>
  <c r="AP100" i="74"/>
  <c r="BB100" i="74"/>
  <c r="AH101" i="74"/>
  <c r="AT101" i="74"/>
  <c r="AA102" i="74"/>
  <c r="AM102" i="74"/>
  <c r="AY102" i="74"/>
  <c r="AJ105" i="74"/>
  <c r="AV105" i="74"/>
  <c r="AI101" i="74"/>
  <c r="AU101" i="74"/>
  <c r="AB102" i="74"/>
  <c r="AN102" i="74"/>
  <c r="AZ102" i="74"/>
  <c r="AK105" i="74"/>
  <c r="AW105" i="74"/>
  <c r="H84" i="74"/>
  <c r="T84" i="74"/>
  <c r="AF84" i="74"/>
  <c r="AR84" i="74"/>
  <c r="I86" i="74"/>
  <c r="U86" i="74"/>
  <c r="AG86" i="74"/>
  <c r="AS86" i="74"/>
  <c r="Q91" i="74"/>
  <c r="AC91" i="74"/>
  <c r="AO91" i="74"/>
  <c r="BA91" i="74"/>
  <c r="X92" i="74"/>
  <c r="AJ92" i="74"/>
  <c r="AV92" i="74"/>
  <c r="T93" i="74"/>
  <c r="AF93" i="74"/>
  <c r="AR93" i="74"/>
  <c r="AA95" i="74"/>
  <c r="AM95" i="74"/>
  <c r="AY95" i="74"/>
  <c r="AC99" i="74"/>
  <c r="AO99" i="74"/>
  <c r="BA99" i="74"/>
  <c r="AF100" i="74"/>
  <c r="AR100" i="74"/>
  <c r="X101" i="74"/>
  <c r="AJ101" i="74"/>
  <c r="AV101" i="74"/>
  <c r="AC102" i="74"/>
  <c r="AO102" i="74"/>
  <c r="BA102" i="74"/>
  <c r="AL105" i="74"/>
  <c r="AX105" i="74"/>
  <c r="I84" i="74"/>
  <c r="U84" i="74"/>
  <c r="AG84" i="74"/>
  <c r="AS84" i="74"/>
  <c r="J86" i="74"/>
  <c r="V86" i="74"/>
  <c r="AH86" i="74"/>
  <c r="AT86" i="74"/>
  <c r="R91" i="74"/>
  <c r="AD91" i="74"/>
  <c r="AP91" i="74"/>
  <c r="BB91" i="74"/>
  <c r="Y92" i="74"/>
  <c r="AK92" i="74"/>
  <c r="AW92" i="74"/>
  <c r="U93" i="74"/>
  <c r="AG93" i="74"/>
  <c r="AS93" i="74"/>
  <c r="AB95" i="74"/>
  <c r="AN95" i="74"/>
  <c r="AZ95" i="74"/>
  <c r="AD99" i="74"/>
  <c r="AP99" i="74"/>
  <c r="BB99" i="74"/>
  <c r="AG100" i="74"/>
  <c r="AS100" i="74"/>
  <c r="Y101" i="74"/>
  <c r="AK101" i="74"/>
  <c r="AW101" i="74"/>
  <c r="AD102" i="74"/>
  <c r="AP102" i="74"/>
  <c r="BB102" i="74"/>
  <c r="AA105" i="74"/>
  <c r="AM105" i="74"/>
  <c r="AY105" i="74"/>
  <c r="P83" i="74"/>
  <c r="J84" i="74"/>
  <c r="V84" i="74"/>
  <c r="AH84" i="74"/>
  <c r="AT84" i="74"/>
  <c r="K86" i="74"/>
  <c r="W86" i="74"/>
  <c r="AI86" i="74"/>
  <c r="AU86" i="74"/>
  <c r="S91" i="74"/>
  <c r="AE91" i="74"/>
  <c r="AQ91" i="74"/>
  <c r="N92" i="74"/>
  <c r="Z92" i="74"/>
  <c r="AL92" i="74"/>
  <c r="AX92" i="74"/>
  <c r="V93" i="74"/>
  <c r="AH93" i="74"/>
  <c r="AT93" i="74"/>
  <c r="Q95" i="74"/>
  <c r="AC95" i="74"/>
  <c r="AO95" i="74"/>
  <c r="BA95" i="74"/>
  <c r="AE99" i="74"/>
  <c r="AQ99" i="74"/>
  <c r="V100" i="74"/>
  <c r="AH100" i="74"/>
  <c r="AT100" i="74"/>
  <c r="Z101" i="74"/>
  <c r="AL101" i="74"/>
  <c r="AX101" i="74"/>
  <c r="AE102" i="74"/>
  <c r="AQ102" i="74"/>
  <c r="AB105" i="74"/>
  <c r="AN105" i="74"/>
  <c r="AZ105" i="74"/>
  <c r="K84" i="74"/>
  <c r="W84" i="74"/>
  <c r="AI84" i="74"/>
  <c r="AU84" i="74"/>
  <c r="L86" i="74"/>
  <c r="X86" i="74"/>
  <c r="AJ86" i="74"/>
  <c r="AV86" i="74"/>
  <c r="T91" i="74"/>
  <c r="AF91" i="74"/>
  <c r="AR91" i="74"/>
  <c r="O92" i="74"/>
  <c r="AA92" i="74"/>
  <c r="AM92" i="74"/>
  <c r="AY92" i="74"/>
  <c r="W93" i="74"/>
  <c r="AI93" i="74"/>
  <c r="AU93" i="74"/>
  <c r="R95" i="74"/>
  <c r="AD95" i="74"/>
  <c r="AP95" i="74"/>
  <c r="BB95" i="74"/>
  <c r="AF99" i="74"/>
  <c r="AR99" i="74"/>
  <c r="W100" i="74"/>
  <c r="AI100" i="74"/>
  <c r="AU100" i="74"/>
  <c r="AA101" i="74"/>
  <c r="AM101" i="74"/>
  <c r="AY101" i="74"/>
  <c r="AF102" i="74"/>
  <c r="AR102" i="74"/>
  <c r="AC105" i="74"/>
  <c r="AO105" i="74"/>
  <c r="BA105" i="74"/>
  <c r="L84" i="74"/>
  <c r="X84" i="74"/>
  <c r="AJ84" i="74"/>
  <c r="AV84" i="74"/>
  <c r="M86" i="74"/>
  <c r="Y86" i="74"/>
  <c r="AK86" i="74"/>
  <c r="AW86" i="74"/>
  <c r="U91" i="74"/>
  <c r="AG91" i="74"/>
  <c r="AS91" i="74"/>
  <c r="P92" i="74"/>
  <c r="AB92" i="74"/>
  <c r="AN92" i="74"/>
  <c r="AZ92" i="74"/>
  <c r="X93" i="74"/>
  <c r="AJ93" i="74"/>
  <c r="AV93" i="74"/>
  <c r="S95" i="74"/>
  <c r="AE95" i="74"/>
  <c r="AQ95" i="74"/>
  <c r="U99" i="74"/>
  <c r="AG99" i="74"/>
  <c r="AS99" i="74"/>
  <c r="X100" i="74"/>
  <c r="AJ100" i="74"/>
  <c r="AV100" i="74"/>
  <c r="AB101" i="74"/>
  <c r="AN101" i="74"/>
  <c r="AZ101" i="74"/>
  <c r="AG102" i="74"/>
  <c r="AS102" i="74"/>
  <c r="AD105" i="74"/>
  <c r="AP105" i="74"/>
  <c r="BB105" i="74"/>
  <c r="M84" i="74"/>
  <c r="Y84" i="74"/>
  <c r="AK84" i="74"/>
  <c r="N86" i="74"/>
  <c r="Z86" i="74"/>
  <c r="AL86" i="74"/>
  <c r="V91" i="74"/>
  <c r="AH91" i="74"/>
  <c r="Q92" i="74"/>
  <c r="AC92" i="74"/>
  <c r="AO92" i="74"/>
  <c r="Y93" i="74"/>
  <c r="AK93" i="74"/>
  <c r="T95" i="74"/>
  <c r="AF95" i="74"/>
  <c r="V99" i="74"/>
  <c r="AH99" i="74"/>
  <c r="Y100" i="74"/>
  <c r="AK100" i="74"/>
  <c r="AC101" i="74"/>
  <c r="AO101" i="74"/>
  <c r="AH102" i="74"/>
  <c r="AE105" i="74"/>
  <c r="BA97" i="73"/>
  <c r="AO97" i="73"/>
  <c r="AC97" i="73"/>
  <c r="AZ97" i="73"/>
  <c r="AN97" i="73"/>
  <c r="AB97" i="73"/>
  <c r="AY97" i="73"/>
  <c r="AM97" i="73"/>
  <c r="AA97" i="73"/>
  <c r="AX97" i="73"/>
  <c r="AL97" i="73"/>
  <c r="Z97" i="73"/>
  <c r="AG97" i="73"/>
  <c r="AF97" i="73"/>
  <c r="AW97" i="73"/>
  <c r="AK97" i="73"/>
  <c r="Y97" i="73"/>
  <c r="AR97" i="73"/>
  <c r="AV97" i="73"/>
  <c r="AJ97" i="73"/>
  <c r="X97" i="73"/>
  <c r="T97" i="73"/>
  <c r="AU97" i="73"/>
  <c r="AI97" i="73"/>
  <c r="W97" i="73"/>
  <c r="AT97" i="73"/>
  <c r="AH97" i="73"/>
  <c r="V97" i="73"/>
  <c r="AQ97" i="73"/>
  <c r="AE97" i="73"/>
  <c r="S97" i="73"/>
  <c r="AS97" i="73"/>
  <c r="BB97" i="73"/>
  <c r="AP97" i="73"/>
  <c r="AD97" i="73"/>
  <c r="U97" i="73"/>
  <c r="AS89" i="73"/>
  <c r="AG89" i="73"/>
  <c r="U89" i="73"/>
  <c r="AR89" i="73"/>
  <c r="AF89" i="73"/>
  <c r="T89" i="73"/>
  <c r="AQ89" i="73"/>
  <c r="AE89" i="73"/>
  <c r="S89" i="73"/>
  <c r="BB89" i="73"/>
  <c r="AP89" i="73"/>
  <c r="AD89" i="73"/>
  <c r="R89" i="73"/>
  <c r="AW89" i="73"/>
  <c r="AK89" i="73"/>
  <c r="BA89" i="73"/>
  <c r="AO89" i="73"/>
  <c r="AC89" i="73"/>
  <c r="Q89" i="73"/>
  <c r="M89" i="73"/>
  <c r="AZ89" i="73"/>
  <c r="AN89" i="73"/>
  <c r="AB89" i="73"/>
  <c r="P89" i="73"/>
  <c r="Y89" i="73"/>
  <c r="AY89" i="73"/>
  <c r="AM89" i="73"/>
  <c r="AA89" i="73"/>
  <c r="O89" i="73"/>
  <c r="AX89" i="73"/>
  <c r="AL89" i="73"/>
  <c r="Z89" i="73"/>
  <c r="N89" i="73"/>
  <c r="AU89" i="73"/>
  <c r="AI89" i="73"/>
  <c r="W89" i="73"/>
  <c r="K89" i="73"/>
  <c r="AT89" i="73"/>
  <c r="AH89" i="73"/>
  <c r="V89" i="73"/>
  <c r="AR91" i="73"/>
  <c r="AF91" i="73"/>
  <c r="T91" i="73"/>
  <c r="AQ91" i="73"/>
  <c r="AE91" i="73"/>
  <c r="S91" i="73"/>
  <c r="BB91" i="73"/>
  <c r="AP91" i="73"/>
  <c r="AD91" i="73"/>
  <c r="R91" i="73"/>
  <c r="BA91" i="73"/>
  <c r="AO91" i="73"/>
  <c r="AC91" i="73"/>
  <c r="Q91" i="73"/>
  <c r="AJ91" i="73"/>
  <c r="AU91" i="73"/>
  <c r="AZ91" i="73"/>
  <c r="AN91" i="73"/>
  <c r="AB91" i="73"/>
  <c r="P91" i="73"/>
  <c r="AV91" i="73"/>
  <c r="W91" i="73"/>
  <c r="AY91" i="73"/>
  <c r="AM91" i="73"/>
  <c r="AA91" i="73"/>
  <c r="O91" i="73"/>
  <c r="X91" i="73"/>
  <c r="AI91" i="73"/>
  <c r="AX91" i="73"/>
  <c r="AL91" i="73"/>
  <c r="Z91" i="73"/>
  <c r="N91" i="73"/>
  <c r="AW91" i="73"/>
  <c r="AK91" i="73"/>
  <c r="Y91" i="73"/>
  <c r="M91" i="73"/>
  <c r="AT91" i="73"/>
  <c r="AH91" i="73"/>
  <c r="V91" i="73"/>
  <c r="AS91" i="73"/>
  <c r="AG91" i="73"/>
  <c r="U91" i="73"/>
  <c r="AX103" i="73"/>
  <c r="AL103" i="73"/>
  <c r="Z103" i="73"/>
  <c r="AW103" i="73"/>
  <c r="AK103" i="73"/>
  <c r="Y103" i="73"/>
  <c r="AV103" i="73"/>
  <c r="AJ103" i="73"/>
  <c r="AU103" i="73"/>
  <c r="AI103" i="73"/>
  <c r="AD103" i="73"/>
  <c r="AT103" i="73"/>
  <c r="AH103" i="73"/>
  <c r="BB103" i="73"/>
  <c r="AO103" i="73"/>
  <c r="AS103" i="73"/>
  <c r="AG103" i="73"/>
  <c r="AP103" i="73"/>
  <c r="BA103" i="73"/>
  <c r="AC103" i="73"/>
  <c r="AR103" i="73"/>
  <c r="AF103" i="73"/>
  <c r="AQ103" i="73"/>
  <c r="AE103" i="73"/>
  <c r="AZ103" i="73"/>
  <c r="AN103" i="73"/>
  <c r="AB103" i="73"/>
  <c r="AY103" i="73"/>
  <c r="AM103" i="73"/>
  <c r="AA103" i="73"/>
  <c r="BA105" i="73"/>
  <c r="AO105" i="73"/>
  <c r="AC105" i="73"/>
  <c r="AZ105" i="73"/>
  <c r="AN105" i="73"/>
  <c r="AB105" i="73"/>
  <c r="AY105" i="73"/>
  <c r="AM105" i="73"/>
  <c r="AA105" i="73"/>
  <c r="AX105" i="73"/>
  <c r="AL105" i="73"/>
  <c r="AW105" i="73"/>
  <c r="AK105" i="73"/>
  <c r="AS105" i="73"/>
  <c r="AR105" i="73"/>
  <c r="AV105" i="73"/>
  <c r="AJ105" i="73"/>
  <c r="AG105" i="73"/>
  <c r="AF105" i="73"/>
  <c r="AU105" i="73"/>
  <c r="AI105" i="73"/>
  <c r="AT105" i="73"/>
  <c r="AH105" i="73"/>
  <c r="AQ105" i="73"/>
  <c r="AE105" i="73"/>
  <c r="BB105" i="73"/>
  <c r="AP105" i="73"/>
  <c r="AD105" i="73"/>
  <c r="L89" i="73"/>
  <c r="L84" i="73"/>
  <c r="X84" i="73"/>
  <c r="AJ84" i="73"/>
  <c r="AV84" i="73"/>
  <c r="L85" i="73"/>
  <c r="X85" i="73"/>
  <c r="AJ85" i="73"/>
  <c r="AV85" i="73"/>
  <c r="M86" i="73"/>
  <c r="Y86" i="73"/>
  <c r="AK86" i="73"/>
  <c r="AW86" i="73"/>
  <c r="O87" i="73"/>
  <c r="AA87" i="73"/>
  <c r="AM87" i="73"/>
  <c r="AY87" i="73"/>
  <c r="R88" i="73"/>
  <c r="AD88" i="73"/>
  <c r="AP88" i="73"/>
  <c r="BB88" i="73"/>
  <c r="O90" i="73"/>
  <c r="AA90" i="73"/>
  <c r="AM90" i="73"/>
  <c r="AY90" i="73"/>
  <c r="P92" i="73"/>
  <c r="AB92" i="73"/>
  <c r="AN92" i="73"/>
  <c r="AZ92" i="73"/>
  <c r="X93" i="73"/>
  <c r="AJ93" i="73"/>
  <c r="AV93" i="73"/>
  <c r="U94" i="73"/>
  <c r="AG94" i="73"/>
  <c r="AS94" i="73"/>
  <c r="S95" i="73"/>
  <c r="AE95" i="73"/>
  <c r="AQ95" i="73"/>
  <c r="R96" i="73"/>
  <c r="AD96" i="73"/>
  <c r="AP96" i="73"/>
  <c r="BB96" i="73"/>
  <c r="AE98" i="73"/>
  <c r="AQ98" i="73"/>
  <c r="U99" i="73"/>
  <c r="AG99" i="73"/>
  <c r="AS99" i="73"/>
  <c r="X100" i="73"/>
  <c r="AJ100" i="73"/>
  <c r="AV100" i="73"/>
  <c r="AB101" i="73"/>
  <c r="AN101" i="73"/>
  <c r="AZ101" i="73"/>
  <c r="AG102" i="73"/>
  <c r="AS102" i="73"/>
  <c r="AH104" i="73"/>
  <c r="AT104" i="73"/>
  <c r="AM106" i="73"/>
  <c r="AY106" i="73"/>
  <c r="M84" i="73"/>
  <c r="Y84" i="73"/>
  <c r="AK84" i="73"/>
  <c r="AW84" i="73"/>
  <c r="M85" i="73"/>
  <c r="Y85" i="73"/>
  <c r="AK85" i="73"/>
  <c r="AW85" i="73"/>
  <c r="N86" i="73"/>
  <c r="Z86" i="73"/>
  <c r="AL86" i="73"/>
  <c r="AX86" i="73"/>
  <c r="P87" i="73"/>
  <c r="AB87" i="73"/>
  <c r="AN87" i="73"/>
  <c r="AZ87" i="73"/>
  <c r="S88" i="73"/>
  <c r="AE88" i="73"/>
  <c r="AQ88" i="73"/>
  <c r="P90" i="73"/>
  <c r="AB90" i="73"/>
  <c r="AN90" i="73"/>
  <c r="AZ90" i="73"/>
  <c r="Q92" i="73"/>
  <c r="AC92" i="73"/>
  <c r="AO92" i="73"/>
  <c r="BA92" i="73"/>
  <c r="Y93" i="73"/>
  <c r="AK93" i="73"/>
  <c r="AW93" i="73"/>
  <c r="V94" i="73"/>
  <c r="AH94" i="73"/>
  <c r="AT94" i="73"/>
  <c r="T95" i="73"/>
  <c r="AF95" i="73"/>
  <c r="AR95" i="73"/>
  <c r="S96" i="73"/>
  <c r="AE96" i="73"/>
  <c r="AQ96" i="73"/>
  <c r="T98" i="73"/>
  <c r="AF98" i="73"/>
  <c r="AR98" i="73"/>
  <c r="V99" i="73"/>
  <c r="AH99" i="73"/>
  <c r="AT99" i="73"/>
  <c r="Y100" i="73"/>
  <c r="AK100" i="73"/>
  <c r="AW100" i="73"/>
  <c r="AC101" i="73"/>
  <c r="AO101" i="73"/>
  <c r="BA101" i="73"/>
  <c r="AH102" i="73"/>
  <c r="AT102" i="73"/>
  <c r="AI104" i="73"/>
  <c r="AU104" i="73"/>
  <c r="AB106" i="73"/>
  <c r="AN106" i="73"/>
  <c r="AZ106" i="73"/>
  <c r="P84" i="73"/>
  <c r="AB84" i="73"/>
  <c r="AN84" i="73"/>
  <c r="AZ84" i="73"/>
  <c r="P85" i="73"/>
  <c r="AB85" i="73"/>
  <c r="AN85" i="73"/>
  <c r="AZ85" i="73"/>
  <c r="Q86" i="73"/>
  <c r="AC86" i="73"/>
  <c r="AO86" i="73"/>
  <c r="BA86" i="73"/>
  <c r="S87" i="73"/>
  <c r="AE87" i="73"/>
  <c r="AQ87" i="73"/>
  <c r="J88" i="73"/>
  <c r="V88" i="73"/>
  <c r="AH88" i="73"/>
  <c r="AT88" i="73"/>
  <c r="S90" i="73"/>
  <c r="AE90" i="73"/>
  <c r="AQ90" i="73"/>
  <c r="T92" i="73"/>
  <c r="AF92" i="73"/>
  <c r="AR92" i="73"/>
  <c r="P93" i="73"/>
  <c r="AB93" i="73"/>
  <c r="AN93" i="73"/>
  <c r="AZ93" i="73"/>
  <c r="Y94" i="73"/>
  <c r="AK94" i="73"/>
  <c r="AW94" i="73"/>
  <c r="W95" i="73"/>
  <c r="AI95" i="73"/>
  <c r="AU95" i="73"/>
  <c r="V96" i="73"/>
  <c r="AH96" i="73"/>
  <c r="AT96" i="73"/>
  <c r="W98" i="73"/>
  <c r="AI98" i="73"/>
  <c r="AU98" i="73"/>
  <c r="Y99" i="73"/>
  <c r="AK99" i="73"/>
  <c r="AW99" i="73"/>
  <c r="AB100" i="73"/>
  <c r="AN100" i="73"/>
  <c r="AZ100" i="73"/>
  <c r="AF101" i="73"/>
  <c r="AR101" i="73"/>
  <c r="Y102" i="73"/>
  <c r="AK102" i="73"/>
  <c r="AW102" i="73"/>
  <c r="Z104" i="73"/>
  <c r="AL104" i="73"/>
  <c r="AX104" i="73"/>
  <c r="AE106" i="73"/>
  <c r="AQ106" i="73"/>
  <c r="Q84" i="73"/>
  <c r="AC84" i="73"/>
  <c r="AO84" i="73"/>
  <c r="BA84" i="73"/>
  <c r="Q85" i="73"/>
  <c r="AC85" i="73"/>
  <c r="AO85" i="73"/>
  <c r="BA85" i="73"/>
  <c r="R86" i="73"/>
  <c r="AD86" i="73"/>
  <c r="AP86" i="73"/>
  <c r="BB86" i="73"/>
  <c r="T87" i="73"/>
  <c r="AF87" i="73"/>
  <c r="AR87" i="73"/>
  <c r="K88" i="73"/>
  <c r="W88" i="73"/>
  <c r="AI88" i="73"/>
  <c r="AU88" i="73"/>
  <c r="T90" i="73"/>
  <c r="AF90" i="73"/>
  <c r="AR90" i="73"/>
  <c r="U92" i="73"/>
  <c r="AG92" i="73"/>
  <c r="AS92" i="73"/>
  <c r="Q93" i="73"/>
  <c r="AC93" i="73"/>
  <c r="AO93" i="73"/>
  <c r="BA93" i="73"/>
  <c r="Z94" i="73"/>
  <c r="AL94" i="73"/>
  <c r="AX94" i="73"/>
  <c r="X95" i="73"/>
  <c r="AJ95" i="73"/>
  <c r="AV95" i="73"/>
  <c r="W96" i="73"/>
  <c r="AI96" i="73"/>
  <c r="AU96" i="73"/>
  <c r="X98" i="73"/>
  <c r="AJ98" i="73"/>
  <c r="AV98" i="73"/>
  <c r="Z99" i="73"/>
  <c r="AL99" i="73"/>
  <c r="AX99" i="73"/>
  <c r="AC100" i="73"/>
  <c r="AO100" i="73"/>
  <c r="BA100" i="73"/>
  <c r="AG101" i="73"/>
  <c r="AS101" i="73"/>
  <c r="Z102" i="73"/>
  <c r="AL102" i="73"/>
  <c r="AX102" i="73"/>
  <c r="AA104" i="73"/>
  <c r="AM104" i="73"/>
  <c r="AY104" i="73"/>
  <c r="AF106" i="73"/>
  <c r="AR106" i="73"/>
  <c r="S92" i="73"/>
  <c r="AK104" i="73"/>
  <c r="F84" i="73"/>
  <c r="R84" i="73"/>
  <c r="AD84" i="73"/>
  <c r="AP84" i="73"/>
  <c r="BB84" i="73"/>
  <c r="R85" i="73"/>
  <c r="AD85" i="73"/>
  <c r="AP85" i="73"/>
  <c r="BB85" i="73"/>
  <c r="S86" i="73"/>
  <c r="AE86" i="73"/>
  <c r="AQ86" i="73"/>
  <c r="I87" i="73"/>
  <c r="U87" i="73"/>
  <c r="AG87" i="73"/>
  <c r="AS87" i="73"/>
  <c r="L88" i="73"/>
  <c r="X88" i="73"/>
  <c r="AJ88" i="73"/>
  <c r="AV88" i="73"/>
  <c r="U90" i="73"/>
  <c r="AG90" i="73"/>
  <c r="AS90" i="73"/>
  <c r="V92" i="73"/>
  <c r="AH92" i="73"/>
  <c r="AT92" i="73"/>
  <c r="R93" i="73"/>
  <c r="AD93" i="73"/>
  <c r="AP93" i="73"/>
  <c r="BB93" i="73"/>
  <c r="AA94" i="73"/>
  <c r="AM94" i="73"/>
  <c r="AY94" i="73"/>
  <c r="Y95" i="73"/>
  <c r="AK95" i="73"/>
  <c r="AW95" i="73"/>
  <c r="X96" i="73"/>
  <c r="AJ96" i="73"/>
  <c r="AV96" i="73"/>
  <c r="Y98" i="73"/>
  <c r="AK98" i="73"/>
  <c r="AW98" i="73"/>
  <c r="AA99" i="73"/>
  <c r="AM99" i="73"/>
  <c r="AY99" i="73"/>
  <c r="AD100" i="73"/>
  <c r="AP100" i="73"/>
  <c r="BB100" i="73"/>
  <c r="AH101" i="73"/>
  <c r="AT101" i="73"/>
  <c r="AA102" i="73"/>
  <c r="AM102" i="73"/>
  <c r="AY102" i="73"/>
  <c r="AB104" i="73"/>
  <c r="AN104" i="73"/>
  <c r="AZ104" i="73"/>
  <c r="AG106" i="73"/>
  <c r="AS106" i="73"/>
  <c r="AQ92" i="73"/>
  <c r="G84" i="73"/>
  <c r="S84" i="73"/>
  <c r="AE84" i="73"/>
  <c r="AQ84" i="73"/>
  <c r="G85" i="73"/>
  <c r="S85" i="73"/>
  <c r="AE85" i="73"/>
  <c r="AQ85" i="73"/>
  <c r="H86" i="73"/>
  <c r="T86" i="73"/>
  <c r="AF86" i="73"/>
  <c r="AR86" i="73"/>
  <c r="J87" i="73"/>
  <c r="V87" i="73"/>
  <c r="AH87" i="73"/>
  <c r="AT87" i="73"/>
  <c r="M88" i="73"/>
  <c r="Y88" i="73"/>
  <c r="AK88" i="73"/>
  <c r="AW88" i="73"/>
  <c r="V90" i="73"/>
  <c r="AH90" i="73"/>
  <c r="AT90" i="73"/>
  <c r="W92" i="73"/>
  <c r="AI92" i="73"/>
  <c r="AU92" i="73"/>
  <c r="S93" i="73"/>
  <c r="AE93" i="73"/>
  <c r="AQ93" i="73"/>
  <c r="P94" i="73"/>
  <c r="AB94" i="73"/>
  <c r="AN94" i="73"/>
  <c r="AZ94" i="73"/>
  <c r="Z95" i="73"/>
  <c r="AL95" i="73"/>
  <c r="AX95" i="73"/>
  <c r="Y96" i="73"/>
  <c r="AK96" i="73"/>
  <c r="AW96" i="73"/>
  <c r="Z98" i="73"/>
  <c r="AL98" i="73"/>
  <c r="AX98" i="73"/>
  <c r="AB99" i="73"/>
  <c r="AN99" i="73"/>
  <c r="AZ99" i="73"/>
  <c r="AE100" i="73"/>
  <c r="AQ100" i="73"/>
  <c r="W101" i="73"/>
  <c r="AI101" i="73"/>
  <c r="AU101" i="73"/>
  <c r="AB102" i="73"/>
  <c r="AN102" i="73"/>
  <c r="AZ102" i="73"/>
  <c r="AC104" i="73"/>
  <c r="AO104" i="73"/>
  <c r="BA104" i="73"/>
  <c r="AH106" i="73"/>
  <c r="AT106" i="73"/>
  <c r="AE92" i="73"/>
  <c r="AW104" i="73"/>
  <c r="H84" i="73"/>
  <c r="T84" i="73"/>
  <c r="AF84" i="73"/>
  <c r="AR84" i="73"/>
  <c r="H85" i="73"/>
  <c r="T85" i="73"/>
  <c r="AF85" i="73"/>
  <c r="AR85" i="73"/>
  <c r="I86" i="73"/>
  <c r="U86" i="73"/>
  <c r="AG86" i="73"/>
  <c r="AS86" i="73"/>
  <c r="K87" i="73"/>
  <c r="W87" i="73"/>
  <c r="AI87" i="73"/>
  <c r="AU87" i="73"/>
  <c r="N88" i="73"/>
  <c r="Z88" i="73"/>
  <c r="AL88" i="73"/>
  <c r="AX88" i="73"/>
  <c r="W90" i="73"/>
  <c r="AI90" i="73"/>
  <c r="AU90" i="73"/>
  <c r="X92" i="73"/>
  <c r="AJ92" i="73"/>
  <c r="AV92" i="73"/>
  <c r="T93" i="73"/>
  <c r="AF93" i="73"/>
  <c r="AR93" i="73"/>
  <c r="Q94" i="73"/>
  <c r="AC94" i="73"/>
  <c r="AO94" i="73"/>
  <c r="BA94" i="73"/>
  <c r="AA95" i="73"/>
  <c r="AM95" i="73"/>
  <c r="AY95" i="73"/>
  <c r="Z96" i="73"/>
  <c r="AL96" i="73"/>
  <c r="AX96" i="73"/>
  <c r="AA98" i="73"/>
  <c r="AM98" i="73"/>
  <c r="AY98" i="73"/>
  <c r="AC99" i="73"/>
  <c r="AO99" i="73"/>
  <c r="BA99" i="73"/>
  <c r="AF100" i="73"/>
  <c r="AR100" i="73"/>
  <c r="X101" i="73"/>
  <c r="AJ101" i="73"/>
  <c r="AV101" i="73"/>
  <c r="AC102" i="73"/>
  <c r="AO102" i="73"/>
  <c r="BA102" i="73"/>
  <c r="AD104" i="73"/>
  <c r="AP104" i="73"/>
  <c r="BB104" i="73"/>
  <c r="AI106" i="73"/>
  <c r="AU106" i="73"/>
  <c r="I84" i="73"/>
  <c r="U84" i="73"/>
  <c r="AG84" i="73"/>
  <c r="AS84" i="73"/>
  <c r="I85" i="73"/>
  <c r="U85" i="73"/>
  <c r="AG85" i="73"/>
  <c r="AS85" i="73"/>
  <c r="J86" i="73"/>
  <c r="V86" i="73"/>
  <c r="AH86" i="73"/>
  <c r="AT86" i="73"/>
  <c r="L87" i="73"/>
  <c r="X87" i="73"/>
  <c r="AJ87" i="73"/>
  <c r="AV87" i="73"/>
  <c r="O88" i="73"/>
  <c r="AA88" i="73"/>
  <c r="AM88" i="73"/>
  <c r="AY88" i="73"/>
  <c r="L90" i="73"/>
  <c r="X90" i="73"/>
  <c r="AJ90" i="73"/>
  <c r="AV90" i="73"/>
  <c r="Y92" i="73"/>
  <c r="AK92" i="73"/>
  <c r="AW92" i="73"/>
  <c r="U93" i="73"/>
  <c r="AG93" i="73"/>
  <c r="AS93" i="73"/>
  <c r="R94" i="73"/>
  <c r="AD94" i="73"/>
  <c r="AP94" i="73"/>
  <c r="BB94" i="73"/>
  <c r="AB95" i="73"/>
  <c r="AN95" i="73"/>
  <c r="AZ95" i="73"/>
  <c r="AA96" i="73"/>
  <c r="AM96" i="73"/>
  <c r="AY96" i="73"/>
  <c r="AB98" i="73"/>
  <c r="AN98" i="73"/>
  <c r="AZ98" i="73"/>
  <c r="AD99" i="73"/>
  <c r="AP99" i="73"/>
  <c r="BB99" i="73"/>
  <c r="AG100" i="73"/>
  <c r="AS100" i="73"/>
  <c r="Y101" i="73"/>
  <c r="AK101" i="73"/>
  <c r="AW101" i="73"/>
  <c r="AD102" i="73"/>
  <c r="AP102" i="73"/>
  <c r="BB102" i="73"/>
  <c r="AE104" i="73"/>
  <c r="AQ104" i="73"/>
  <c r="AJ106" i="73"/>
  <c r="AV106" i="73"/>
  <c r="J84" i="73"/>
  <c r="V84" i="73"/>
  <c r="AH84" i="73"/>
  <c r="AT84" i="73"/>
  <c r="J85" i="73"/>
  <c r="V85" i="73"/>
  <c r="AH85" i="73"/>
  <c r="AT85" i="73"/>
  <c r="K86" i="73"/>
  <c r="W86" i="73"/>
  <c r="AI86" i="73"/>
  <c r="AU86" i="73"/>
  <c r="M87" i="73"/>
  <c r="Y87" i="73"/>
  <c r="AK87" i="73"/>
  <c r="AW87" i="73"/>
  <c r="P88" i="73"/>
  <c r="AB88" i="73"/>
  <c r="AN88" i="73"/>
  <c r="AZ88" i="73"/>
  <c r="M90" i="73"/>
  <c r="Y90" i="73"/>
  <c r="AK90" i="73"/>
  <c r="AW90" i="73"/>
  <c r="N92" i="73"/>
  <c r="Z92" i="73"/>
  <c r="AL92" i="73"/>
  <c r="AX92" i="73"/>
  <c r="V93" i="73"/>
  <c r="AH93" i="73"/>
  <c r="AT93" i="73"/>
  <c r="S94" i="73"/>
  <c r="AE94" i="73"/>
  <c r="AQ94" i="73"/>
  <c r="Q95" i="73"/>
  <c r="AC95" i="73"/>
  <c r="AO95" i="73"/>
  <c r="BA95" i="73"/>
  <c r="AB96" i="73"/>
  <c r="AN96" i="73"/>
  <c r="AZ96" i="73"/>
  <c r="AC98" i="73"/>
  <c r="AO98" i="73"/>
  <c r="BA98" i="73"/>
  <c r="AE99" i="73"/>
  <c r="AQ99" i="73"/>
  <c r="V100" i="73"/>
  <c r="AH100" i="73"/>
  <c r="AT100" i="73"/>
  <c r="Z101" i="73"/>
  <c r="AL101" i="73"/>
  <c r="AX101" i="73"/>
  <c r="AE102" i="73"/>
  <c r="AQ102" i="73"/>
  <c r="AF104" i="73"/>
  <c r="AR104" i="73"/>
  <c r="AK106" i="73"/>
  <c r="AW106" i="73"/>
  <c r="K84" i="73"/>
  <c r="W84" i="73"/>
  <c r="AI84" i="73"/>
  <c r="K85" i="73"/>
  <c r="W85" i="73"/>
  <c r="AI85" i="73"/>
  <c r="L86" i="73"/>
  <c r="X86" i="73"/>
  <c r="AJ86" i="73"/>
  <c r="N87" i="73"/>
  <c r="Z87" i="73"/>
  <c r="AL87" i="73"/>
  <c r="Q88" i="73"/>
  <c r="AC88" i="73"/>
  <c r="AO88" i="73"/>
  <c r="N90" i="73"/>
  <c r="Z90" i="73"/>
  <c r="AL90" i="73"/>
  <c r="O92" i="73"/>
  <c r="AA92" i="73"/>
  <c r="AM92" i="73"/>
  <c r="W93" i="73"/>
  <c r="AI93" i="73"/>
  <c r="T94" i="73"/>
  <c r="AF94" i="73"/>
  <c r="R95" i="73"/>
  <c r="AD95" i="73"/>
  <c r="AP95" i="73"/>
  <c r="AC96" i="73"/>
  <c r="AO96" i="73"/>
  <c r="AD98" i="73"/>
  <c r="AP98" i="73"/>
  <c r="AF99" i="73"/>
  <c r="W100" i="73"/>
  <c r="AI100" i="73"/>
  <c r="AA101" i="73"/>
  <c r="AM101" i="73"/>
  <c r="AF102" i="73"/>
  <c r="AG104" i="73"/>
  <c r="AL106" i="73"/>
  <c r="AW92" i="72"/>
  <c r="AK92" i="72"/>
  <c r="Y92" i="72"/>
  <c r="AV92" i="72"/>
  <c r="AJ92" i="72"/>
  <c r="X92" i="72"/>
  <c r="AU92" i="72"/>
  <c r="AI92" i="72"/>
  <c r="W92" i="72"/>
  <c r="AT92" i="72"/>
  <c r="AH92" i="72"/>
  <c r="V92" i="72"/>
  <c r="AS92" i="72"/>
  <c r="AG92" i="72"/>
  <c r="U92" i="72"/>
  <c r="AR92" i="72"/>
  <c r="AF92" i="72"/>
  <c r="T92" i="72"/>
  <c r="AQ92" i="72"/>
  <c r="AE92" i="72"/>
  <c r="S92" i="72"/>
  <c r="BB92" i="72"/>
  <c r="AP92" i="72"/>
  <c r="AD92" i="72"/>
  <c r="R92" i="72"/>
  <c r="BA92" i="72"/>
  <c r="AO92" i="72"/>
  <c r="AC92" i="72"/>
  <c r="Q92" i="72"/>
  <c r="AZ92" i="72"/>
  <c r="AN92" i="72"/>
  <c r="AB92" i="72"/>
  <c r="P92" i="72"/>
  <c r="AY92" i="72"/>
  <c r="AM92" i="72"/>
  <c r="AA92" i="72"/>
  <c r="O92" i="72"/>
  <c r="AX92" i="72"/>
  <c r="AL92" i="72"/>
  <c r="Z92" i="72"/>
  <c r="N92" i="72"/>
  <c r="AQ104" i="72"/>
  <c r="AE104" i="72"/>
  <c r="BB104" i="72"/>
  <c r="AP104" i="72"/>
  <c r="AD104" i="72"/>
  <c r="BA104" i="72"/>
  <c r="AO104" i="72"/>
  <c r="AC104" i="72"/>
  <c r="AZ104" i="72"/>
  <c r="AN104" i="72"/>
  <c r="AB104" i="72"/>
  <c r="AY104" i="72"/>
  <c r="AM104" i="72"/>
  <c r="AA104" i="72"/>
  <c r="AX104" i="72"/>
  <c r="AL104" i="72"/>
  <c r="Z104" i="72"/>
  <c r="AW104" i="72"/>
  <c r="AK104" i="72"/>
  <c r="AV104" i="72"/>
  <c r="AJ104" i="72"/>
  <c r="AU104" i="72"/>
  <c r="AI104" i="72"/>
  <c r="AT104" i="72"/>
  <c r="AH104" i="72"/>
  <c r="AS104" i="72"/>
  <c r="AG104" i="72"/>
  <c r="AR104" i="72"/>
  <c r="AF104" i="72"/>
  <c r="AY105" i="72"/>
  <c r="AM105" i="72"/>
  <c r="AA105" i="72"/>
  <c r="AX105" i="72"/>
  <c r="AL105" i="72"/>
  <c r="AW105" i="72"/>
  <c r="AK105" i="72"/>
  <c r="AV105" i="72"/>
  <c r="AJ105" i="72"/>
  <c r="AU105" i="72"/>
  <c r="AI105" i="72"/>
  <c r="AT105" i="72"/>
  <c r="AH105" i="72"/>
  <c r="AS105" i="72"/>
  <c r="AG105" i="72"/>
  <c r="AR105" i="72"/>
  <c r="AF105" i="72"/>
  <c r="AQ105" i="72"/>
  <c r="AE105" i="72"/>
  <c r="BB105" i="72"/>
  <c r="AP105" i="72"/>
  <c r="AD105" i="72"/>
  <c r="BA105" i="72"/>
  <c r="AO105" i="72"/>
  <c r="AC105" i="72"/>
  <c r="AZ105" i="72"/>
  <c r="AN105" i="72"/>
  <c r="AB105" i="72"/>
  <c r="AS84" i="72"/>
  <c r="AG84" i="72"/>
  <c r="U84" i="72"/>
  <c r="I84" i="72"/>
  <c r="AR84" i="72"/>
  <c r="AF84" i="72"/>
  <c r="T84" i="72"/>
  <c r="H84" i="72"/>
  <c r="AQ84" i="72"/>
  <c r="AE84" i="72"/>
  <c r="S84" i="72"/>
  <c r="G84" i="72"/>
  <c r="BB84" i="72"/>
  <c r="AP84" i="72"/>
  <c r="AD84" i="72"/>
  <c r="R84" i="72"/>
  <c r="F84" i="72"/>
  <c r="BA84" i="72"/>
  <c r="AO84" i="72"/>
  <c r="AC84" i="72"/>
  <c r="Q84" i="72"/>
  <c r="AZ84" i="72"/>
  <c r="AN84" i="72"/>
  <c r="AB84" i="72"/>
  <c r="P84" i="72"/>
  <c r="AY84" i="72"/>
  <c r="AM84" i="72"/>
  <c r="AA84" i="72"/>
  <c r="O84" i="72"/>
  <c r="AX84" i="72"/>
  <c r="AL84" i="72"/>
  <c r="Z84" i="72"/>
  <c r="N84" i="72"/>
  <c r="AW84" i="72"/>
  <c r="AK84" i="72"/>
  <c r="Y84" i="72"/>
  <c r="M84" i="72"/>
  <c r="AV84" i="72"/>
  <c r="AJ84" i="72"/>
  <c r="X84" i="72"/>
  <c r="L84" i="72"/>
  <c r="AU84" i="72"/>
  <c r="AI84" i="72"/>
  <c r="W84" i="72"/>
  <c r="K84" i="72"/>
  <c r="AT84" i="72"/>
  <c r="AH84" i="72"/>
  <c r="V84" i="72"/>
  <c r="J84" i="72"/>
  <c r="AY96" i="72"/>
  <c r="AM96" i="72"/>
  <c r="AA96" i="72"/>
  <c r="AX96" i="72"/>
  <c r="AL96" i="72"/>
  <c r="Z96" i="72"/>
  <c r="AW96" i="72"/>
  <c r="AK96" i="72"/>
  <c r="Y96" i="72"/>
  <c r="AV96" i="72"/>
  <c r="AJ96" i="72"/>
  <c r="X96" i="72"/>
  <c r="AU96" i="72"/>
  <c r="AI96" i="72"/>
  <c r="W96" i="72"/>
  <c r="AT96" i="72"/>
  <c r="AH96" i="72"/>
  <c r="V96" i="72"/>
  <c r="AS96" i="72"/>
  <c r="AG96" i="72"/>
  <c r="U96" i="72"/>
  <c r="AR96" i="72"/>
  <c r="AF96" i="72"/>
  <c r="T96" i="72"/>
  <c r="AQ96" i="72"/>
  <c r="AE96" i="72"/>
  <c r="S96" i="72"/>
  <c r="BB96" i="72"/>
  <c r="AP96" i="72"/>
  <c r="AD96" i="72"/>
  <c r="R96" i="72"/>
  <c r="BA96" i="72"/>
  <c r="AO96" i="72"/>
  <c r="AC96" i="72"/>
  <c r="AZ96" i="72"/>
  <c r="AN96" i="72"/>
  <c r="AB96" i="72"/>
  <c r="AY97" i="72"/>
  <c r="AM97" i="72"/>
  <c r="AA97" i="72"/>
  <c r="AX97" i="72"/>
  <c r="AL97" i="72"/>
  <c r="Z97" i="72"/>
  <c r="AW97" i="72"/>
  <c r="AK97" i="72"/>
  <c r="Y97" i="72"/>
  <c r="AV97" i="72"/>
  <c r="AJ97" i="72"/>
  <c r="X97" i="72"/>
  <c r="AU97" i="72"/>
  <c r="AI97" i="72"/>
  <c r="W97" i="72"/>
  <c r="AT97" i="72"/>
  <c r="AH97" i="72"/>
  <c r="V97" i="72"/>
  <c r="AS97" i="72"/>
  <c r="AG97" i="72"/>
  <c r="U97" i="72"/>
  <c r="AR97" i="72"/>
  <c r="AF97" i="72"/>
  <c r="T97" i="72"/>
  <c r="AQ97" i="72"/>
  <c r="AE97" i="72"/>
  <c r="S97" i="72"/>
  <c r="BB97" i="72"/>
  <c r="AP97" i="72"/>
  <c r="AD97" i="72"/>
  <c r="BA97" i="72"/>
  <c r="AO97" i="72"/>
  <c r="AC97" i="72"/>
  <c r="AZ97" i="72"/>
  <c r="AN97" i="72"/>
  <c r="AB97" i="72"/>
  <c r="AY88" i="72"/>
  <c r="AM88" i="72"/>
  <c r="AA88" i="72"/>
  <c r="O88" i="72"/>
  <c r="AX88" i="72"/>
  <c r="AL88" i="72"/>
  <c r="Z88" i="72"/>
  <c r="N88" i="72"/>
  <c r="AW88" i="72"/>
  <c r="AK88" i="72"/>
  <c r="Y88" i="72"/>
  <c r="M88" i="72"/>
  <c r="AV88" i="72"/>
  <c r="AJ88" i="72"/>
  <c r="X88" i="72"/>
  <c r="L88" i="72"/>
  <c r="AU88" i="72"/>
  <c r="AI88" i="72"/>
  <c r="W88" i="72"/>
  <c r="K88" i="72"/>
  <c r="AT88" i="72"/>
  <c r="AH88" i="72"/>
  <c r="V88" i="72"/>
  <c r="J88" i="72"/>
  <c r="AS88" i="72"/>
  <c r="AG88" i="72"/>
  <c r="U88" i="72"/>
  <c r="AR88" i="72"/>
  <c r="AF88" i="72"/>
  <c r="T88" i="72"/>
  <c r="AQ88" i="72"/>
  <c r="AE88" i="72"/>
  <c r="S88" i="72"/>
  <c r="BB88" i="72"/>
  <c r="AP88" i="72"/>
  <c r="AD88" i="72"/>
  <c r="R88" i="72"/>
  <c r="BA88" i="72"/>
  <c r="AO88" i="72"/>
  <c r="AC88" i="72"/>
  <c r="Q88" i="72"/>
  <c r="AZ88" i="72"/>
  <c r="AN88" i="72"/>
  <c r="AB88" i="72"/>
  <c r="P88" i="72"/>
  <c r="AS100" i="72"/>
  <c r="AG100" i="72"/>
  <c r="AR100" i="72"/>
  <c r="AF100" i="72"/>
  <c r="AQ100" i="72"/>
  <c r="AE100" i="72"/>
  <c r="BB100" i="72"/>
  <c r="AP100" i="72"/>
  <c r="AD100" i="72"/>
  <c r="BA100" i="72"/>
  <c r="AO100" i="72"/>
  <c r="AC100" i="72"/>
  <c r="AZ100" i="72"/>
  <c r="AN100" i="72"/>
  <c r="AB100" i="72"/>
  <c r="AY100" i="72"/>
  <c r="AM100" i="72"/>
  <c r="AA100" i="72"/>
  <c r="AX100" i="72"/>
  <c r="AL100" i="72"/>
  <c r="Z100" i="72"/>
  <c r="AW100" i="72"/>
  <c r="AK100" i="72"/>
  <c r="Y100" i="72"/>
  <c r="AV100" i="72"/>
  <c r="AJ100" i="72"/>
  <c r="X100" i="72"/>
  <c r="AU100" i="72"/>
  <c r="AI100" i="72"/>
  <c r="W100" i="72"/>
  <c r="AT100" i="72"/>
  <c r="AH100" i="72"/>
  <c r="V100" i="72"/>
  <c r="AQ89" i="72"/>
  <c r="AE89" i="72"/>
  <c r="S89" i="72"/>
  <c r="BB89" i="72"/>
  <c r="AP89" i="72"/>
  <c r="AD89" i="72"/>
  <c r="R89" i="72"/>
  <c r="BA89" i="72"/>
  <c r="AO89" i="72"/>
  <c r="AC89" i="72"/>
  <c r="Q89" i="72"/>
  <c r="AZ89" i="72"/>
  <c r="AN89" i="72"/>
  <c r="AB89" i="72"/>
  <c r="P89" i="72"/>
  <c r="AY89" i="72"/>
  <c r="AM89" i="72"/>
  <c r="AA89" i="72"/>
  <c r="O89" i="72"/>
  <c r="AX89" i="72"/>
  <c r="AL89" i="72"/>
  <c r="Z89" i="72"/>
  <c r="N89" i="72"/>
  <c r="AW89" i="72"/>
  <c r="AK89" i="72"/>
  <c r="Y89" i="72"/>
  <c r="M89" i="72"/>
  <c r="AV89" i="72"/>
  <c r="AJ89" i="72"/>
  <c r="X89" i="72"/>
  <c r="L89" i="72"/>
  <c r="AU89" i="72"/>
  <c r="AI89" i="72"/>
  <c r="W89" i="72"/>
  <c r="K89" i="72"/>
  <c r="AT89" i="72"/>
  <c r="AH89" i="72"/>
  <c r="V89" i="72"/>
  <c r="AS89" i="72"/>
  <c r="AG89" i="72"/>
  <c r="U89" i="72"/>
  <c r="AR89" i="72"/>
  <c r="AF89" i="72"/>
  <c r="T89" i="72"/>
  <c r="J85" i="72"/>
  <c r="V85" i="72"/>
  <c r="AH85" i="72"/>
  <c r="AT85" i="72"/>
  <c r="K86" i="72"/>
  <c r="W86" i="72"/>
  <c r="AI86" i="72"/>
  <c r="AU86" i="72"/>
  <c r="M87" i="72"/>
  <c r="Y87" i="72"/>
  <c r="AK87" i="72"/>
  <c r="AW87" i="72"/>
  <c r="M90" i="72"/>
  <c r="Y90" i="72"/>
  <c r="AK90" i="72"/>
  <c r="AW90" i="72"/>
  <c r="S91" i="72"/>
  <c r="AE91" i="72"/>
  <c r="AQ91" i="72"/>
  <c r="V93" i="72"/>
  <c r="AH93" i="72"/>
  <c r="AT93" i="72"/>
  <c r="S94" i="72"/>
  <c r="AE94" i="72"/>
  <c r="AQ94" i="72"/>
  <c r="Q95" i="72"/>
  <c r="AC95" i="72"/>
  <c r="AO95" i="72"/>
  <c r="BA95" i="72"/>
  <c r="AC98" i="72"/>
  <c r="AO98" i="72"/>
  <c r="BA98" i="72"/>
  <c r="AE99" i="72"/>
  <c r="AQ99" i="72"/>
  <c r="Z101" i="72"/>
  <c r="AL101" i="72"/>
  <c r="AX101" i="72"/>
  <c r="AE102" i="72"/>
  <c r="AQ102" i="72"/>
  <c r="Y103" i="72"/>
  <c r="AK103" i="72"/>
  <c r="AW103" i="72"/>
  <c r="AK106" i="72"/>
  <c r="AW106" i="72"/>
  <c r="K85" i="72"/>
  <c r="W85" i="72"/>
  <c r="AI85" i="72"/>
  <c r="AU85" i="72"/>
  <c r="L86" i="72"/>
  <c r="X86" i="72"/>
  <c r="AJ86" i="72"/>
  <c r="AV86" i="72"/>
  <c r="N87" i="72"/>
  <c r="Z87" i="72"/>
  <c r="AL87" i="72"/>
  <c r="AX87" i="72"/>
  <c r="N90" i="72"/>
  <c r="Z90" i="72"/>
  <c r="AL90" i="72"/>
  <c r="AX90" i="72"/>
  <c r="T91" i="72"/>
  <c r="AF91" i="72"/>
  <c r="AR91" i="72"/>
  <c r="W93" i="72"/>
  <c r="AI93" i="72"/>
  <c r="AU93" i="72"/>
  <c r="T94" i="72"/>
  <c r="AF94" i="72"/>
  <c r="AR94" i="72"/>
  <c r="R95" i="72"/>
  <c r="AD95" i="72"/>
  <c r="AP95" i="72"/>
  <c r="BB95" i="72"/>
  <c r="AD98" i="72"/>
  <c r="AP98" i="72"/>
  <c r="BB98" i="72"/>
  <c r="AF99" i="72"/>
  <c r="AR99" i="72"/>
  <c r="AA101" i="72"/>
  <c r="AM101" i="72"/>
  <c r="AY101" i="72"/>
  <c r="AF102" i="72"/>
  <c r="AR102" i="72"/>
  <c r="Z103" i="72"/>
  <c r="AL103" i="72"/>
  <c r="AX103" i="72"/>
  <c r="AL106" i="72"/>
  <c r="AX106" i="72"/>
  <c r="L85" i="72"/>
  <c r="X85" i="72"/>
  <c r="AJ85" i="72"/>
  <c r="AV85" i="72"/>
  <c r="M86" i="72"/>
  <c r="Y86" i="72"/>
  <c r="AK86" i="72"/>
  <c r="AW86" i="72"/>
  <c r="O87" i="72"/>
  <c r="AA87" i="72"/>
  <c r="AM87" i="72"/>
  <c r="AY87" i="72"/>
  <c r="O90" i="72"/>
  <c r="AA90" i="72"/>
  <c r="AM90" i="72"/>
  <c r="AY90" i="72"/>
  <c r="U91" i="72"/>
  <c r="AG91" i="72"/>
  <c r="AS91" i="72"/>
  <c r="X93" i="72"/>
  <c r="AJ93" i="72"/>
  <c r="AV93" i="72"/>
  <c r="U94" i="72"/>
  <c r="AG94" i="72"/>
  <c r="AS94" i="72"/>
  <c r="S95" i="72"/>
  <c r="AE95" i="72"/>
  <c r="AQ95" i="72"/>
  <c r="AE98" i="72"/>
  <c r="AQ98" i="72"/>
  <c r="U99" i="72"/>
  <c r="AG99" i="72"/>
  <c r="AS99" i="72"/>
  <c r="AB101" i="72"/>
  <c r="AN101" i="72"/>
  <c r="AZ101" i="72"/>
  <c r="AG102" i="72"/>
  <c r="AS102" i="72"/>
  <c r="AA103" i="72"/>
  <c r="AM103" i="72"/>
  <c r="AY103" i="72"/>
  <c r="AM106" i="72"/>
  <c r="AY106" i="72"/>
  <c r="M85" i="72"/>
  <c r="Y85" i="72"/>
  <c r="AK85" i="72"/>
  <c r="AW85" i="72"/>
  <c r="N86" i="72"/>
  <c r="Z86" i="72"/>
  <c r="AL86" i="72"/>
  <c r="AX86" i="72"/>
  <c r="P87" i="72"/>
  <c r="AB87" i="72"/>
  <c r="AN87" i="72"/>
  <c r="AZ87" i="72"/>
  <c r="P90" i="72"/>
  <c r="AB90" i="72"/>
  <c r="AN90" i="72"/>
  <c r="AZ90" i="72"/>
  <c r="V91" i="72"/>
  <c r="AH91" i="72"/>
  <c r="AT91" i="72"/>
  <c r="Y93" i="72"/>
  <c r="AK93" i="72"/>
  <c r="AW93" i="72"/>
  <c r="V94" i="72"/>
  <c r="AH94" i="72"/>
  <c r="AT94" i="72"/>
  <c r="T95" i="72"/>
  <c r="AF95" i="72"/>
  <c r="AR95" i="72"/>
  <c r="T98" i="72"/>
  <c r="AF98" i="72"/>
  <c r="AR98" i="72"/>
  <c r="V99" i="72"/>
  <c r="AH99" i="72"/>
  <c r="AT99" i="72"/>
  <c r="AC101" i="72"/>
  <c r="AO101" i="72"/>
  <c r="BA101" i="72"/>
  <c r="AH102" i="72"/>
  <c r="AT102" i="72"/>
  <c r="AB103" i="72"/>
  <c r="AN103" i="72"/>
  <c r="AZ103" i="72"/>
  <c r="AB106" i="72"/>
  <c r="AN106" i="72"/>
  <c r="AZ106" i="72"/>
  <c r="N85" i="72"/>
  <c r="Z85" i="72"/>
  <c r="AL85" i="72"/>
  <c r="AX85" i="72"/>
  <c r="O86" i="72"/>
  <c r="AA86" i="72"/>
  <c r="AM86" i="72"/>
  <c r="AY86" i="72"/>
  <c r="Q87" i="72"/>
  <c r="AC87" i="72"/>
  <c r="AO87" i="72"/>
  <c r="BA87" i="72"/>
  <c r="Q90" i="72"/>
  <c r="AC90" i="72"/>
  <c r="AO90" i="72"/>
  <c r="BA90" i="72"/>
  <c r="W91" i="72"/>
  <c r="AI91" i="72"/>
  <c r="AU91" i="72"/>
  <c r="Z93" i="72"/>
  <c r="AL93" i="72"/>
  <c r="AX93" i="72"/>
  <c r="W94" i="72"/>
  <c r="AI94" i="72"/>
  <c r="AU94" i="72"/>
  <c r="U95" i="72"/>
  <c r="AG95" i="72"/>
  <c r="AS95" i="72"/>
  <c r="U98" i="72"/>
  <c r="AG98" i="72"/>
  <c r="AS98" i="72"/>
  <c r="W99" i="72"/>
  <c r="AI99" i="72"/>
  <c r="AU99" i="72"/>
  <c r="AD101" i="72"/>
  <c r="AP101" i="72"/>
  <c r="BB101" i="72"/>
  <c r="AI102" i="72"/>
  <c r="AU102" i="72"/>
  <c r="AC103" i="72"/>
  <c r="AO103" i="72"/>
  <c r="BA103" i="72"/>
  <c r="AC106" i="72"/>
  <c r="AO106" i="72"/>
  <c r="BA106" i="72"/>
  <c r="O85" i="72"/>
  <c r="AA85" i="72"/>
  <c r="AM85" i="72"/>
  <c r="AY85" i="72"/>
  <c r="P86" i="72"/>
  <c r="AB86" i="72"/>
  <c r="AN86" i="72"/>
  <c r="AZ86" i="72"/>
  <c r="R87" i="72"/>
  <c r="AD87" i="72"/>
  <c r="AP87" i="72"/>
  <c r="BB87" i="72"/>
  <c r="R90" i="72"/>
  <c r="AD90" i="72"/>
  <c r="AP90" i="72"/>
  <c r="BB90" i="72"/>
  <c r="X91" i="72"/>
  <c r="AJ91" i="72"/>
  <c r="AV91" i="72"/>
  <c r="O93" i="72"/>
  <c r="AA93" i="72"/>
  <c r="AM93" i="72"/>
  <c r="AY93" i="72"/>
  <c r="X94" i="72"/>
  <c r="AJ94" i="72"/>
  <c r="AV94" i="72"/>
  <c r="V95" i="72"/>
  <c r="AH95" i="72"/>
  <c r="AT95" i="72"/>
  <c r="V98" i="72"/>
  <c r="AH98" i="72"/>
  <c r="AT98" i="72"/>
  <c r="X99" i="72"/>
  <c r="AJ99" i="72"/>
  <c r="AV99" i="72"/>
  <c r="AE101" i="72"/>
  <c r="AQ101" i="72"/>
  <c r="X102" i="72"/>
  <c r="AJ102" i="72"/>
  <c r="AV102" i="72"/>
  <c r="AD103" i="72"/>
  <c r="AP103" i="72"/>
  <c r="BB103" i="72"/>
  <c r="AD106" i="72"/>
  <c r="AP106" i="72"/>
  <c r="BB106" i="72"/>
  <c r="P85" i="72"/>
  <c r="AB85" i="72"/>
  <c r="AN85" i="72"/>
  <c r="AZ85" i="72"/>
  <c r="Q86" i="72"/>
  <c r="AC86" i="72"/>
  <c r="AO86" i="72"/>
  <c r="BA86" i="72"/>
  <c r="S87" i="72"/>
  <c r="AE87" i="72"/>
  <c r="AQ87" i="72"/>
  <c r="S90" i="72"/>
  <c r="AE90" i="72"/>
  <c r="AQ90" i="72"/>
  <c r="M91" i="72"/>
  <c r="Y91" i="72"/>
  <c r="AK91" i="72"/>
  <c r="AW91" i="72"/>
  <c r="P93" i="72"/>
  <c r="AB93" i="72"/>
  <c r="AN93" i="72"/>
  <c r="AZ93" i="72"/>
  <c r="Y94" i="72"/>
  <c r="AK94" i="72"/>
  <c r="AW94" i="72"/>
  <c r="W95" i="72"/>
  <c r="AI95" i="72"/>
  <c r="AU95" i="72"/>
  <c r="W98" i="72"/>
  <c r="AI98" i="72"/>
  <c r="AU98" i="72"/>
  <c r="Y99" i="72"/>
  <c r="AK99" i="72"/>
  <c r="AW99" i="72"/>
  <c r="AF101" i="72"/>
  <c r="AR101" i="72"/>
  <c r="Y102" i="72"/>
  <c r="AK102" i="72"/>
  <c r="AW102" i="72"/>
  <c r="AE103" i="72"/>
  <c r="AQ103" i="72"/>
  <c r="AE106" i="72"/>
  <c r="AQ106" i="72"/>
  <c r="Q85" i="72"/>
  <c r="AC85" i="72"/>
  <c r="AO85" i="72"/>
  <c r="BA85" i="72"/>
  <c r="R86" i="72"/>
  <c r="AD86" i="72"/>
  <c r="AP86" i="72"/>
  <c r="BB86" i="72"/>
  <c r="T87" i="72"/>
  <c r="AF87" i="72"/>
  <c r="AR87" i="72"/>
  <c r="T90" i="72"/>
  <c r="AF90" i="72"/>
  <c r="AR90" i="72"/>
  <c r="N91" i="72"/>
  <c r="Z91" i="72"/>
  <c r="AL91" i="72"/>
  <c r="AX91" i="72"/>
  <c r="Q93" i="72"/>
  <c r="AC93" i="72"/>
  <c r="AO93" i="72"/>
  <c r="BA93" i="72"/>
  <c r="Z94" i="72"/>
  <c r="AL94" i="72"/>
  <c r="AX94" i="72"/>
  <c r="X95" i="72"/>
  <c r="AJ95" i="72"/>
  <c r="AV95" i="72"/>
  <c r="X98" i="72"/>
  <c r="AJ98" i="72"/>
  <c r="AV98" i="72"/>
  <c r="Z99" i="72"/>
  <c r="AL99" i="72"/>
  <c r="AX99" i="72"/>
  <c r="AG101" i="72"/>
  <c r="AS101" i="72"/>
  <c r="Z102" i="72"/>
  <c r="AL102" i="72"/>
  <c r="AX102" i="72"/>
  <c r="AF103" i="72"/>
  <c r="AR103" i="72"/>
  <c r="AF106" i="72"/>
  <c r="AR106" i="72"/>
  <c r="R85" i="72"/>
  <c r="AD85" i="72"/>
  <c r="AP85" i="72"/>
  <c r="BB85" i="72"/>
  <c r="S86" i="72"/>
  <c r="AE86" i="72"/>
  <c r="AQ86" i="72"/>
  <c r="I87" i="72"/>
  <c r="U87" i="72"/>
  <c r="AG87" i="72"/>
  <c r="AS87" i="72"/>
  <c r="U90" i="72"/>
  <c r="AG90" i="72"/>
  <c r="AS90" i="72"/>
  <c r="O91" i="72"/>
  <c r="AA91" i="72"/>
  <c r="AM91" i="72"/>
  <c r="AY91" i="72"/>
  <c r="R93" i="72"/>
  <c r="AD93" i="72"/>
  <c r="AP93" i="72"/>
  <c r="BB93" i="72"/>
  <c r="AA94" i="72"/>
  <c r="AM94" i="72"/>
  <c r="AY94" i="72"/>
  <c r="Y95" i="72"/>
  <c r="AK95" i="72"/>
  <c r="AW95" i="72"/>
  <c r="Y98" i="72"/>
  <c r="AK98" i="72"/>
  <c r="AW98" i="72"/>
  <c r="AA99" i="72"/>
  <c r="AM99" i="72"/>
  <c r="AY99" i="72"/>
  <c r="AH101" i="72"/>
  <c r="AT101" i="72"/>
  <c r="AA102" i="72"/>
  <c r="AM102" i="72"/>
  <c r="AY102" i="72"/>
  <c r="AG103" i="72"/>
  <c r="AS103" i="72"/>
  <c r="AG106" i="72"/>
  <c r="AS106" i="72"/>
  <c r="G85" i="72"/>
  <c r="S85" i="72"/>
  <c r="AE85" i="72"/>
  <c r="AQ85" i="72"/>
  <c r="H86" i="72"/>
  <c r="T86" i="72"/>
  <c r="AF86" i="72"/>
  <c r="AR86" i="72"/>
  <c r="J87" i="72"/>
  <c r="V87" i="72"/>
  <c r="AH87" i="72"/>
  <c r="AT87" i="72"/>
  <c r="V90" i="72"/>
  <c r="AH90" i="72"/>
  <c r="AT90" i="72"/>
  <c r="P91" i="72"/>
  <c r="AB91" i="72"/>
  <c r="AN91" i="72"/>
  <c r="AZ91" i="72"/>
  <c r="S93" i="72"/>
  <c r="AE93" i="72"/>
  <c r="AQ93" i="72"/>
  <c r="P94" i="72"/>
  <c r="AB94" i="72"/>
  <c r="AN94" i="72"/>
  <c r="AZ94" i="72"/>
  <c r="Z95" i="72"/>
  <c r="AL95" i="72"/>
  <c r="AX95" i="72"/>
  <c r="Z98" i="72"/>
  <c r="AL98" i="72"/>
  <c r="AX98" i="72"/>
  <c r="AB99" i="72"/>
  <c r="AN99" i="72"/>
  <c r="AZ99" i="72"/>
  <c r="W101" i="72"/>
  <c r="AI101" i="72"/>
  <c r="AU101" i="72"/>
  <c r="AB102" i="72"/>
  <c r="AN102" i="72"/>
  <c r="AZ102" i="72"/>
  <c r="AH103" i="72"/>
  <c r="AT103" i="72"/>
  <c r="AH106" i="72"/>
  <c r="AT106" i="72"/>
  <c r="H85" i="72"/>
  <c r="T85" i="72"/>
  <c r="AF85" i="72"/>
  <c r="AR85" i="72"/>
  <c r="I86" i="72"/>
  <c r="U86" i="72"/>
  <c r="AG86" i="72"/>
  <c r="AS86" i="72"/>
  <c r="K87" i="72"/>
  <c r="W87" i="72"/>
  <c r="AI87" i="72"/>
  <c r="AU87" i="72"/>
  <c r="W90" i="72"/>
  <c r="AI90" i="72"/>
  <c r="AU90" i="72"/>
  <c r="Q91" i="72"/>
  <c r="AC91" i="72"/>
  <c r="AO91" i="72"/>
  <c r="BA91" i="72"/>
  <c r="T93" i="72"/>
  <c r="AF93" i="72"/>
  <c r="AR93" i="72"/>
  <c r="Q94" i="72"/>
  <c r="AC94" i="72"/>
  <c r="AO94" i="72"/>
  <c r="BA94" i="72"/>
  <c r="AA95" i="72"/>
  <c r="AM95" i="72"/>
  <c r="AY95" i="72"/>
  <c r="AA98" i="72"/>
  <c r="AM98" i="72"/>
  <c r="AY98" i="72"/>
  <c r="AC99" i="72"/>
  <c r="AO99" i="72"/>
  <c r="BA99" i="72"/>
  <c r="X101" i="72"/>
  <c r="AJ101" i="72"/>
  <c r="AV101" i="72"/>
  <c r="AC102" i="72"/>
  <c r="AO102" i="72"/>
  <c r="BA102" i="72"/>
  <c r="AI103" i="72"/>
  <c r="AU103" i="72"/>
  <c r="AI106" i="72"/>
  <c r="AU106" i="72"/>
  <c r="I85" i="72"/>
  <c r="U85" i="72"/>
  <c r="AG85" i="72"/>
  <c r="J86" i="72"/>
  <c r="V86" i="72"/>
  <c r="AH86" i="72"/>
  <c r="L87" i="72"/>
  <c r="X87" i="72"/>
  <c r="AJ87" i="72"/>
  <c r="L90" i="72"/>
  <c r="X90" i="72"/>
  <c r="AJ90" i="72"/>
  <c r="R91" i="72"/>
  <c r="AD91" i="72"/>
  <c r="AP91" i="72"/>
  <c r="U93" i="72"/>
  <c r="AG93" i="72"/>
  <c r="R94" i="72"/>
  <c r="AD94" i="72"/>
  <c r="AP94" i="72"/>
  <c r="AB95" i="72"/>
  <c r="AN95" i="72"/>
  <c r="AB98" i="72"/>
  <c r="AN98" i="72"/>
  <c r="AD99" i="72"/>
  <c r="AP99" i="72"/>
  <c r="Y101" i="72"/>
  <c r="AK101" i="72"/>
  <c r="AD102" i="72"/>
  <c r="AP102" i="72"/>
  <c r="AJ103" i="72"/>
  <c r="AJ106" i="72"/>
  <c r="AQ100" i="71"/>
  <c r="AE100" i="71"/>
  <c r="BB100" i="71"/>
  <c r="AP100" i="71"/>
  <c r="AD100" i="71"/>
  <c r="BA100" i="71"/>
  <c r="AO100" i="71"/>
  <c r="AC100" i="71"/>
  <c r="AZ100" i="71"/>
  <c r="AN100" i="71"/>
  <c r="AB100" i="71"/>
  <c r="AY100" i="71"/>
  <c r="AM100" i="71"/>
  <c r="AA100" i="71"/>
  <c r="AX100" i="71"/>
  <c r="AL100" i="71"/>
  <c r="Z100" i="71"/>
  <c r="AW100" i="71"/>
  <c r="AK100" i="71"/>
  <c r="Y100" i="71"/>
  <c r="AV100" i="71"/>
  <c r="AJ100" i="71"/>
  <c r="X100" i="71"/>
  <c r="AU100" i="71"/>
  <c r="AI100" i="71"/>
  <c r="W100" i="71"/>
  <c r="AT100" i="71"/>
  <c r="AH100" i="71"/>
  <c r="V100" i="71"/>
  <c r="AS100" i="71"/>
  <c r="AG100" i="71"/>
  <c r="AR100" i="71"/>
  <c r="AF100" i="71"/>
  <c r="AU101" i="71"/>
  <c r="AI101" i="71"/>
  <c r="W101" i="71"/>
  <c r="AT101" i="71"/>
  <c r="AH101" i="71"/>
  <c r="AS101" i="71"/>
  <c r="AG101" i="71"/>
  <c r="AR101" i="71"/>
  <c r="AF101" i="71"/>
  <c r="AQ101" i="71"/>
  <c r="AE101" i="71"/>
  <c r="BB101" i="71"/>
  <c r="AP101" i="71"/>
  <c r="AD101" i="71"/>
  <c r="BA101" i="71"/>
  <c r="AO101" i="71"/>
  <c r="AC101" i="71"/>
  <c r="AZ101" i="71"/>
  <c r="AN101" i="71"/>
  <c r="AB101" i="71"/>
  <c r="AY101" i="71"/>
  <c r="AM101" i="71"/>
  <c r="AA101" i="71"/>
  <c r="AX101" i="71"/>
  <c r="AL101" i="71"/>
  <c r="Z101" i="71"/>
  <c r="AW101" i="71"/>
  <c r="AK101" i="71"/>
  <c r="Y101" i="71"/>
  <c r="AV101" i="71"/>
  <c r="AJ101" i="71"/>
  <c r="X101" i="71"/>
  <c r="AU92" i="71"/>
  <c r="AI92" i="71"/>
  <c r="W92" i="71"/>
  <c r="AT92" i="71"/>
  <c r="AH92" i="71"/>
  <c r="V92" i="71"/>
  <c r="AS92" i="71"/>
  <c r="AG92" i="71"/>
  <c r="U92" i="71"/>
  <c r="AR92" i="71"/>
  <c r="AF92" i="71"/>
  <c r="T92" i="71"/>
  <c r="AQ92" i="71"/>
  <c r="AE92" i="71"/>
  <c r="S92" i="71"/>
  <c r="BB92" i="71"/>
  <c r="AP92" i="71"/>
  <c r="AD92" i="71"/>
  <c r="R92" i="71"/>
  <c r="BA92" i="71"/>
  <c r="AO92" i="71"/>
  <c r="AC92" i="71"/>
  <c r="Q92" i="71"/>
  <c r="AZ92" i="71"/>
  <c r="AN92" i="71"/>
  <c r="AB92" i="71"/>
  <c r="P92" i="71"/>
  <c r="AY92" i="71"/>
  <c r="AM92" i="71"/>
  <c r="AA92" i="71"/>
  <c r="O92" i="71"/>
  <c r="AX92" i="71"/>
  <c r="AL92" i="71"/>
  <c r="Z92" i="71"/>
  <c r="N92" i="71"/>
  <c r="AW92" i="71"/>
  <c r="AK92" i="71"/>
  <c r="Y92" i="71"/>
  <c r="AV92" i="71"/>
  <c r="AJ92" i="71"/>
  <c r="X92" i="71"/>
  <c r="AQ93" i="71"/>
  <c r="AE93" i="71"/>
  <c r="S93" i="71"/>
  <c r="BB93" i="71"/>
  <c r="AP93" i="71"/>
  <c r="AD93" i="71"/>
  <c r="R93" i="71"/>
  <c r="BA93" i="71"/>
  <c r="AO93" i="71"/>
  <c r="AC93" i="71"/>
  <c r="Q93" i="71"/>
  <c r="AZ93" i="71"/>
  <c r="AN93" i="71"/>
  <c r="AB93" i="71"/>
  <c r="P93" i="71"/>
  <c r="AY93" i="71"/>
  <c r="AM93" i="71"/>
  <c r="AA93" i="71"/>
  <c r="O93" i="71"/>
  <c r="AX93" i="71"/>
  <c r="AL93" i="71"/>
  <c r="Z93" i="71"/>
  <c r="AW93" i="71"/>
  <c r="AK93" i="71"/>
  <c r="Y93" i="71"/>
  <c r="AV93" i="71"/>
  <c r="AJ93" i="71"/>
  <c r="X93" i="71"/>
  <c r="AU93" i="71"/>
  <c r="AI93" i="71"/>
  <c r="W93" i="71"/>
  <c r="AT93" i="71"/>
  <c r="AH93" i="71"/>
  <c r="V93" i="71"/>
  <c r="AS93" i="71"/>
  <c r="AG93" i="71"/>
  <c r="U93" i="71"/>
  <c r="AR93" i="71"/>
  <c r="AF93" i="71"/>
  <c r="T93" i="71"/>
  <c r="AQ84" i="71"/>
  <c r="AE84" i="71"/>
  <c r="S84" i="71"/>
  <c r="G84" i="71"/>
  <c r="BB84" i="71"/>
  <c r="AP84" i="71"/>
  <c r="AD84" i="71"/>
  <c r="R84" i="71"/>
  <c r="F84" i="71"/>
  <c r="BA84" i="71"/>
  <c r="AO84" i="71"/>
  <c r="AC84" i="71"/>
  <c r="Q84" i="71"/>
  <c r="AZ84" i="71"/>
  <c r="AN84" i="71"/>
  <c r="AB84" i="71"/>
  <c r="P84" i="71"/>
  <c r="AY84" i="71"/>
  <c r="AM84" i="71"/>
  <c r="AA84" i="71"/>
  <c r="O84" i="71"/>
  <c r="AX84" i="71"/>
  <c r="AL84" i="71"/>
  <c r="Z84" i="71"/>
  <c r="N84" i="71"/>
  <c r="AW84" i="71"/>
  <c r="AK84" i="71"/>
  <c r="Y84" i="71"/>
  <c r="M84" i="71"/>
  <c r="AV84" i="71"/>
  <c r="AJ84" i="71"/>
  <c r="X84" i="71"/>
  <c r="L84" i="71"/>
  <c r="AU84" i="71"/>
  <c r="AI84" i="71"/>
  <c r="W84" i="71"/>
  <c r="K84" i="71"/>
  <c r="AT84" i="71"/>
  <c r="AH84" i="71"/>
  <c r="V84" i="71"/>
  <c r="J84" i="71"/>
  <c r="AS84" i="71"/>
  <c r="AG84" i="71"/>
  <c r="U84" i="71"/>
  <c r="I84" i="71"/>
  <c r="AR84" i="71"/>
  <c r="AF84" i="71"/>
  <c r="T84" i="71"/>
  <c r="H84" i="71"/>
  <c r="AQ85" i="71"/>
  <c r="AE85" i="71"/>
  <c r="S85" i="71"/>
  <c r="G85" i="71"/>
  <c r="BB85" i="71"/>
  <c r="AP85" i="71"/>
  <c r="AD85" i="71"/>
  <c r="R85" i="71"/>
  <c r="BA85" i="71"/>
  <c r="AO85" i="71"/>
  <c r="AC85" i="71"/>
  <c r="Q85" i="71"/>
  <c r="AZ85" i="71"/>
  <c r="AN85" i="71"/>
  <c r="AB85" i="71"/>
  <c r="P85" i="71"/>
  <c r="AY85" i="71"/>
  <c r="AM85" i="71"/>
  <c r="AA85" i="71"/>
  <c r="O85" i="71"/>
  <c r="AX85" i="71"/>
  <c r="AL85" i="71"/>
  <c r="Z85" i="71"/>
  <c r="N85" i="71"/>
  <c r="AW85" i="71"/>
  <c r="AK85" i="71"/>
  <c r="Y85" i="71"/>
  <c r="M85" i="71"/>
  <c r="AV85" i="71"/>
  <c r="AJ85" i="71"/>
  <c r="X85" i="71"/>
  <c r="L85" i="71"/>
  <c r="AU85" i="71"/>
  <c r="AI85" i="71"/>
  <c r="W85" i="71"/>
  <c r="K85" i="71"/>
  <c r="AT85" i="71"/>
  <c r="AH85" i="71"/>
  <c r="V85" i="71"/>
  <c r="J85" i="71"/>
  <c r="AS85" i="71"/>
  <c r="AG85" i="71"/>
  <c r="U85" i="71"/>
  <c r="I85" i="71"/>
  <c r="AR85" i="71"/>
  <c r="AF85" i="71"/>
  <c r="T85" i="71"/>
  <c r="H85" i="71"/>
  <c r="I86" i="71"/>
  <c r="U86" i="71"/>
  <c r="AG86" i="71"/>
  <c r="AS86" i="71"/>
  <c r="K87" i="71"/>
  <c r="W87" i="71"/>
  <c r="AI87" i="71"/>
  <c r="AU87" i="71"/>
  <c r="N88" i="71"/>
  <c r="Z88" i="71"/>
  <c r="AL88" i="71"/>
  <c r="AX88" i="71"/>
  <c r="R89" i="71"/>
  <c r="AD89" i="71"/>
  <c r="AP89" i="71"/>
  <c r="BB89" i="71"/>
  <c r="W90" i="71"/>
  <c r="AI90" i="71"/>
  <c r="AU90" i="71"/>
  <c r="Q91" i="71"/>
  <c r="AC91" i="71"/>
  <c r="AO91" i="71"/>
  <c r="BA91" i="71"/>
  <c r="Q94" i="71"/>
  <c r="AC94" i="71"/>
  <c r="AO94" i="71"/>
  <c r="BA94" i="71"/>
  <c r="AA95" i="71"/>
  <c r="AM95" i="71"/>
  <c r="AY95" i="71"/>
  <c r="Z96" i="71"/>
  <c r="AL96" i="71"/>
  <c r="AX96" i="71"/>
  <c r="Z97" i="71"/>
  <c r="AL97" i="71"/>
  <c r="AX97" i="71"/>
  <c r="AA98" i="71"/>
  <c r="AM98" i="71"/>
  <c r="AY98" i="71"/>
  <c r="AC99" i="71"/>
  <c r="AO99" i="71"/>
  <c r="BA99" i="71"/>
  <c r="AC102" i="71"/>
  <c r="AO102" i="71"/>
  <c r="BA102" i="71"/>
  <c r="AI103" i="71"/>
  <c r="AU103" i="71"/>
  <c r="AD104" i="71"/>
  <c r="AP104" i="71"/>
  <c r="BB104" i="71"/>
  <c r="AL105" i="71"/>
  <c r="AX105" i="71"/>
  <c r="AI106" i="71"/>
  <c r="AU106" i="71"/>
  <c r="J86" i="71"/>
  <c r="V86" i="71"/>
  <c r="AH86" i="71"/>
  <c r="AT86" i="71"/>
  <c r="AT128" i="71" s="1"/>
  <c r="L87" i="71"/>
  <c r="X87" i="71"/>
  <c r="AJ87" i="71"/>
  <c r="AV87" i="71"/>
  <c r="O88" i="71"/>
  <c r="AA88" i="71"/>
  <c r="AM88" i="71"/>
  <c r="AY88" i="71"/>
  <c r="S89" i="71"/>
  <c r="AE89" i="71"/>
  <c r="AQ89" i="71"/>
  <c r="L90" i="71"/>
  <c r="X90" i="71"/>
  <c r="AJ90" i="71"/>
  <c r="AV90" i="71"/>
  <c r="R91" i="71"/>
  <c r="AD91" i="71"/>
  <c r="AP91" i="71"/>
  <c r="BB91" i="71"/>
  <c r="R94" i="71"/>
  <c r="AD94" i="71"/>
  <c r="AP94" i="71"/>
  <c r="BB94" i="71"/>
  <c r="AB95" i="71"/>
  <c r="AN95" i="71"/>
  <c r="AZ95" i="71"/>
  <c r="AA96" i="71"/>
  <c r="AM96" i="71"/>
  <c r="AY96" i="71"/>
  <c r="AA97" i="71"/>
  <c r="AM97" i="71"/>
  <c r="AY97" i="71"/>
  <c r="AB98" i="71"/>
  <c r="AN98" i="71"/>
  <c r="AZ98" i="71"/>
  <c r="AD99" i="71"/>
  <c r="AP99" i="71"/>
  <c r="BB99" i="71"/>
  <c r="AD102" i="71"/>
  <c r="AP102" i="71"/>
  <c r="BB102" i="71"/>
  <c r="AJ103" i="71"/>
  <c r="AV103" i="71"/>
  <c r="AE104" i="71"/>
  <c r="AQ104" i="71"/>
  <c r="AA105" i="71"/>
  <c r="AM105" i="71"/>
  <c r="AY105" i="71"/>
  <c r="AJ106" i="71"/>
  <c r="AV106" i="71"/>
  <c r="K86" i="71"/>
  <c r="W86" i="71"/>
  <c r="AI86" i="71"/>
  <c r="AU86" i="71"/>
  <c r="M87" i="71"/>
  <c r="Y87" i="71"/>
  <c r="AK87" i="71"/>
  <c r="AW87" i="71"/>
  <c r="P88" i="71"/>
  <c r="AB88" i="71"/>
  <c r="AN88" i="71"/>
  <c r="AZ88" i="71"/>
  <c r="T89" i="71"/>
  <c r="AF89" i="71"/>
  <c r="AR89" i="71"/>
  <c r="M90" i="71"/>
  <c r="Y90" i="71"/>
  <c r="AK90" i="71"/>
  <c r="AW90" i="71"/>
  <c r="S91" i="71"/>
  <c r="AE91" i="71"/>
  <c r="AQ91" i="71"/>
  <c r="S94" i="71"/>
  <c r="AE94" i="71"/>
  <c r="AQ94" i="71"/>
  <c r="Q95" i="71"/>
  <c r="AC95" i="71"/>
  <c r="AO95" i="71"/>
  <c r="BA95" i="71"/>
  <c r="AB96" i="71"/>
  <c r="AN96" i="71"/>
  <c r="AZ96" i="71"/>
  <c r="AB97" i="71"/>
  <c r="AN97" i="71"/>
  <c r="AZ97" i="71"/>
  <c r="AC98" i="71"/>
  <c r="AO98" i="71"/>
  <c r="BA98" i="71"/>
  <c r="AE99" i="71"/>
  <c r="AQ99" i="71"/>
  <c r="AE102" i="71"/>
  <c r="AQ102" i="71"/>
  <c r="Y103" i="71"/>
  <c r="AK103" i="71"/>
  <c r="AW103" i="71"/>
  <c r="AF104" i="71"/>
  <c r="AR104" i="71"/>
  <c r="AB105" i="71"/>
  <c r="AN105" i="71"/>
  <c r="AZ105" i="71"/>
  <c r="AK106" i="71"/>
  <c r="AW106" i="71"/>
  <c r="L86" i="71"/>
  <c r="X86" i="71"/>
  <c r="AJ86" i="71"/>
  <c r="AV86" i="71"/>
  <c r="N87" i="71"/>
  <c r="Z87" i="71"/>
  <c r="AL87" i="71"/>
  <c r="AX87" i="71"/>
  <c r="Q88" i="71"/>
  <c r="AC88" i="71"/>
  <c r="AO88" i="71"/>
  <c r="BA88" i="71"/>
  <c r="U89" i="71"/>
  <c r="AG89" i="71"/>
  <c r="AS89" i="71"/>
  <c r="N90" i="71"/>
  <c r="Z90" i="71"/>
  <c r="AL90" i="71"/>
  <c r="AX90" i="71"/>
  <c r="T91" i="71"/>
  <c r="AF91" i="71"/>
  <c r="AR91" i="71"/>
  <c r="T94" i="71"/>
  <c r="AF94" i="71"/>
  <c r="AR94" i="71"/>
  <c r="R95" i="71"/>
  <c r="AD95" i="71"/>
  <c r="AP95" i="71"/>
  <c r="BB95" i="71"/>
  <c r="AC96" i="71"/>
  <c r="AO96" i="71"/>
  <c r="BA96" i="71"/>
  <c r="AC97" i="71"/>
  <c r="AO97" i="71"/>
  <c r="BA97" i="71"/>
  <c r="AD98" i="71"/>
  <c r="AP98" i="71"/>
  <c r="BB98" i="71"/>
  <c r="AF99" i="71"/>
  <c r="AR99" i="71"/>
  <c r="AF102" i="71"/>
  <c r="AR102" i="71"/>
  <c r="Z103" i="71"/>
  <c r="AL103" i="71"/>
  <c r="AX103" i="71"/>
  <c r="AG104" i="71"/>
  <c r="AS104" i="71"/>
  <c r="AC105" i="71"/>
  <c r="AO105" i="71"/>
  <c r="BA105" i="71"/>
  <c r="AL106" i="71"/>
  <c r="AX106" i="71"/>
  <c r="M86" i="71"/>
  <c r="Y86" i="71"/>
  <c r="AK86" i="71"/>
  <c r="AW86" i="71"/>
  <c r="O87" i="71"/>
  <c r="AA87" i="71"/>
  <c r="AM87" i="71"/>
  <c r="AY87" i="71"/>
  <c r="R88" i="71"/>
  <c r="AD88" i="71"/>
  <c r="AP88" i="71"/>
  <c r="BB88" i="71"/>
  <c r="V89" i="71"/>
  <c r="AH89" i="71"/>
  <c r="AT89" i="71"/>
  <c r="O90" i="71"/>
  <c r="AA90" i="71"/>
  <c r="AM90" i="71"/>
  <c r="AY90" i="71"/>
  <c r="U91" i="71"/>
  <c r="AG91" i="71"/>
  <c r="AS91" i="71"/>
  <c r="U94" i="71"/>
  <c r="AG94" i="71"/>
  <c r="AS94" i="71"/>
  <c r="S95" i="71"/>
  <c r="AE95" i="71"/>
  <c r="AQ95" i="71"/>
  <c r="R96" i="71"/>
  <c r="AD96" i="71"/>
  <c r="AP96" i="71"/>
  <c r="BB96" i="71"/>
  <c r="AD97" i="71"/>
  <c r="AP97" i="71"/>
  <c r="BB97" i="71"/>
  <c r="AE98" i="71"/>
  <c r="AQ98" i="71"/>
  <c r="U99" i="71"/>
  <c r="AG99" i="71"/>
  <c r="AS99" i="71"/>
  <c r="AG102" i="71"/>
  <c r="AS102" i="71"/>
  <c r="AA103" i="71"/>
  <c r="AM103" i="71"/>
  <c r="AY103" i="71"/>
  <c r="AH104" i="71"/>
  <c r="AT104" i="71"/>
  <c r="AD105" i="71"/>
  <c r="AP105" i="71"/>
  <c r="BB105" i="71"/>
  <c r="AM106" i="71"/>
  <c r="AY106" i="71"/>
  <c r="N86" i="71"/>
  <c r="Z86" i="71"/>
  <c r="AL86" i="71"/>
  <c r="AL128" i="71" s="1"/>
  <c r="AX86" i="71"/>
  <c r="P87" i="71"/>
  <c r="AB87" i="71"/>
  <c r="AN87" i="71"/>
  <c r="AZ87" i="71"/>
  <c r="S88" i="71"/>
  <c r="AE88" i="71"/>
  <c r="AQ88" i="71"/>
  <c r="AQ128" i="71" s="1"/>
  <c r="K89" i="71"/>
  <c r="W89" i="71"/>
  <c r="AI89" i="71"/>
  <c r="AU89" i="71"/>
  <c r="P90" i="71"/>
  <c r="AB90" i="71"/>
  <c r="AN90" i="71"/>
  <c r="AZ90" i="71"/>
  <c r="V91" i="71"/>
  <c r="AH91" i="71"/>
  <c r="AT91" i="71"/>
  <c r="V94" i="71"/>
  <c r="AH94" i="71"/>
  <c r="AT94" i="71"/>
  <c r="T95" i="71"/>
  <c r="AF95" i="71"/>
  <c r="AR95" i="71"/>
  <c r="S96" i="71"/>
  <c r="AE96" i="71"/>
  <c r="AQ96" i="71"/>
  <c r="S97" i="71"/>
  <c r="AE97" i="71"/>
  <c r="AQ97" i="71"/>
  <c r="T98" i="71"/>
  <c r="AF98" i="71"/>
  <c r="AR98" i="71"/>
  <c r="V99" i="71"/>
  <c r="AH99" i="71"/>
  <c r="AT99" i="71"/>
  <c r="AH102" i="71"/>
  <c r="AT102" i="71"/>
  <c r="AB103" i="71"/>
  <c r="AN103" i="71"/>
  <c r="AZ103" i="71"/>
  <c r="AI104" i="71"/>
  <c r="AU104" i="71"/>
  <c r="AE105" i="71"/>
  <c r="AQ105" i="71"/>
  <c r="AB106" i="71"/>
  <c r="AN106" i="71"/>
  <c r="AZ106" i="71"/>
  <c r="O86" i="71"/>
  <c r="AA86" i="71"/>
  <c r="AM86" i="71"/>
  <c r="AY86" i="71"/>
  <c r="Q87" i="71"/>
  <c r="AC87" i="71"/>
  <c r="AO87" i="71"/>
  <c r="BA87" i="71"/>
  <c r="T88" i="71"/>
  <c r="AF88" i="71"/>
  <c r="AR88" i="71"/>
  <c r="L89" i="71"/>
  <c r="X89" i="71"/>
  <c r="AJ89" i="71"/>
  <c r="AV89" i="71"/>
  <c r="Q90" i="71"/>
  <c r="AC90" i="71"/>
  <c r="AO90" i="71"/>
  <c r="BA90" i="71"/>
  <c r="W91" i="71"/>
  <c r="AI91" i="71"/>
  <c r="AU91" i="71"/>
  <c r="W94" i="71"/>
  <c r="AI94" i="71"/>
  <c r="AU94" i="71"/>
  <c r="U95" i="71"/>
  <c r="AG95" i="71"/>
  <c r="AS95" i="71"/>
  <c r="T96" i="71"/>
  <c r="AF96" i="71"/>
  <c r="AR96" i="71"/>
  <c r="T97" i="71"/>
  <c r="AF97" i="71"/>
  <c r="AR97" i="71"/>
  <c r="U98" i="71"/>
  <c r="AG98" i="71"/>
  <c r="AS98" i="71"/>
  <c r="W99" i="71"/>
  <c r="AI99" i="71"/>
  <c r="AU99" i="71"/>
  <c r="AI102" i="71"/>
  <c r="AU102" i="71"/>
  <c r="AC103" i="71"/>
  <c r="AO103" i="71"/>
  <c r="BA103" i="71"/>
  <c r="AJ104" i="71"/>
  <c r="AV104" i="71"/>
  <c r="AF105" i="71"/>
  <c r="AR105" i="71"/>
  <c r="AC106" i="71"/>
  <c r="AO106" i="71"/>
  <c r="BA106" i="71"/>
  <c r="P86" i="71"/>
  <c r="AB86" i="71"/>
  <c r="AN86" i="71"/>
  <c r="AN128" i="71" s="1"/>
  <c r="AZ86" i="71"/>
  <c r="R87" i="71"/>
  <c r="AD87" i="71"/>
  <c r="AP87" i="71"/>
  <c r="BB87" i="71"/>
  <c r="U88" i="71"/>
  <c r="AG88" i="71"/>
  <c r="AS88" i="71"/>
  <c r="AS128" i="71" s="1"/>
  <c r="M89" i="71"/>
  <c r="Y89" i="71"/>
  <c r="AK89" i="71"/>
  <c r="AW89" i="71"/>
  <c r="R90" i="71"/>
  <c r="AD90" i="71"/>
  <c r="AP90" i="71"/>
  <c r="BB90" i="71"/>
  <c r="BB128" i="71" s="1"/>
  <c r="X91" i="71"/>
  <c r="AJ91" i="71"/>
  <c r="AV91" i="71"/>
  <c r="X94" i="71"/>
  <c r="AJ94" i="71"/>
  <c r="AV94" i="71"/>
  <c r="V95" i="71"/>
  <c r="AH95" i="71"/>
  <c r="AT95" i="71"/>
  <c r="U96" i="71"/>
  <c r="AG96" i="71"/>
  <c r="AS96" i="71"/>
  <c r="U97" i="71"/>
  <c r="AG97" i="71"/>
  <c r="AS97" i="71"/>
  <c r="V98" i="71"/>
  <c r="AH98" i="71"/>
  <c r="AT98" i="71"/>
  <c r="X99" i="71"/>
  <c r="AJ99" i="71"/>
  <c r="AV99" i="71"/>
  <c r="X102" i="71"/>
  <c r="AJ102" i="71"/>
  <c r="AV102" i="71"/>
  <c r="AD103" i="71"/>
  <c r="AP103" i="71"/>
  <c r="BB103" i="71"/>
  <c r="AK104" i="71"/>
  <c r="AW104" i="71"/>
  <c r="AG105" i="71"/>
  <c r="AS105" i="71"/>
  <c r="AD106" i="71"/>
  <c r="AP106" i="71"/>
  <c r="BB106" i="71"/>
  <c r="Q86" i="71"/>
  <c r="AC86" i="71"/>
  <c r="AO86" i="71"/>
  <c r="BA86" i="71"/>
  <c r="S87" i="71"/>
  <c r="AE87" i="71"/>
  <c r="AQ87" i="71"/>
  <c r="J88" i="71"/>
  <c r="V88" i="71"/>
  <c r="AH88" i="71"/>
  <c r="AT88" i="71"/>
  <c r="N89" i="71"/>
  <c r="Z89" i="71"/>
  <c r="AL89" i="71"/>
  <c r="AX89" i="71"/>
  <c r="S90" i="71"/>
  <c r="AE90" i="71"/>
  <c r="AQ90" i="71"/>
  <c r="M91" i="71"/>
  <c r="Y91" i="71"/>
  <c r="AK91" i="71"/>
  <c r="AW91" i="71"/>
  <c r="Y94" i="71"/>
  <c r="AK94" i="71"/>
  <c r="AW94" i="71"/>
  <c r="W95" i="71"/>
  <c r="AI95" i="71"/>
  <c r="AU95" i="71"/>
  <c r="V96" i="71"/>
  <c r="AH96" i="71"/>
  <c r="AT96" i="71"/>
  <c r="V97" i="71"/>
  <c r="AH97" i="71"/>
  <c r="AT97" i="71"/>
  <c r="W98" i="71"/>
  <c r="AI98" i="71"/>
  <c r="AU98" i="71"/>
  <c r="Y99" i="71"/>
  <c r="AK99" i="71"/>
  <c r="AW99" i="71"/>
  <c r="Y102" i="71"/>
  <c r="AK102" i="71"/>
  <c r="AW102" i="71"/>
  <c r="AE103" i="71"/>
  <c r="AQ103" i="71"/>
  <c r="Z104" i="71"/>
  <c r="AL104" i="71"/>
  <c r="AX104" i="71"/>
  <c r="AH105" i="71"/>
  <c r="AT105" i="71"/>
  <c r="AE106" i="71"/>
  <c r="AQ106" i="71"/>
  <c r="R86" i="71"/>
  <c r="AD86" i="71"/>
  <c r="AP86" i="71"/>
  <c r="BB86" i="71"/>
  <c r="T87" i="71"/>
  <c r="AF87" i="71"/>
  <c r="AR87" i="71"/>
  <c r="K88" i="71"/>
  <c r="W88" i="71"/>
  <c r="AI88" i="71"/>
  <c r="AU88" i="71"/>
  <c r="O89" i="71"/>
  <c r="AA89" i="71"/>
  <c r="AM89" i="71"/>
  <c r="AY89" i="71"/>
  <c r="T90" i="71"/>
  <c r="AF90" i="71"/>
  <c r="AR90" i="71"/>
  <c r="N91" i="71"/>
  <c r="Z91" i="71"/>
  <c r="AL91" i="71"/>
  <c r="AX91" i="71"/>
  <c r="Z94" i="71"/>
  <c r="AL94" i="71"/>
  <c r="AX94" i="71"/>
  <c r="X95" i="71"/>
  <c r="AJ95" i="71"/>
  <c r="AV95" i="71"/>
  <c r="W96" i="71"/>
  <c r="AI96" i="71"/>
  <c r="AU96" i="71"/>
  <c r="W97" i="71"/>
  <c r="AI97" i="71"/>
  <c r="AU97" i="71"/>
  <c r="X98" i="71"/>
  <c r="AJ98" i="71"/>
  <c r="AV98" i="71"/>
  <c r="Z99" i="71"/>
  <c r="AL99" i="71"/>
  <c r="AX99" i="71"/>
  <c r="Z102" i="71"/>
  <c r="AL102" i="71"/>
  <c r="AX102" i="71"/>
  <c r="AF103" i="71"/>
  <c r="AR103" i="71"/>
  <c r="AA104" i="71"/>
  <c r="AM104" i="71"/>
  <c r="AY104" i="71"/>
  <c r="AI105" i="71"/>
  <c r="AU105" i="71"/>
  <c r="AF106" i="71"/>
  <c r="AR106" i="71"/>
  <c r="S86" i="71"/>
  <c r="AE86" i="71"/>
  <c r="AQ86" i="71"/>
  <c r="I87" i="71"/>
  <c r="U87" i="71"/>
  <c r="AG87" i="71"/>
  <c r="AS87" i="71"/>
  <c r="L88" i="71"/>
  <c r="X88" i="71"/>
  <c r="AJ88" i="71"/>
  <c r="AV88" i="71"/>
  <c r="P89" i="71"/>
  <c r="AB89" i="71"/>
  <c r="AN89" i="71"/>
  <c r="AZ89" i="71"/>
  <c r="U90" i="71"/>
  <c r="AG90" i="71"/>
  <c r="AS90" i="71"/>
  <c r="O91" i="71"/>
  <c r="AA91" i="71"/>
  <c r="AM91" i="71"/>
  <c r="AY91" i="71"/>
  <c r="AA94" i="71"/>
  <c r="AM94" i="71"/>
  <c r="AY94" i="71"/>
  <c r="Y95" i="71"/>
  <c r="AK95" i="71"/>
  <c r="AW95" i="71"/>
  <c r="X96" i="71"/>
  <c r="AJ96" i="71"/>
  <c r="AV96" i="71"/>
  <c r="X97" i="71"/>
  <c r="AJ97" i="71"/>
  <c r="AV97" i="71"/>
  <c r="Y98" i="71"/>
  <c r="AK98" i="71"/>
  <c r="AW98" i="71"/>
  <c r="AA99" i="71"/>
  <c r="AM99" i="71"/>
  <c r="AY99" i="71"/>
  <c r="AA102" i="71"/>
  <c r="AM102" i="71"/>
  <c r="AY102" i="71"/>
  <c r="AG103" i="71"/>
  <c r="AS103" i="71"/>
  <c r="AB104" i="71"/>
  <c r="AN104" i="71"/>
  <c r="AZ104" i="71"/>
  <c r="AJ105" i="71"/>
  <c r="AV105" i="71"/>
  <c r="AG106" i="71"/>
  <c r="AS106" i="71"/>
  <c r="H86" i="71"/>
  <c r="T86" i="71"/>
  <c r="AF86" i="71"/>
  <c r="J87" i="71"/>
  <c r="V87" i="71"/>
  <c r="AH87" i="71"/>
  <c r="M88" i="71"/>
  <c r="Y88" i="71"/>
  <c r="AK88" i="71"/>
  <c r="Q89" i="71"/>
  <c r="Q128" i="71" s="1"/>
  <c r="AC89" i="71"/>
  <c r="AO89" i="71"/>
  <c r="V90" i="71"/>
  <c r="AH90" i="71"/>
  <c r="P91" i="71"/>
  <c r="AB91" i="71"/>
  <c r="AN91" i="71"/>
  <c r="P94" i="71"/>
  <c r="AB94" i="71"/>
  <c r="AN94" i="71"/>
  <c r="Z95" i="71"/>
  <c r="AL95" i="71"/>
  <c r="Y96" i="71"/>
  <c r="AK96" i="71"/>
  <c r="Y97" i="71"/>
  <c r="AK97" i="71"/>
  <c r="Z98" i="71"/>
  <c r="AL98" i="71"/>
  <c r="AB99" i="71"/>
  <c r="AN99" i="71"/>
  <c r="AB102" i="71"/>
  <c r="AN102" i="71"/>
  <c r="AH103" i="71"/>
  <c r="AC104" i="71"/>
  <c r="AO104" i="71"/>
  <c r="AK105" i="71"/>
  <c r="AH106" i="71"/>
  <c r="AS101" i="70"/>
  <c r="AG101" i="70"/>
  <c r="AR101" i="70"/>
  <c r="AF101" i="70"/>
  <c r="AQ101" i="70"/>
  <c r="AE101" i="70"/>
  <c r="BB101" i="70"/>
  <c r="AP101" i="70"/>
  <c r="AD101" i="70"/>
  <c r="BA101" i="70"/>
  <c r="AO101" i="70"/>
  <c r="AC101" i="70"/>
  <c r="AZ101" i="70"/>
  <c r="AN101" i="70"/>
  <c r="AB101" i="70"/>
  <c r="AY101" i="70"/>
  <c r="AM101" i="70"/>
  <c r="AA101" i="70"/>
  <c r="AT101" i="70"/>
  <c r="AX101" i="70"/>
  <c r="AL101" i="70"/>
  <c r="Z101" i="70"/>
  <c r="AH101" i="70"/>
  <c r="AW101" i="70"/>
  <c r="AK101" i="70"/>
  <c r="Y101" i="70"/>
  <c r="AV101" i="70"/>
  <c r="AJ101" i="70"/>
  <c r="X101" i="70"/>
  <c r="AU101" i="70"/>
  <c r="AI101" i="70"/>
  <c r="W101" i="70"/>
  <c r="AX102" i="70"/>
  <c r="AL102" i="70"/>
  <c r="Z102" i="70"/>
  <c r="AW102" i="70"/>
  <c r="AK102" i="70"/>
  <c r="Y102" i="70"/>
  <c r="AV102" i="70"/>
  <c r="AJ102" i="70"/>
  <c r="X102" i="70"/>
  <c r="AY102" i="70"/>
  <c r="AU102" i="70"/>
  <c r="AI102" i="70"/>
  <c r="AT102" i="70"/>
  <c r="AH102" i="70"/>
  <c r="AS102" i="70"/>
  <c r="AG102" i="70"/>
  <c r="AR102" i="70"/>
  <c r="AF102" i="70"/>
  <c r="AM102" i="70"/>
  <c r="AQ102" i="70"/>
  <c r="AE102" i="70"/>
  <c r="AA102" i="70"/>
  <c r="BB102" i="70"/>
  <c r="AP102" i="70"/>
  <c r="AD102" i="70"/>
  <c r="BA102" i="70"/>
  <c r="AO102" i="70"/>
  <c r="AC102" i="70"/>
  <c r="AZ102" i="70"/>
  <c r="AN102" i="70"/>
  <c r="AB102" i="70"/>
  <c r="BA93" i="70"/>
  <c r="AO93" i="70"/>
  <c r="AC93" i="70"/>
  <c r="Q93" i="70"/>
  <c r="AY93" i="70"/>
  <c r="AM93" i="70"/>
  <c r="AA93" i="70"/>
  <c r="O93" i="70"/>
  <c r="AX93" i="70"/>
  <c r="AL93" i="70"/>
  <c r="Z93" i="70"/>
  <c r="BB93" i="70"/>
  <c r="AW93" i="70"/>
  <c r="AK93" i="70"/>
  <c r="Y93" i="70"/>
  <c r="AV93" i="70"/>
  <c r="AJ93" i="70"/>
  <c r="X93" i="70"/>
  <c r="AU93" i="70"/>
  <c r="AI93" i="70"/>
  <c r="W93" i="70"/>
  <c r="AT93" i="70"/>
  <c r="AH93" i="70"/>
  <c r="V93" i="70"/>
  <c r="R93" i="70"/>
  <c r="AS93" i="70"/>
  <c r="AG93" i="70"/>
  <c r="U93" i="70"/>
  <c r="AD93" i="70"/>
  <c r="AR93" i="70"/>
  <c r="AF93" i="70"/>
  <c r="T93" i="70"/>
  <c r="AQ93" i="70"/>
  <c r="AE93" i="70"/>
  <c r="S93" i="70"/>
  <c r="AP93" i="70"/>
  <c r="AB85" i="70"/>
  <c r="AN93" i="70"/>
  <c r="AX91" i="70"/>
  <c r="AL91" i="70"/>
  <c r="Z91" i="70"/>
  <c r="N91" i="70"/>
  <c r="AV91" i="70"/>
  <c r="AJ91" i="70"/>
  <c r="X91" i="70"/>
  <c r="O91" i="70"/>
  <c r="AU91" i="70"/>
  <c r="AI91" i="70"/>
  <c r="W91" i="70"/>
  <c r="L83" i="70"/>
  <c r="AM91" i="70"/>
  <c r="AT91" i="70"/>
  <c r="AH91" i="70"/>
  <c r="V91" i="70"/>
  <c r="AY91" i="70"/>
  <c r="AS91" i="70"/>
  <c r="AG91" i="70"/>
  <c r="U91" i="70"/>
  <c r="AR91" i="70"/>
  <c r="AF91" i="70"/>
  <c r="T91" i="70"/>
  <c r="AQ91" i="70"/>
  <c r="AE91" i="70"/>
  <c r="S91" i="70"/>
  <c r="BB91" i="70"/>
  <c r="AP91" i="70"/>
  <c r="AD91" i="70"/>
  <c r="R91" i="70"/>
  <c r="BA91" i="70"/>
  <c r="AO91" i="70"/>
  <c r="AC91" i="70"/>
  <c r="Q91" i="70"/>
  <c r="AA91" i="70"/>
  <c r="AZ91" i="70"/>
  <c r="AN91" i="70"/>
  <c r="AB91" i="70"/>
  <c r="P91" i="70"/>
  <c r="AX94" i="70"/>
  <c r="AL94" i="70"/>
  <c r="Z94" i="70"/>
  <c r="AV94" i="70"/>
  <c r="AJ94" i="70"/>
  <c r="X94" i="70"/>
  <c r="AU94" i="70"/>
  <c r="AI94" i="70"/>
  <c r="W94" i="70"/>
  <c r="AT94" i="70"/>
  <c r="AH94" i="70"/>
  <c r="V94" i="70"/>
  <c r="AM94" i="70"/>
  <c r="AS94" i="70"/>
  <c r="AG94" i="70"/>
  <c r="U94" i="70"/>
  <c r="AR94" i="70"/>
  <c r="AF94" i="70"/>
  <c r="T94" i="70"/>
  <c r="AQ94" i="70"/>
  <c r="AE94" i="70"/>
  <c r="S94" i="70"/>
  <c r="AY94" i="70"/>
  <c r="BB94" i="70"/>
  <c r="AP94" i="70"/>
  <c r="AD94" i="70"/>
  <c r="R94" i="70"/>
  <c r="BA94" i="70"/>
  <c r="AO94" i="70"/>
  <c r="AC94" i="70"/>
  <c r="Q94" i="70"/>
  <c r="AA94" i="70"/>
  <c r="AZ94" i="70"/>
  <c r="AN94" i="70"/>
  <c r="AB94" i="70"/>
  <c r="P94" i="70"/>
  <c r="AN85" i="70"/>
  <c r="Y91" i="70"/>
  <c r="AZ93" i="70"/>
  <c r="AK91" i="70"/>
  <c r="Y94" i="70"/>
  <c r="BA84" i="70"/>
  <c r="AO84" i="70"/>
  <c r="AC84" i="70"/>
  <c r="Q84" i="70"/>
  <c r="AY84" i="70"/>
  <c r="AM84" i="70"/>
  <c r="AA84" i="70"/>
  <c r="O84" i="70"/>
  <c r="AX84" i="70"/>
  <c r="AL84" i="70"/>
  <c r="Z84" i="70"/>
  <c r="N84" i="70"/>
  <c r="AW84" i="70"/>
  <c r="AK84" i="70"/>
  <c r="Y84" i="70"/>
  <c r="M84" i="70"/>
  <c r="BB84" i="70"/>
  <c r="AV84" i="70"/>
  <c r="AJ84" i="70"/>
  <c r="X84" i="70"/>
  <c r="L84" i="70"/>
  <c r="F84" i="70"/>
  <c r="AU84" i="70"/>
  <c r="AI84" i="70"/>
  <c r="W84" i="70"/>
  <c r="K84" i="70"/>
  <c r="AD84" i="70"/>
  <c r="R84" i="70"/>
  <c r="AT84" i="70"/>
  <c r="AH84" i="70"/>
  <c r="V84" i="70"/>
  <c r="J84" i="70"/>
  <c r="AS84" i="70"/>
  <c r="AG84" i="70"/>
  <c r="U84" i="70"/>
  <c r="I84" i="70"/>
  <c r="AR84" i="70"/>
  <c r="AF84" i="70"/>
  <c r="T84" i="70"/>
  <c r="H84" i="70"/>
  <c r="AQ84" i="70"/>
  <c r="AE84" i="70"/>
  <c r="S84" i="70"/>
  <c r="G84" i="70"/>
  <c r="AP84" i="70"/>
  <c r="AU96" i="70"/>
  <c r="AI96" i="70"/>
  <c r="W96" i="70"/>
  <c r="AT96" i="70"/>
  <c r="AH96" i="70"/>
  <c r="AS96" i="70"/>
  <c r="AG96" i="70"/>
  <c r="U96" i="70"/>
  <c r="AR96" i="70"/>
  <c r="AF96" i="70"/>
  <c r="T96" i="70"/>
  <c r="X96" i="70"/>
  <c r="AQ96" i="70"/>
  <c r="AE96" i="70"/>
  <c r="S96" i="70"/>
  <c r="AV96" i="70"/>
  <c r="BB96" i="70"/>
  <c r="AP96" i="70"/>
  <c r="AD96" i="70"/>
  <c r="R96" i="70"/>
  <c r="BA96" i="70"/>
  <c r="AO96" i="70"/>
  <c r="AC96" i="70"/>
  <c r="AZ96" i="70"/>
  <c r="AN96" i="70"/>
  <c r="AB96" i="70"/>
  <c r="AJ96" i="70"/>
  <c r="AY96" i="70"/>
  <c r="AM96" i="70"/>
  <c r="AA96" i="70"/>
  <c r="AX96" i="70"/>
  <c r="AL96" i="70"/>
  <c r="Z96" i="70"/>
  <c r="AW96" i="70"/>
  <c r="AK96" i="70"/>
  <c r="Y96" i="70"/>
  <c r="Q86" i="70"/>
  <c r="AW91" i="70"/>
  <c r="AK94" i="70"/>
  <c r="BA85" i="70"/>
  <c r="AO85" i="70"/>
  <c r="AC85" i="70"/>
  <c r="Q85" i="70"/>
  <c r="AY85" i="70"/>
  <c r="AM85" i="70"/>
  <c r="AA85" i="70"/>
  <c r="O85" i="70"/>
  <c r="AX85" i="70"/>
  <c r="AL85" i="70"/>
  <c r="Z85" i="70"/>
  <c r="N85" i="70"/>
  <c r="AW85" i="70"/>
  <c r="AK85" i="70"/>
  <c r="Y85" i="70"/>
  <c r="M85" i="70"/>
  <c r="AV85" i="70"/>
  <c r="AJ85" i="70"/>
  <c r="X85" i="70"/>
  <c r="L85" i="70"/>
  <c r="BB85" i="70"/>
  <c r="AU85" i="70"/>
  <c r="AI85" i="70"/>
  <c r="W85" i="70"/>
  <c r="K85" i="70"/>
  <c r="AD85" i="70"/>
  <c r="AT85" i="70"/>
  <c r="AH85" i="70"/>
  <c r="V85" i="70"/>
  <c r="J85" i="70"/>
  <c r="AP85" i="70"/>
  <c r="AS85" i="70"/>
  <c r="AG85" i="70"/>
  <c r="U85" i="70"/>
  <c r="I85" i="70"/>
  <c r="R85" i="70"/>
  <c r="AR85" i="70"/>
  <c r="AF85" i="70"/>
  <c r="T85" i="70"/>
  <c r="H85" i="70"/>
  <c r="AQ85" i="70"/>
  <c r="AE85" i="70"/>
  <c r="S85" i="70"/>
  <c r="G85" i="70"/>
  <c r="AW94" i="70"/>
  <c r="BB86" i="70"/>
  <c r="AP86" i="70"/>
  <c r="AD86" i="70"/>
  <c r="R86" i="70"/>
  <c r="AZ86" i="70"/>
  <c r="AN86" i="70"/>
  <c r="AB86" i="70"/>
  <c r="P86" i="70"/>
  <c r="S86" i="70"/>
  <c r="AY86" i="70"/>
  <c r="AM86" i="70"/>
  <c r="AA86" i="70"/>
  <c r="O86" i="70"/>
  <c r="AE86" i="70"/>
  <c r="AX86" i="70"/>
  <c r="AL86" i="70"/>
  <c r="Z86" i="70"/>
  <c r="N86" i="70"/>
  <c r="AW86" i="70"/>
  <c r="AK86" i="70"/>
  <c r="Y86" i="70"/>
  <c r="M86" i="70"/>
  <c r="AV86" i="70"/>
  <c r="AJ86" i="70"/>
  <c r="X86" i="70"/>
  <c r="L86" i="70"/>
  <c r="AU86" i="70"/>
  <c r="AI86" i="70"/>
  <c r="W86" i="70"/>
  <c r="K86" i="70"/>
  <c r="AT86" i="70"/>
  <c r="AH86" i="70"/>
  <c r="V86" i="70"/>
  <c r="J86" i="70"/>
  <c r="AS86" i="70"/>
  <c r="AG86" i="70"/>
  <c r="U86" i="70"/>
  <c r="I86" i="70"/>
  <c r="AQ86" i="70"/>
  <c r="AR86" i="70"/>
  <c r="AF86" i="70"/>
  <c r="T86" i="70"/>
  <c r="H86" i="70"/>
  <c r="AO86" i="70"/>
  <c r="AX99" i="70"/>
  <c r="AL99" i="70"/>
  <c r="Z99" i="70"/>
  <c r="AW99" i="70"/>
  <c r="AK99" i="70"/>
  <c r="Y99" i="70"/>
  <c r="AV99" i="70"/>
  <c r="AJ99" i="70"/>
  <c r="X99" i="70"/>
  <c r="AU99" i="70"/>
  <c r="AI99" i="70"/>
  <c r="W99" i="70"/>
  <c r="AM99" i="70"/>
  <c r="AT99" i="70"/>
  <c r="AH99" i="70"/>
  <c r="V99" i="70"/>
  <c r="AY99" i="70"/>
  <c r="AS99" i="70"/>
  <c r="AG99" i="70"/>
  <c r="U99" i="70"/>
  <c r="AR99" i="70"/>
  <c r="AF99" i="70"/>
  <c r="AQ99" i="70"/>
  <c r="AE99" i="70"/>
  <c r="AA99" i="70"/>
  <c r="BB99" i="70"/>
  <c r="AP99" i="70"/>
  <c r="AD99" i="70"/>
  <c r="BA99" i="70"/>
  <c r="AO99" i="70"/>
  <c r="AC99" i="70"/>
  <c r="AZ99" i="70"/>
  <c r="AN99" i="70"/>
  <c r="AB99" i="70"/>
  <c r="BA86" i="70"/>
  <c r="P84" i="70"/>
  <c r="AW98" i="70"/>
  <c r="J87" i="70"/>
  <c r="V87" i="70"/>
  <c r="AH87" i="70"/>
  <c r="AT87" i="70"/>
  <c r="M88" i="70"/>
  <c r="Y88" i="70"/>
  <c r="AK88" i="70"/>
  <c r="AW88" i="70"/>
  <c r="Q89" i="70"/>
  <c r="AC89" i="70"/>
  <c r="AO89" i="70"/>
  <c r="BA89" i="70"/>
  <c r="V90" i="70"/>
  <c r="AH90" i="70"/>
  <c r="AT90" i="70"/>
  <c r="W92" i="70"/>
  <c r="AI92" i="70"/>
  <c r="AU92" i="70"/>
  <c r="Z95" i="70"/>
  <c r="AL95" i="70"/>
  <c r="AX95" i="70"/>
  <c r="Y97" i="70"/>
  <c r="AK97" i="70"/>
  <c r="AW97" i="70"/>
  <c r="Z98" i="70"/>
  <c r="AL98" i="70"/>
  <c r="AX98" i="70"/>
  <c r="AE100" i="70"/>
  <c r="AQ100" i="70"/>
  <c r="AH103" i="70"/>
  <c r="AT103" i="70"/>
  <c r="AC104" i="70"/>
  <c r="AO104" i="70"/>
  <c r="BA104" i="70"/>
  <c r="AK105" i="70"/>
  <c r="AW105" i="70"/>
  <c r="AH106" i="70"/>
  <c r="AT106" i="70"/>
  <c r="Y98" i="70"/>
  <c r="K87" i="70"/>
  <c r="W87" i="70"/>
  <c r="AI87" i="70"/>
  <c r="AU87" i="70"/>
  <c r="N88" i="70"/>
  <c r="Z88" i="70"/>
  <c r="AL88" i="70"/>
  <c r="AX88" i="70"/>
  <c r="R89" i="70"/>
  <c r="AD89" i="70"/>
  <c r="AP89" i="70"/>
  <c r="BB89" i="70"/>
  <c r="W90" i="70"/>
  <c r="AI90" i="70"/>
  <c r="AU90" i="70"/>
  <c r="X92" i="70"/>
  <c r="AJ92" i="70"/>
  <c r="AV92" i="70"/>
  <c r="AA95" i="70"/>
  <c r="AM95" i="70"/>
  <c r="AY95" i="70"/>
  <c r="Z97" i="70"/>
  <c r="AL97" i="70"/>
  <c r="AX97" i="70"/>
  <c r="AA98" i="70"/>
  <c r="AM98" i="70"/>
  <c r="AY98" i="70"/>
  <c r="AF100" i="70"/>
  <c r="AR100" i="70"/>
  <c r="AI103" i="70"/>
  <c r="AU103" i="70"/>
  <c r="AD104" i="70"/>
  <c r="AP104" i="70"/>
  <c r="BB104" i="70"/>
  <c r="AL105" i="70"/>
  <c r="AX105" i="70"/>
  <c r="AI106" i="70"/>
  <c r="AU106" i="70"/>
  <c r="L87" i="70"/>
  <c r="X87" i="70"/>
  <c r="AJ87" i="70"/>
  <c r="AV87" i="70"/>
  <c r="O88" i="70"/>
  <c r="AA88" i="70"/>
  <c r="AM88" i="70"/>
  <c r="AY88" i="70"/>
  <c r="S89" i="70"/>
  <c r="AE89" i="70"/>
  <c r="AQ89" i="70"/>
  <c r="L90" i="70"/>
  <c r="X90" i="70"/>
  <c r="AJ90" i="70"/>
  <c r="AV90" i="70"/>
  <c r="Y92" i="70"/>
  <c r="AK92" i="70"/>
  <c r="AW92" i="70"/>
  <c r="AB95" i="70"/>
  <c r="AN95" i="70"/>
  <c r="AZ95" i="70"/>
  <c r="AA97" i="70"/>
  <c r="AM97" i="70"/>
  <c r="AY97" i="70"/>
  <c r="AB98" i="70"/>
  <c r="AN98" i="70"/>
  <c r="AZ98" i="70"/>
  <c r="AG100" i="70"/>
  <c r="AS100" i="70"/>
  <c r="AJ103" i="70"/>
  <c r="AV103" i="70"/>
  <c r="AE104" i="70"/>
  <c r="AQ104" i="70"/>
  <c r="AA105" i="70"/>
  <c r="AM105" i="70"/>
  <c r="AY105" i="70"/>
  <c r="AJ106" i="70"/>
  <c r="AV106" i="70"/>
  <c r="AK98" i="70"/>
  <c r="M87" i="70"/>
  <c r="Y87" i="70"/>
  <c r="AK87" i="70"/>
  <c r="AW87" i="70"/>
  <c r="P88" i="70"/>
  <c r="AB88" i="70"/>
  <c r="AN88" i="70"/>
  <c r="AZ88" i="70"/>
  <c r="T89" i="70"/>
  <c r="AF89" i="70"/>
  <c r="AR89" i="70"/>
  <c r="M90" i="70"/>
  <c r="Y90" i="70"/>
  <c r="AK90" i="70"/>
  <c r="AW90" i="70"/>
  <c r="N92" i="70"/>
  <c r="Z92" i="70"/>
  <c r="AL92" i="70"/>
  <c r="AX92" i="70"/>
  <c r="Q95" i="70"/>
  <c r="AC95" i="70"/>
  <c r="AO95" i="70"/>
  <c r="BA95" i="70"/>
  <c r="AB97" i="70"/>
  <c r="AN97" i="70"/>
  <c r="AZ97" i="70"/>
  <c r="AC98" i="70"/>
  <c r="AO98" i="70"/>
  <c r="BA98" i="70"/>
  <c r="V100" i="70"/>
  <c r="AH100" i="70"/>
  <c r="AT100" i="70"/>
  <c r="Y103" i="70"/>
  <c r="AK103" i="70"/>
  <c r="AW103" i="70"/>
  <c r="AF104" i="70"/>
  <c r="AR104" i="70"/>
  <c r="AB105" i="70"/>
  <c r="AN105" i="70"/>
  <c r="AZ105" i="70"/>
  <c r="AK106" i="70"/>
  <c r="AW106" i="70"/>
  <c r="N87" i="70"/>
  <c r="Z87" i="70"/>
  <c r="AL87" i="70"/>
  <c r="AX87" i="70"/>
  <c r="Q88" i="70"/>
  <c r="AC88" i="70"/>
  <c r="AO88" i="70"/>
  <c r="BA88" i="70"/>
  <c r="U89" i="70"/>
  <c r="AG89" i="70"/>
  <c r="AS89" i="70"/>
  <c r="N90" i="70"/>
  <c r="Z90" i="70"/>
  <c r="AL90" i="70"/>
  <c r="AX90" i="70"/>
  <c r="O92" i="70"/>
  <c r="AA92" i="70"/>
  <c r="AM92" i="70"/>
  <c r="AY92" i="70"/>
  <c r="R95" i="70"/>
  <c r="AD95" i="70"/>
  <c r="AP95" i="70"/>
  <c r="BB95" i="70"/>
  <c r="AC97" i="70"/>
  <c r="AO97" i="70"/>
  <c r="BA97" i="70"/>
  <c r="AD98" i="70"/>
  <c r="AP98" i="70"/>
  <c r="BB98" i="70"/>
  <c r="W100" i="70"/>
  <c r="AI100" i="70"/>
  <c r="AU100" i="70"/>
  <c r="Z103" i="70"/>
  <c r="AL103" i="70"/>
  <c r="AX103" i="70"/>
  <c r="AG104" i="70"/>
  <c r="AS104" i="70"/>
  <c r="AC105" i="70"/>
  <c r="AO105" i="70"/>
  <c r="BA105" i="70"/>
  <c r="AL106" i="70"/>
  <c r="AX106" i="70"/>
  <c r="O87" i="70"/>
  <c r="AA87" i="70"/>
  <c r="AM87" i="70"/>
  <c r="AY87" i="70"/>
  <c r="R88" i="70"/>
  <c r="AD88" i="70"/>
  <c r="AP88" i="70"/>
  <c r="BB88" i="70"/>
  <c r="V89" i="70"/>
  <c r="AH89" i="70"/>
  <c r="AT89" i="70"/>
  <c r="O90" i="70"/>
  <c r="AA90" i="70"/>
  <c r="AM90" i="70"/>
  <c r="AY90" i="70"/>
  <c r="P92" i="70"/>
  <c r="AB92" i="70"/>
  <c r="AN92" i="70"/>
  <c r="AZ92" i="70"/>
  <c r="S95" i="70"/>
  <c r="AE95" i="70"/>
  <c r="AQ95" i="70"/>
  <c r="AD97" i="70"/>
  <c r="AP97" i="70"/>
  <c r="BB97" i="70"/>
  <c r="AE98" i="70"/>
  <c r="AQ98" i="70"/>
  <c r="X100" i="70"/>
  <c r="AJ100" i="70"/>
  <c r="AV100" i="70"/>
  <c r="AA103" i="70"/>
  <c r="AM103" i="70"/>
  <c r="AY103" i="70"/>
  <c r="AH104" i="70"/>
  <c r="AT104" i="70"/>
  <c r="AD105" i="70"/>
  <c r="AP105" i="70"/>
  <c r="BB105" i="70"/>
  <c r="AM106" i="70"/>
  <c r="AY106" i="70"/>
  <c r="P87" i="70"/>
  <c r="AB87" i="70"/>
  <c r="AN87" i="70"/>
  <c r="AZ87" i="70"/>
  <c r="S88" i="70"/>
  <c r="AE88" i="70"/>
  <c r="AQ88" i="70"/>
  <c r="K89" i="70"/>
  <c r="W89" i="70"/>
  <c r="AI89" i="70"/>
  <c r="AU89" i="70"/>
  <c r="P90" i="70"/>
  <c r="AB90" i="70"/>
  <c r="AN90" i="70"/>
  <c r="AZ90" i="70"/>
  <c r="Q92" i="70"/>
  <c r="AC92" i="70"/>
  <c r="AO92" i="70"/>
  <c r="BA92" i="70"/>
  <c r="T95" i="70"/>
  <c r="AF95" i="70"/>
  <c r="AR95" i="70"/>
  <c r="S97" i="70"/>
  <c r="AE97" i="70"/>
  <c r="AQ97" i="70"/>
  <c r="T98" i="70"/>
  <c r="AF98" i="70"/>
  <c r="AR98" i="70"/>
  <c r="Y100" i="70"/>
  <c r="AK100" i="70"/>
  <c r="AW100" i="70"/>
  <c r="AB103" i="70"/>
  <c r="AN103" i="70"/>
  <c r="AZ103" i="70"/>
  <c r="AI104" i="70"/>
  <c r="AU104" i="70"/>
  <c r="AE105" i="70"/>
  <c r="AQ105" i="70"/>
  <c r="AB106" i="70"/>
  <c r="AN106" i="70"/>
  <c r="AZ106" i="70"/>
  <c r="Q87" i="70"/>
  <c r="AC87" i="70"/>
  <c r="AO87" i="70"/>
  <c r="BA87" i="70"/>
  <c r="T88" i="70"/>
  <c r="AF88" i="70"/>
  <c r="AR88" i="70"/>
  <c r="L89" i="70"/>
  <c r="X89" i="70"/>
  <c r="AJ89" i="70"/>
  <c r="AV89" i="70"/>
  <c r="Q90" i="70"/>
  <c r="AC90" i="70"/>
  <c r="AO90" i="70"/>
  <c r="BA90" i="70"/>
  <c r="R92" i="70"/>
  <c r="AD92" i="70"/>
  <c r="AP92" i="70"/>
  <c r="BB92" i="70"/>
  <c r="U95" i="70"/>
  <c r="AG95" i="70"/>
  <c r="AS95" i="70"/>
  <c r="T97" i="70"/>
  <c r="AF97" i="70"/>
  <c r="AR97" i="70"/>
  <c r="U98" i="70"/>
  <c r="AG98" i="70"/>
  <c r="AS98" i="70"/>
  <c r="Z100" i="70"/>
  <c r="AL100" i="70"/>
  <c r="AX100" i="70"/>
  <c r="AC103" i="70"/>
  <c r="AO103" i="70"/>
  <c r="BA103" i="70"/>
  <c r="AJ104" i="70"/>
  <c r="AV104" i="70"/>
  <c r="AF105" i="70"/>
  <c r="AR105" i="70"/>
  <c r="AC106" i="70"/>
  <c r="AO106" i="70"/>
  <c r="BA106" i="70"/>
  <c r="M83" i="70"/>
  <c r="R87" i="70"/>
  <c r="AD87" i="70"/>
  <c r="AP87" i="70"/>
  <c r="BB87" i="70"/>
  <c r="U88" i="70"/>
  <c r="AG88" i="70"/>
  <c r="AS88" i="70"/>
  <c r="M89" i="70"/>
  <c r="Y89" i="70"/>
  <c r="AK89" i="70"/>
  <c r="AW89" i="70"/>
  <c r="R90" i="70"/>
  <c r="AD90" i="70"/>
  <c r="AP90" i="70"/>
  <c r="BB90" i="70"/>
  <c r="S92" i="70"/>
  <c r="AE92" i="70"/>
  <c r="AQ92" i="70"/>
  <c r="V95" i="70"/>
  <c r="AH95" i="70"/>
  <c r="AT95" i="70"/>
  <c r="U97" i="70"/>
  <c r="AG97" i="70"/>
  <c r="AS97" i="70"/>
  <c r="V98" i="70"/>
  <c r="AH98" i="70"/>
  <c r="AT98" i="70"/>
  <c r="AA100" i="70"/>
  <c r="AM100" i="70"/>
  <c r="AY100" i="70"/>
  <c r="AD103" i="70"/>
  <c r="AP103" i="70"/>
  <c r="BB103" i="70"/>
  <c r="AK104" i="70"/>
  <c r="AW104" i="70"/>
  <c r="AG105" i="70"/>
  <c r="AS105" i="70"/>
  <c r="AD106" i="70"/>
  <c r="AP106" i="70"/>
  <c r="BB106" i="70"/>
  <c r="W98" i="70"/>
  <c r="AI98" i="70"/>
  <c r="AU98" i="70"/>
  <c r="T87" i="70"/>
  <c r="AF87" i="70"/>
  <c r="K88" i="70"/>
  <c r="W88" i="70"/>
  <c r="AI88" i="70"/>
  <c r="O89" i="70"/>
  <c r="AA89" i="70"/>
  <c r="AM89" i="70"/>
  <c r="T90" i="70"/>
  <c r="AF90" i="70"/>
  <c r="U92" i="70"/>
  <c r="AG92" i="70"/>
  <c r="X95" i="70"/>
  <c r="AJ95" i="70"/>
  <c r="W97" i="70"/>
  <c r="AI97" i="70"/>
  <c r="X98" i="70"/>
  <c r="AJ98" i="70"/>
  <c r="AC100" i="70"/>
  <c r="AO100" i="70"/>
  <c r="AF103" i="70"/>
  <c r="AA104" i="70"/>
  <c r="AM104" i="70"/>
  <c r="AI105" i="70"/>
  <c r="AF106" i="70"/>
  <c r="AY85" i="69"/>
  <c r="AM85" i="69"/>
  <c r="AA85" i="69"/>
  <c r="O85" i="69"/>
  <c r="AX85" i="69"/>
  <c r="AL85" i="69"/>
  <c r="Z85" i="69"/>
  <c r="N85" i="69"/>
  <c r="AW85" i="69"/>
  <c r="AK85" i="69"/>
  <c r="Y85" i="69"/>
  <c r="M85" i="69"/>
  <c r="AV85" i="69"/>
  <c r="AJ85" i="69"/>
  <c r="X85" i="69"/>
  <c r="L85" i="69"/>
  <c r="AU85" i="69"/>
  <c r="AI85" i="69"/>
  <c r="W85" i="69"/>
  <c r="K85" i="69"/>
  <c r="AT85" i="69"/>
  <c r="AH85" i="69"/>
  <c r="V85" i="69"/>
  <c r="J85" i="69"/>
  <c r="AS85" i="69"/>
  <c r="AG85" i="69"/>
  <c r="U85" i="69"/>
  <c r="I85" i="69"/>
  <c r="AR85" i="69"/>
  <c r="AF85" i="69"/>
  <c r="T85" i="69"/>
  <c r="H85" i="69"/>
  <c r="AQ85" i="69"/>
  <c r="AE85" i="69"/>
  <c r="S85" i="69"/>
  <c r="G85" i="69"/>
  <c r="BB85" i="69"/>
  <c r="AP85" i="69"/>
  <c r="AD85" i="69"/>
  <c r="R85" i="69"/>
  <c r="BA85" i="69"/>
  <c r="AO85" i="69"/>
  <c r="AC85" i="69"/>
  <c r="Q85" i="69"/>
  <c r="AZ85" i="69"/>
  <c r="AN85" i="69"/>
  <c r="AB85" i="69"/>
  <c r="P85" i="69"/>
  <c r="AQ101" i="69"/>
  <c r="AE101" i="69"/>
  <c r="BB101" i="69"/>
  <c r="AP101" i="69"/>
  <c r="AD101" i="69"/>
  <c r="BA101" i="69"/>
  <c r="AO101" i="69"/>
  <c r="AC101" i="69"/>
  <c r="AZ101" i="69"/>
  <c r="AN101" i="69"/>
  <c r="AB101" i="69"/>
  <c r="AY101" i="69"/>
  <c r="AM101" i="69"/>
  <c r="AA101" i="69"/>
  <c r="AX101" i="69"/>
  <c r="AL101" i="69"/>
  <c r="Z101" i="69"/>
  <c r="AW101" i="69"/>
  <c r="AK101" i="69"/>
  <c r="Y101" i="69"/>
  <c r="AV101" i="69"/>
  <c r="AJ101" i="69"/>
  <c r="X101" i="69"/>
  <c r="AU101" i="69"/>
  <c r="AI101" i="69"/>
  <c r="W101" i="69"/>
  <c r="AT101" i="69"/>
  <c r="AH101" i="69"/>
  <c r="AS101" i="69"/>
  <c r="AG101" i="69"/>
  <c r="AR101" i="69"/>
  <c r="AF101" i="69"/>
  <c r="BB90" i="69"/>
  <c r="AP90" i="69"/>
  <c r="AD90" i="69"/>
  <c r="R90" i="69"/>
  <c r="BA90" i="69"/>
  <c r="AO90" i="69"/>
  <c r="AC90" i="69"/>
  <c r="Q90" i="69"/>
  <c r="AZ90" i="69"/>
  <c r="AN90" i="69"/>
  <c r="AB90" i="69"/>
  <c r="P90" i="69"/>
  <c r="AY90" i="69"/>
  <c r="AM90" i="69"/>
  <c r="AA90" i="69"/>
  <c r="O90" i="69"/>
  <c r="AX90" i="69"/>
  <c r="AL90" i="69"/>
  <c r="Z90" i="69"/>
  <c r="N90" i="69"/>
  <c r="AW90" i="69"/>
  <c r="AK90" i="69"/>
  <c r="Y90" i="69"/>
  <c r="M90" i="69"/>
  <c r="AV90" i="69"/>
  <c r="AJ90" i="69"/>
  <c r="X90" i="69"/>
  <c r="L90" i="69"/>
  <c r="AU90" i="69"/>
  <c r="AI90" i="69"/>
  <c r="W90" i="69"/>
  <c r="AT90" i="69"/>
  <c r="AH90" i="69"/>
  <c r="V90" i="69"/>
  <c r="AS90" i="69"/>
  <c r="AG90" i="69"/>
  <c r="U90" i="69"/>
  <c r="AR90" i="69"/>
  <c r="AF90" i="69"/>
  <c r="T90" i="69"/>
  <c r="AQ90" i="69"/>
  <c r="AE90" i="69"/>
  <c r="S90" i="69"/>
  <c r="AV91" i="69"/>
  <c r="AJ91" i="69"/>
  <c r="X91" i="69"/>
  <c r="AU91" i="69"/>
  <c r="AI91" i="69"/>
  <c r="W91" i="69"/>
  <c r="AT91" i="69"/>
  <c r="AH91" i="69"/>
  <c r="V91" i="69"/>
  <c r="L83" i="69"/>
  <c r="AS91" i="69"/>
  <c r="AG91" i="69"/>
  <c r="U91" i="69"/>
  <c r="AR91" i="69"/>
  <c r="AF91" i="69"/>
  <c r="T91" i="69"/>
  <c r="AQ91" i="69"/>
  <c r="AE91" i="69"/>
  <c r="S91" i="69"/>
  <c r="BB91" i="69"/>
  <c r="AP91" i="69"/>
  <c r="AD91" i="69"/>
  <c r="R91" i="69"/>
  <c r="BA91" i="69"/>
  <c r="AO91" i="69"/>
  <c r="AC91" i="69"/>
  <c r="Q91" i="69"/>
  <c r="AZ91" i="69"/>
  <c r="AN91" i="69"/>
  <c r="AB91" i="69"/>
  <c r="P91" i="69"/>
  <c r="AY91" i="69"/>
  <c r="AM91" i="69"/>
  <c r="AA91" i="69"/>
  <c r="O91" i="69"/>
  <c r="AX91" i="69"/>
  <c r="AL91" i="69"/>
  <c r="Z91" i="69"/>
  <c r="N91" i="69"/>
  <c r="AW91" i="69"/>
  <c r="AK91" i="69"/>
  <c r="Y91" i="69"/>
  <c r="M91" i="69"/>
  <c r="BB106" i="69"/>
  <c r="AP106" i="69"/>
  <c r="AD106" i="69"/>
  <c r="BA106" i="69"/>
  <c r="AO106" i="69"/>
  <c r="AC106" i="69"/>
  <c r="AZ106" i="69"/>
  <c r="AN106" i="69"/>
  <c r="AB106" i="69"/>
  <c r="AY106" i="69"/>
  <c r="AM106" i="69"/>
  <c r="AX106" i="69"/>
  <c r="AL106" i="69"/>
  <c r="AW106" i="69"/>
  <c r="AK106" i="69"/>
  <c r="AV106" i="69"/>
  <c r="AJ106" i="69"/>
  <c r="AU106" i="69"/>
  <c r="AI106" i="69"/>
  <c r="AT106" i="69"/>
  <c r="AH106" i="69"/>
  <c r="AS106" i="69"/>
  <c r="AG106" i="69"/>
  <c r="AR106" i="69"/>
  <c r="AF106" i="69"/>
  <c r="AQ106" i="69"/>
  <c r="AE106" i="69"/>
  <c r="AY93" i="69"/>
  <c r="AM93" i="69"/>
  <c r="AA93" i="69"/>
  <c r="O93" i="69"/>
  <c r="AX93" i="69"/>
  <c r="AL93" i="69"/>
  <c r="Z93" i="69"/>
  <c r="AW93" i="69"/>
  <c r="AK93" i="69"/>
  <c r="Y93" i="69"/>
  <c r="AV93" i="69"/>
  <c r="AJ93" i="69"/>
  <c r="X93" i="69"/>
  <c r="AU93" i="69"/>
  <c r="AI93" i="69"/>
  <c r="W93" i="69"/>
  <c r="AT93" i="69"/>
  <c r="AH93" i="69"/>
  <c r="V93" i="69"/>
  <c r="AS93" i="69"/>
  <c r="AG93" i="69"/>
  <c r="U93" i="69"/>
  <c r="AR93" i="69"/>
  <c r="AF93" i="69"/>
  <c r="T93" i="69"/>
  <c r="AQ93" i="69"/>
  <c r="AE93" i="69"/>
  <c r="S93" i="69"/>
  <c r="BB93" i="69"/>
  <c r="AP93" i="69"/>
  <c r="AD93" i="69"/>
  <c r="R93" i="69"/>
  <c r="BA93" i="69"/>
  <c r="AO93" i="69"/>
  <c r="AC93" i="69"/>
  <c r="Q93" i="69"/>
  <c r="AZ93" i="69"/>
  <c r="AN93" i="69"/>
  <c r="AB93" i="69"/>
  <c r="P93" i="69"/>
  <c r="AT98" i="69"/>
  <c r="AH98" i="69"/>
  <c r="V98" i="69"/>
  <c r="AS98" i="69"/>
  <c r="AG98" i="69"/>
  <c r="U98" i="69"/>
  <c r="AR98" i="69"/>
  <c r="AF98" i="69"/>
  <c r="T98" i="69"/>
  <c r="AQ98" i="69"/>
  <c r="AE98" i="69"/>
  <c r="BB98" i="69"/>
  <c r="AP98" i="69"/>
  <c r="AD98" i="69"/>
  <c r="BA98" i="69"/>
  <c r="AO98" i="69"/>
  <c r="AC98" i="69"/>
  <c r="AZ98" i="69"/>
  <c r="AN98" i="69"/>
  <c r="AB98" i="69"/>
  <c r="AY98" i="69"/>
  <c r="AM98" i="69"/>
  <c r="AA98" i="69"/>
  <c r="AX98" i="69"/>
  <c r="AL98" i="69"/>
  <c r="Z98" i="69"/>
  <c r="AW98" i="69"/>
  <c r="AK98" i="69"/>
  <c r="Y98" i="69"/>
  <c r="AV98" i="69"/>
  <c r="AJ98" i="69"/>
  <c r="X98" i="69"/>
  <c r="AU98" i="69"/>
  <c r="AI98" i="69"/>
  <c r="W98" i="69"/>
  <c r="AV99" i="69"/>
  <c r="AJ99" i="69"/>
  <c r="X99" i="69"/>
  <c r="AU99" i="69"/>
  <c r="AI99" i="69"/>
  <c r="W99" i="69"/>
  <c r="T83" i="69"/>
  <c r="AT99" i="69"/>
  <c r="AH99" i="69"/>
  <c r="V99" i="69"/>
  <c r="AS99" i="69"/>
  <c r="AG99" i="69"/>
  <c r="U99" i="69"/>
  <c r="AR99" i="69"/>
  <c r="AF99" i="69"/>
  <c r="AQ99" i="69"/>
  <c r="AE99" i="69"/>
  <c r="BB99" i="69"/>
  <c r="AP99" i="69"/>
  <c r="AD99" i="69"/>
  <c r="BA99" i="69"/>
  <c r="AO99" i="69"/>
  <c r="AC99" i="69"/>
  <c r="AZ99" i="69"/>
  <c r="AN99" i="69"/>
  <c r="AB99" i="69"/>
  <c r="AY99" i="69"/>
  <c r="AM99" i="69"/>
  <c r="AA99" i="69"/>
  <c r="AX99" i="69"/>
  <c r="AL99" i="69"/>
  <c r="Z99" i="69"/>
  <c r="AW99" i="69"/>
  <c r="AK99" i="69"/>
  <c r="Y99" i="69"/>
  <c r="P84" i="69"/>
  <c r="AB84" i="69"/>
  <c r="AN84" i="69"/>
  <c r="AZ84" i="69"/>
  <c r="Q86" i="69"/>
  <c r="AC86" i="69"/>
  <c r="AO86" i="69"/>
  <c r="BA86" i="69"/>
  <c r="S87" i="69"/>
  <c r="AE87" i="69"/>
  <c r="AQ87" i="69"/>
  <c r="J88" i="69"/>
  <c r="V88" i="69"/>
  <c r="AH88" i="69"/>
  <c r="AT88" i="69"/>
  <c r="N89" i="69"/>
  <c r="Z89" i="69"/>
  <c r="AL89" i="69"/>
  <c r="AX89" i="69"/>
  <c r="T92" i="69"/>
  <c r="AF92" i="69"/>
  <c r="AR92" i="69"/>
  <c r="Y94" i="69"/>
  <c r="AK94" i="69"/>
  <c r="AW94" i="69"/>
  <c r="W95" i="69"/>
  <c r="AI95" i="69"/>
  <c r="AU95" i="69"/>
  <c r="V96" i="69"/>
  <c r="AH96" i="69"/>
  <c r="AT96" i="69"/>
  <c r="V97" i="69"/>
  <c r="AH97" i="69"/>
  <c r="AT97" i="69"/>
  <c r="AB100" i="69"/>
  <c r="AN100" i="69"/>
  <c r="AZ100" i="69"/>
  <c r="Y102" i="69"/>
  <c r="AK102" i="69"/>
  <c r="AW102" i="69"/>
  <c r="AE103" i="69"/>
  <c r="AQ103" i="69"/>
  <c r="Z104" i="69"/>
  <c r="AL104" i="69"/>
  <c r="AX104" i="69"/>
  <c r="AH105" i="69"/>
  <c r="AT105" i="69"/>
  <c r="Q84" i="69"/>
  <c r="AC84" i="69"/>
  <c r="AO84" i="69"/>
  <c r="BA84" i="69"/>
  <c r="R86" i="69"/>
  <c r="AD86" i="69"/>
  <c r="AP86" i="69"/>
  <c r="BB86" i="69"/>
  <c r="T87" i="69"/>
  <c r="AF87" i="69"/>
  <c r="AR87" i="69"/>
  <c r="K88" i="69"/>
  <c r="W88" i="69"/>
  <c r="AI88" i="69"/>
  <c r="AU88" i="69"/>
  <c r="O89" i="69"/>
  <c r="AA89" i="69"/>
  <c r="AM89" i="69"/>
  <c r="AY89" i="69"/>
  <c r="U92" i="69"/>
  <c r="AG92" i="69"/>
  <c r="AS92" i="69"/>
  <c r="Z94" i="69"/>
  <c r="AL94" i="69"/>
  <c r="AX94" i="69"/>
  <c r="X95" i="69"/>
  <c r="AJ95" i="69"/>
  <c r="AV95" i="69"/>
  <c r="W96" i="69"/>
  <c r="AI96" i="69"/>
  <c r="AU96" i="69"/>
  <c r="W97" i="69"/>
  <c r="AI97" i="69"/>
  <c r="AU97" i="69"/>
  <c r="AC100" i="69"/>
  <c r="AO100" i="69"/>
  <c r="BA100" i="69"/>
  <c r="Z102" i="69"/>
  <c r="AL102" i="69"/>
  <c r="AX102" i="69"/>
  <c r="AF103" i="69"/>
  <c r="AR103" i="69"/>
  <c r="AA104" i="69"/>
  <c r="AM104" i="69"/>
  <c r="AY104" i="69"/>
  <c r="AI105" i="69"/>
  <c r="AU105" i="69"/>
  <c r="F84" i="69"/>
  <c r="R84" i="69"/>
  <c r="AD84" i="69"/>
  <c r="AP84" i="69"/>
  <c r="BB84" i="69"/>
  <c r="S86" i="69"/>
  <c r="AE86" i="69"/>
  <c r="AQ86" i="69"/>
  <c r="I87" i="69"/>
  <c r="U87" i="69"/>
  <c r="AG87" i="69"/>
  <c r="AS87" i="69"/>
  <c r="L88" i="69"/>
  <c r="X88" i="69"/>
  <c r="AJ88" i="69"/>
  <c r="AV88" i="69"/>
  <c r="P89" i="69"/>
  <c r="AB89" i="69"/>
  <c r="AN89" i="69"/>
  <c r="AZ89" i="69"/>
  <c r="V92" i="69"/>
  <c r="AH92" i="69"/>
  <c r="AT92" i="69"/>
  <c r="AA94" i="69"/>
  <c r="AM94" i="69"/>
  <c r="AY94" i="69"/>
  <c r="Y95" i="69"/>
  <c r="AK95" i="69"/>
  <c r="AW95" i="69"/>
  <c r="X96" i="69"/>
  <c r="AJ96" i="69"/>
  <c r="AV96" i="69"/>
  <c r="X97" i="69"/>
  <c r="AJ97" i="69"/>
  <c r="AV97" i="69"/>
  <c r="AD100" i="69"/>
  <c r="AP100" i="69"/>
  <c r="BB100" i="69"/>
  <c r="AA102" i="69"/>
  <c r="AM102" i="69"/>
  <c r="AY102" i="69"/>
  <c r="AG103" i="69"/>
  <c r="AS103" i="69"/>
  <c r="AB104" i="69"/>
  <c r="AN104" i="69"/>
  <c r="AZ104" i="69"/>
  <c r="AJ105" i="69"/>
  <c r="AV105" i="69"/>
  <c r="G84" i="69"/>
  <c r="S84" i="69"/>
  <c r="AE84" i="69"/>
  <c r="AQ84" i="69"/>
  <c r="H86" i="69"/>
  <c r="T86" i="69"/>
  <c r="AF86" i="69"/>
  <c r="AR86" i="69"/>
  <c r="J87" i="69"/>
  <c r="V87" i="69"/>
  <c r="AH87" i="69"/>
  <c r="AT87" i="69"/>
  <c r="M88" i="69"/>
  <c r="Y88" i="69"/>
  <c r="AK88" i="69"/>
  <c r="AW88" i="69"/>
  <c r="Q89" i="69"/>
  <c r="AC89" i="69"/>
  <c r="AO89" i="69"/>
  <c r="BA89" i="69"/>
  <c r="W92" i="69"/>
  <c r="AI92" i="69"/>
  <c r="AU92" i="69"/>
  <c r="P94" i="69"/>
  <c r="AB94" i="69"/>
  <c r="AN94" i="69"/>
  <c r="AZ94" i="69"/>
  <c r="Z95" i="69"/>
  <c r="AL95" i="69"/>
  <c r="AX95" i="69"/>
  <c r="Y96" i="69"/>
  <c r="AK96" i="69"/>
  <c r="AW96" i="69"/>
  <c r="Y97" i="69"/>
  <c r="AK97" i="69"/>
  <c r="AW97" i="69"/>
  <c r="AE100" i="69"/>
  <c r="AQ100" i="69"/>
  <c r="AB102" i="69"/>
  <c r="AN102" i="69"/>
  <c r="AZ102" i="69"/>
  <c r="AH103" i="69"/>
  <c r="AT103" i="69"/>
  <c r="AC104" i="69"/>
  <c r="AO104" i="69"/>
  <c r="BA104" i="69"/>
  <c r="AK105" i="69"/>
  <c r="AW105" i="69"/>
  <c r="H84" i="69"/>
  <c r="T84" i="69"/>
  <c r="AF84" i="69"/>
  <c r="AR84" i="69"/>
  <c r="I86" i="69"/>
  <c r="U86" i="69"/>
  <c r="AG86" i="69"/>
  <c r="AS86" i="69"/>
  <c r="K87" i="69"/>
  <c r="W87" i="69"/>
  <c r="AI87" i="69"/>
  <c r="AU87" i="69"/>
  <c r="N88" i="69"/>
  <c r="Z88" i="69"/>
  <c r="AL88" i="69"/>
  <c r="AX88" i="69"/>
  <c r="R89" i="69"/>
  <c r="AD89" i="69"/>
  <c r="AP89" i="69"/>
  <c r="BB89" i="69"/>
  <c r="X92" i="69"/>
  <c r="AJ92" i="69"/>
  <c r="AV92" i="69"/>
  <c r="Q94" i="69"/>
  <c r="AC94" i="69"/>
  <c r="AO94" i="69"/>
  <c r="BA94" i="69"/>
  <c r="AA95" i="69"/>
  <c r="AM95" i="69"/>
  <c r="AY95" i="69"/>
  <c r="Z96" i="69"/>
  <c r="AL96" i="69"/>
  <c r="AX96" i="69"/>
  <c r="Z97" i="69"/>
  <c r="AL97" i="69"/>
  <c r="AX97" i="69"/>
  <c r="AF100" i="69"/>
  <c r="AR100" i="69"/>
  <c r="AC102" i="69"/>
  <c r="AO102" i="69"/>
  <c r="BA102" i="69"/>
  <c r="AI103" i="69"/>
  <c r="AU103" i="69"/>
  <c r="AD104" i="69"/>
  <c r="AP104" i="69"/>
  <c r="BB104" i="69"/>
  <c r="AL105" i="69"/>
  <c r="AX105" i="69"/>
  <c r="I84" i="69"/>
  <c r="U84" i="69"/>
  <c r="AG84" i="69"/>
  <c r="AS84" i="69"/>
  <c r="J86" i="69"/>
  <c r="V86" i="69"/>
  <c r="AH86" i="69"/>
  <c r="AT86" i="69"/>
  <c r="L87" i="69"/>
  <c r="X87" i="69"/>
  <c r="AJ87" i="69"/>
  <c r="AV87" i="69"/>
  <c r="O88" i="69"/>
  <c r="AA88" i="69"/>
  <c r="AM88" i="69"/>
  <c r="AY88" i="69"/>
  <c r="S89" i="69"/>
  <c r="AE89" i="69"/>
  <c r="AQ89" i="69"/>
  <c r="Y92" i="69"/>
  <c r="AK92" i="69"/>
  <c r="AW92" i="69"/>
  <c r="R94" i="69"/>
  <c r="AD94" i="69"/>
  <c r="AP94" i="69"/>
  <c r="BB94" i="69"/>
  <c r="AB95" i="69"/>
  <c r="AN95" i="69"/>
  <c r="AZ95" i="69"/>
  <c r="AA96" i="69"/>
  <c r="AM96" i="69"/>
  <c r="AY96" i="69"/>
  <c r="AA97" i="69"/>
  <c r="AM97" i="69"/>
  <c r="AY97" i="69"/>
  <c r="AG100" i="69"/>
  <c r="AS100" i="69"/>
  <c r="AD102" i="69"/>
  <c r="AP102" i="69"/>
  <c r="BB102" i="69"/>
  <c r="AJ103" i="69"/>
  <c r="AV103" i="69"/>
  <c r="AE104" i="69"/>
  <c r="AQ104" i="69"/>
  <c r="AA105" i="69"/>
  <c r="AM105" i="69"/>
  <c r="AY105" i="69"/>
  <c r="J84" i="69"/>
  <c r="V84" i="69"/>
  <c r="AH84" i="69"/>
  <c r="AT84" i="69"/>
  <c r="K86" i="69"/>
  <c r="W86" i="69"/>
  <c r="AI86" i="69"/>
  <c r="AU86" i="69"/>
  <c r="M87" i="69"/>
  <c r="Y87" i="69"/>
  <c r="AK87" i="69"/>
  <c r="AW87" i="69"/>
  <c r="P88" i="69"/>
  <c r="AB88" i="69"/>
  <c r="AN88" i="69"/>
  <c r="AZ88" i="69"/>
  <c r="T89" i="69"/>
  <c r="AF89" i="69"/>
  <c r="AR89" i="69"/>
  <c r="N92" i="69"/>
  <c r="Z92" i="69"/>
  <c r="AL92" i="69"/>
  <c r="AX92" i="69"/>
  <c r="S94" i="69"/>
  <c r="AE94" i="69"/>
  <c r="AQ94" i="69"/>
  <c r="Q95" i="69"/>
  <c r="AC95" i="69"/>
  <c r="AO95" i="69"/>
  <c r="BA95" i="69"/>
  <c r="AB96" i="69"/>
  <c r="AN96" i="69"/>
  <c r="AZ96" i="69"/>
  <c r="AB97" i="69"/>
  <c r="AN97" i="69"/>
  <c r="AZ97" i="69"/>
  <c r="V100" i="69"/>
  <c r="AH100" i="69"/>
  <c r="AT100" i="69"/>
  <c r="AE102" i="69"/>
  <c r="AQ102" i="69"/>
  <c r="Y103" i="69"/>
  <c r="AK103" i="69"/>
  <c r="AW103" i="69"/>
  <c r="AF104" i="69"/>
  <c r="AR104" i="69"/>
  <c r="AB105" i="69"/>
  <c r="AN105" i="69"/>
  <c r="AZ105" i="69"/>
  <c r="K84" i="69"/>
  <c r="W84" i="69"/>
  <c r="AI84" i="69"/>
  <c r="AU84" i="69"/>
  <c r="L86" i="69"/>
  <c r="X86" i="69"/>
  <c r="AJ86" i="69"/>
  <c r="AV86" i="69"/>
  <c r="N87" i="69"/>
  <c r="Z87" i="69"/>
  <c r="AL87" i="69"/>
  <c r="AX87" i="69"/>
  <c r="Q88" i="69"/>
  <c r="AC88" i="69"/>
  <c r="AO88" i="69"/>
  <c r="BA88" i="69"/>
  <c r="U89" i="69"/>
  <c r="AG89" i="69"/>
  <c r="AS89" i="69"/>
  <c r="O92" i="69"/>
  <c r="AA92" i="69"/>
  <c r="AM92" i="69"/>
  <c r="AY92" i="69"/>
  <c r="T94" i="69"/>
  <c r="AF94" i="69"/>
  <c r="AR94" i="69"/>
  <c r="R95" i="69"/>
  <c r="AD95" i="69"/>
  <c r="AP95" i="69"/>
  <c r="BB95" i="69"/>
  <c r="AC96" i="69"/>
  <c r="AO96" i="69"/>
  <c r="BA96" i="69"/>
  <c r="AC97" i="69"/>
  <c r="AO97" i="69"/>
  <c r="BA97" i="69"/>
  <c r="W100" i="69"/>
  <c r="AI100" i="69"/>
  <c r="AU100" i="69"/>
  <c r="AF102" i="69"/>
  <c r="AR102" i="69"/>
  <c r="Z103" i="69"/>
  <c r="AL103" i="69"/>
  <c r="AX103" i="69"/>
  <c r="AG104" i="69"/>
  <c r="AS104" i="69"/>
  <c r="AC105" i="69"/>
  <c r="AO105" i="69"/>
  <c r="BA105" i="69"/>
  <c r="L84" i="69"/>
  <c r="X84" i="69"/>
  <c r="AJ84" i="69"/>
  <c r="AV84" i="69"/>
  <c r="M86" i="69"/>
  <c r="Y86" i="69"/>
  <c r="AK86" i="69"/>
  <c r="AW86" i="69"/>
  <c r="O87" i="69"/>
  <c r="AA87" i="69"/>
  <c r="AM87" i="69"/>
  <c r="AY87" i="69"/>
  <c r="R88" i="69"/>
  <c r="AD88" i="69"/>
  <c r="AP88" i="69"/>
  <c r="BB88" i="69"/>
  <c r="V89" i="69"/>
  <c r="AH89" i="69"/>
  <c r="AT89" i="69"/>
  <c r="P92" i="69"/>
  <c r="AB92" i="69"/>
  <c r="AN92" i="69"/>
  <c r="AZ92" i="69"/>
  <c r="U94" i="69"/>
  <c r="AG94" i="69"/>
  <c r="AS94" i="69"/>
  <c r="S95" i="69"/>
  <c r="AE95" i="69"/>
  <c r="AQ95" i="69"/>
  <c r="R96" i="69"/>
  <c r="AD96" i="69"/>
  <c r="AP96" i="69"/>
  <c r="BB96" i="69"/>
  <c r="AD97" i="69"/>
  <c r="AP97" i="69"/>
  <c r="BB97" i="69"/>
  <c r="X100" i="69"/>
  <c r="AJ100" i="69"/>
  <c r="AV100" i="69"/>
  <c r="AG102" i="69"/>
  <c r="AS102" i="69"/>
  <c r="AA103" i="69"/>
  <c r="AM103" i="69"/>
  <c r="AY103" i="69"/>
  <c r="AH104" i="69"/>
  <c r="AT104" i="69"/>
  <c r="AD105" i="69"/>
  <c r="AP105" i="69"/>
  <c r="BB105" i="69"/>
  <c r="M84" i="69"/>
  <c r="Y84" i="69"/>
  <c r="AK84" i="69"/>
  <c r="AW84" i="69"/>
  <c r="N86" i="69"/>
  <c r="Z86" i="69"/>
  <c r="AL86" i="69"/>
  <c r="AX86" i="69"/>
  <c r="P87" i="69"/>
  <c r="AB87" i="69"/>
  <c r="AN87" i="69"/>
  <c r="AZ87" i="69"/>
  <c r="S88" i="69"/>
  <c r="AE88" i="69"/>
  <c r="AQ88" i="69"/>
  <c r="K89" i="69"/>
  <c r="W89" i="69"/>
  <c r="AI89" i="69"/>
  <c r="AU89" i="69"/>
  <c r="Q92" i="69"/>
  <c r="AC92" i="69"/>
  <c r="AO92" i="69"/>
  <c r="BA92" i="69"/>
  <c r="V94" i="69"/>
  <c r="AH94" i="69"/>
  <c r="AT94" i="69"/>
  <c r="T95" i="69"/>
  <c r="AF95" i="69"/>
  <c r="AR95" i="69"/>
  <c r="S96" i="69"/>
  <c r="AE96" i="69"/>
  <c r="AQ96" i="69"/>
  <c r="S97" i="69"/>
  <c r="AE97" i="69"/>
  <c r="AQ97" i="69"/>
  <c r="Y100" i="69"/>
  <c r="AK100" i="69"/>
  <c r="AW100" i="69"/>
  <c r="AH102" i="69"/>
  <c r="AT102" i="69"/>
  <c r="AB103" i="69"/>
  <c r="AN103" i="69"/>
  <c r="AZ103" i="69"/>
  <c r="AI104" i="69"/>
  <c r="AU104" i="69"/>
  <c r="AE105" i="69"/>
  <c r="AQ105" i="69"/>
  <c r="N84" i="69"/>
  <c r="Z84" i="69"/>
  <c r="AL84" i="69"/>
  <c r="AX84" i="69"/>
  <c r="O86" i="69"/>
  <c r="AA86" i="69"/>
  <c r="AM86" i="69"/>
  <c r="AY86" i="69"/>
  <c r="Q87" i="69"/>
  <c r="AC87" i="69"/>
  <c r="AO87" i="69"/>
  <c r="BA87" i="69"/>
  <c r="T88" i="69"/>
  <c r="AF88" i="69"/>
  <c r="AR88" i="69"/>
  <c r="L89" i="69"/>
  <c r="X89" i="69"/>
  <c r="AJ89" i="69"/>
  <c r="AV89" i="69"/>
  <c r="R92" i="69"/>
  <c r="AD92" i="69"/>
  <c r="AP92" i="69"/>
  <c r="BB92" i="69"/>
  <c r="W94" i="69"/>
  <c r="AI94" i="69"/>
  <c r="AU94" i="69"/>
  <c r="U95" i="69"/>
  <c r="AG95" i="69"/>
  <c r="AS95" i="69"/>
  <c r="T96" i="69"/>
  <c r="AF96" i="69"/>
  <c r="AR96" i="69"/>
  <c r="T97" i="69"/>
  <c r="AF97" i="69"/>
  <c r="AR97" i="69"/>
  <c r="Z100" i="69"/>
  <c r="AL100" i="69"/>
  <c r="AX100" i="69"/>
  <c r="AI102" i="69"/>
  <c r="AU102" i="69"/>
  <c r="AC103" i="69"/>
  <c r="AO103" i="69"/>
  <c r="BA103" i="69"/>
  <c r="AJ104" i="69"/>
  <c r="AV104" i="69"/>
  <c r="AF105" i="69"/>
  <c r="AR105" i="69"/>
  <c r="O84" i="69"/>
  <c r="AA84" i="69"/>
  <c r="AM84" i="69"/>
  <c r="P86" i="69"/>
  <c r="AB86" i="69"/>
  <c r="AN86" i="69"/>
  <c r="R87" i="69"/>
  <c r="AD87" i="69"/>
  <c r="AP87" i="69"/>
  <c r="U88" i="69"/>
  <c r="AG88" i="69"/>
  <c r="M89" i="69"/>
  <c r="Y89" i="69"/>
  <c r="AK89" i="69"/>
  <c r="S92" i="69"/>
  <c r="AE92" i="69"/>
  <c r="X94" i="69"/>
  <c r="AJ94" i="69"/>
  <c r="V95" i="69"/>
  <c r="AH95" i="69"/>
  <c r="U96" i="69"/>
  <c r="AG96" i="69"/>
  <c r="U97" i="69"/>
  <c r="AG97" i="69"/>
  <c r="AA100" i="69"/>
  <c r="AM100" i="69"/>
  <c r="X102" i="69"/>
  <c r="AJ102" i="69"/>
  <c r="AD103" i="69"/>
  <c r="AP103" i="69"/>
  <c r="AK104" i="69"/>
  <c r="AG105" i="69"/>
  <c r="AT102" i="68"/>
  <c r="AH102" i="68"/>
  <c r="AS102" i="68"/>
  <c r="AG102" i="68"/>
  <c r="AR102" i="68"/>
  <c r="AF102" i="68"/>
  <c r="AQ102" i="68"/>
  <c r="AE102" i="68"/>
  <c r="BB102" i="68"/>
  <c r="AP102" i="68"/>
  <c r="AD102" i="68"/>
  <c r="BA102" i="68"/>
  <c r="AO102" i="68"/>
  <c r="AC102" i="68"/>
  <c r="AZ102" i="68"/>
  <c r="AN102" i="68"/>
  <c r="AB102" i="68"/>
  <c r="AY102" i="68"/>
  <c r="AM102" i="68"/>
  <c r="AA102" i="68"/>
  <c r="AX102" i="68"/>
  <c r="AL102" i="68"/>
  <c r="Z102" i="68"/>
  <c r="AW102" i="68"/>
  <c r="AK102" i="68"/>
  <c r="Y102" i="68"/>
  <c r="AV102" i="68"/>
  <c r="AJ102" i="68"/>
  <c r="X102" i="68"/>
  <c r="AU102" i="68"/>
  <c r="AI102" i="68"/>
  <c r="AT91" i="68"/>
  <c r="AH91" i="68"/>
  <c r="V91" i="68"/>
  <c r="AS91" i="68"/>
  <c r="AG91" i="68"/>
  <c r="U91" i="68"/>
  <c r="AR91" i="68"/>
  <c r="AF91" i="68"/>
  <c r="T91" i="68"/>
  <c r="AQ91" i="68"/>
  <c r="AE91" i="68"/>
  <c r="S91" i="68"/>
  <c r="BB91" i="68"/>
  <c r="AP91" i="68"/>
  <c r="AD91" i="68"/>
  <c r="R91" i="68"/>
  <c r="BA91" i="68"/>
  <c r="AO91" i="68"/>
  <c r="AC91" i="68"/>
  <c r="Q91" i="68"/>
  <c r="AZ91" i="68"/>
  <c r="AN91" i="68"/>
  <c r="AB91" i="68"/>
  <c r="P91" i="68"/>
  <c r="AY91" i="68"/>
  <c r="AM91" i="68"/>
  <c r="AA91" i="68"/>
  <c r="O91" i="68"/>
  <c r="AX91" i="68"/>
  <c r="AL91" i="68"/>
  <c r="Z91" i="68"/>
  <c r="N91" i="68"/>
  <c r="AW91" i="68"/>
  <c r="AK91" i="68"/>
  <c r="Y91" i="68"/>
  <c r="M91" i="68"/>
  <c r="AV91" i="68"/>
  <c r="AJ91" i="68"/>
  <c r="X91" i="68"/>
  <c r="AU91" i="68"/>
  <c r="AI91" i="68"/>
  <c r="W91" i="68"/>
  <c r="AQ105" i="68"/>
  <c r="AE105" i="68"/>
  <c r="BB105" i="68"/>
  <c r="AP105" i="68"/>
  <c r="AD105" i="68"/>
  <c r="Z83" i="68"/>
  <c r="BA105" i="68"/>
  <c r="AO105" i="68"/>
  <c r="AC105" i="68"/>
  <c r="AZ105" i="68"/>
  <c r="AN105" i="68"/>
  <c r="AB105" i="68"/>
  <c r="AY105" i="68"/>
  <c r="AM105" i="68"/>
  <c r="AA105" i="68"/>
  <c r="AX105" i="68"/>
  <c r="AL105" i="68"/>
  <c r="AW105" i="68"/>
  <c r="AK105" i="68"/>
  <c r="AV105" i="68"/>
  <c r="AJ105" i="68"/>
  <c r="AU105" i="68"/>
  <c r="AI105" i="68"/>
  <c r="AT105" i="68"/>
  <c r="AH105" i="68"/>
  <c r="AS105" i="68"/>
  <c r="AG105" i="68"/>
  <c r="AR105" i="68"/>
  <c r="AF105" i="68"/>
  <c r="AT94" i="68"/>
  <c r="AH94" i="68"/>
  <c r="V94" i="68"/>
  <c r="AS94" i="68"/>
  <c r="AG94" i="68"/>
  <c r="U94" i="68"/>
  <c r="AR94" i="68"/>
  <c r="AF94" i="68"/>
  <c r="T94" i="68"/>
  <c r="AQ94" i="68"/>
  <c r="AE94" i="68"/>
  <c r="S94" i="68"/>
  <c r="BB94" i="68"/>
  <c r="AP94" i="68"/>
  <c r="AD94" i="68"/>
  <c r="R94" i="68"/>
  <c r="BA94" i="68"/>
  <c r="AO94" i="68"/>
  <c r="AC94" i="68"/>
  <c r="Q94" i="68"/>
  <c r="AZ94" i="68"/>
  <c r="AN94" i="68"/>
  <c r="AB94" i="68"/>
  <c r="P94" i="68"/>
  <c r="AY94" i="68"/>
  <c r="AM94" i="68"/>
  <c r="AA94" i="68"/>
  <c r="AX94" i="68"/>
  <c r="AL94" i="68"/>
  <c r="Z94" i="68"/>
  <c r="AW94" i="68"/>
  <c r="AK94" i="68"/>
  <c r="Y94" i="68"/>
  <c r="AV94" i="68"/>
  <c r="AJ94" i="68"/>
  <c r="X94" i="68"/>
  <c r="AU94" i="68"/>
  <c r="AI94" i="68"/>
  <c r="W94" i="68"/>
  <c r="AR95" i="68"/>
  <c r="AF95" i="68"/>
  <c r="T95" i="68"/>
  <c r="AQ95" i="68"/>
  <c r="AE95" i="68"/>
  <c r="S95" i="68"/>
  <c r="BB95" i="68"/>
  <c r="AP95" i="68"/>
  <c r="AD95" i="68"/>
  <c r="R95" i="68"/>
  <c r="BA95" i="68"/>
  <c r="AO95" i="68"/>
  <c r="AC95" i="68"/>
  <c r="Q95" i="68"/>
  <c r="AZ95" i="68"/>
  <c r="AN95" i="68"/>
  <c r="AB95" i="68"/>
  <c r="AY95" i="68"/>
  <c r="AM95" i="68"/>
  <c r="AA95" i="68"/>
  <c r="P83" i="68"/>
  <c r="AX95" i="68"/>
  <c r="AL95" i="68"/>
  <c r="Z95" i="68"/>
  <c r="AW95" i="68"/>
  <c r="AK95" i="68"/>
  <c r="Y95" i="68"/>
  <c r="AV95" i="68"/>
  <c r="AJ95" i="68"/>
  <c r="X95" i="68"/>
  <c r="AU95" i="68"/>
  <c r="AI95" i="68"/>
  <c r="W95" i="68"/>
  <c r="AT95" i="68"/>
  <c r="AH95" i="68"/>
  <c r="V95" i="68"/>
  <c r="AS95" i="68"/>
  <c r="AG95" i="68"/>
  <c r="U95" i="68"/>
  <c r="AQ97" i="68"/>
  <c r="AE97" i="68"/>
  <c r="S97" i="68"/>
  <c r="BB97" i="68"/>
  <c r="AP97" i="68"/>
  <c r="AD97" i="68"/>
  <c r="BA97" i="68"/>
  <c r="AO97" i="68"/>
  <c r="AC97" i="68"/>
  <c r="AZ97" i="68"/>
  <c r="AN97" i="68"/>
  <c r="AB97" i="68"/>
  <c r="AY97" i="68"/>
  <c r="AM97" i="68"/>
  <c r="AA97" i="68"/>
  <c r="R83" i="68"/>
  <c r="AX97" i="68"/>
  <c r="AL97" i="68"/>
  <c r="Z97" i="68"/>
  <c r="AW97" i="68"/>
  <c r="AK97" i="68"/>
  <c r="Y97" i="68"/>
  <c r="AV97" i="68"/>
  <c r="AJ97" i="68"/>
  <c r="X97" i="68"/>
  <c r="AU97" i="68"/>
  <c r="AI97" i="68"/>
  <c r="W97" i="68"/>
  <c r="AT97" i="68"/>
  <c r="AH97" i="68"/>
  <c r="V97" i="68"/>
  <c r="AS97" i="68"/>
  <c r="AG97" i="68"/>
  <c r="U97" i="68"/>
  <c r="AR97" i="68"/>
  <c r="AF97" i="68"/>
  <c r="T97" i="68"/>
  <c r="X83" i="68"/>
  <c r="L89" i="68"/>
  <c r="X89" i="68"/>
  <c r="AJ89" i="68"/>
  <c r="AV89" i="68"/>
  <c r="Q90" i="68"/>
  <c r="AC90" i="68"/>
  <c r="AO90" i="68"/>
  <c r="BA90" i="68"/>
  <c r="R92" i="68"/>
  <c r="AD92" i="68"/>
  <c r="AP92" i="68"/>
  <c r="BB92" i="68"/>
  <c r="Z93" i="68"/>
  <c r="AL93" i="68"/>
  <c r="AX93" i="68"/>
  <c r="T96" i="68"/>
  <c r="AF96" i="68"/>
  <c r="AR96" i="68"/>
  <c r="U98" i="68"/>
  <c r="AG98" i="68"/>
  <c r="AS98" i="68"/>
  <c r="W99" i="68"/>
  <c r="AI99" i="68"/>
  <c r="AU99" i="68"/>
  <c r="Z100" i="68"/>
  <c r="AL100" i="68"/>
  <c r="AX100" i="68"/>
  <c r="AD101" i="68"/>
  <c r="AP101" i="68"/>
  <c r="BB101" i="68"/>
  <c r="AC103" i="68"/>
  <c r="AO103" i="68"/>
  <c r="BA103" i="68"/>
  <c r="AJ104" i="68"/>
  <c r="AV104" i="68"/>
  <c r="AC106" i="68"/>
  <c r="AO106" i="68"/>
  <c r="BA106" i="68"/>
  <c r="M89" i="68"/>
  <c r="Y89" i="68"/>
  <c r="AK89" i="68"/>
  <c r="AW89" i="68"/>
  <c r="R90" i="68"/>
  <c r="AD90" i="68"/>
  <c r="AP90" i="68"/>
  <c r="BB90" i="68"/>
  <c r="S92" i="68"/>
  <c r="AE92" i="68"/>
  <c r="AQ92" i="68"/>
  <c r="O93" i="68"/>
  <c r="AA93" i="68"/>
  <c r="AM93" i="68"/>
  <c r="AY93" i="68"/>
  <c r="U96" i="68"/>
  <c r="AG96" i="68"/>
  <c r="AS96" i="68"/>
  <c r="V98" i="68"/>
  <c r="AH98" i="68"/>
  <c r="AT98" i="68"/>
  <c r="X99" i="68"/>
  <c r="AJ99" i="68"/>
  <c r="AV99" i="68"/>
  <c r="AA100" i="68"/>
  <c r="AM100" i="68"/>
  <c r="AY100" i="68"/>
  <c r="AE101" i="68"/>
  <c r="AQ101" i="68"/>
  <c r="AD103" i="68"/>
  <c r="AP103" i="68"/>
  <c r="BB103" i="68"/>
  <c r="AK104" i="68"/>
  <c r="AW104" i="68"/>
  <c r="AD106" i="68"/>
  <c r="AP106" i="68"/>
  <c r="BB106" i="68"/>
  <c r="N89" i="68"/>
  <c r="Z89" i="68"/>
  <c r="AL89" i="68"/>
  <c r="AX89" i="68"/>
  <c r="S90" i="68"/>
  <c r="AE90" i="68"/>
  <c r="AQ90" i="68"/>
  <c r="T92" i="68"/>
  <c r="AF92" i="68"/>
  <c r="AR92" i="68"/>
  <c r="P93" i="68"/>
  <c r="AB93" i="68"/>
  <c r="AN93" i="68"/>
  <c r="AZ93" i="68"/>
  <c r="V96" i="68"/>
  <c r="AH96" i="68"/>
  <c r="AT96" i="68"/>
  <c r="W98" i="68"/>
  <c r="AI98" i="68"/>
  <c r="AU98" i="68"/>
  <c r="Y99" i="68"/>
  <c r="AK99" i="68"/>
  <c r="AW99" i="68"/>
  <c r="AB100" i="68"/>
  <c r="AN100" i="68"/>
  <c r="AZ100" i="68"/>
  <c r="AF101" i="68"/>
  <c r="AR101" i="68"/>
  <c r="AE103" i="68"/>
  <c r="AQ103" i="68"/>
  <c r="Z104" i="68"/>
  <c r="AL104" i="68"/>
  <c r="AX104" i="68"/>
  <c r="AE106" i="68"/>
  <c r="AQ106" i="68"/>
  <c r="O89" i="68"/>
  <c r="AA89" i="68"/>
  <c r="AM89" i="68"/>
  <c r="AY89" i="68"/>
  <c r="T90" i="68"/>
  <c r="AF90" i="68"/>
  <c r="AR90" i="68"/>
  <c r="U92" i="68"/>
  <c r="AG92" i="68"/>
  <c r="AS92" i="68"/>
  <c r="Q93" i="68"/>
  <c r="AC93" i="68"/>
  <c r="AO93" i="68"/>
  <c r="BA93" i="68"/>
  <c r="W96" i="68"/>
  <c r="AI96" i="68"/>
  <c r="AU96" i="68"/>
  <c r="X98" i="68"/>
  <c r="AJ98" i="68"/>
  <c r="AV98" i="68"/>
  <c r="Z99" i="68"/>
  <c r="AL99" i="68"/>
  <c r="AX99" i="68"/>
  <c r="AC100" i="68"/>
  <c r="AO100" i="68"/>
  <c r="BA100" i="68"/>
  <c r="AG101" i="68"/>
  <c r="AS101" i="68"/>
  <c r="AF103" i="68"/>
  <c r="AR103" i="68"/>
  <c r="AA104" i="68"/>
  <c r="AM104" i="68"/>
  <c r="AY104" i="68"/>
  <c r="AF106" i="68"/>
  <c r="AR106" i="68"/>
  <c r="P89" i="68"/>
  <c r="AB89" i="68"/>
  <c r="AN89" i="68"/>
  <c r="AZ89" i="68"/>
  <c r="U90" i="68"/>
  <c r="AG90" i="68"/>
  <c r="AS90" i="68"/>
  <c r="V92" i="68"/>
  <c r="AH92" i="68"/>
  <c r="AT92" i="68"/>
  <c r="R93" i="68"/>
  <c r="AD93" i="68"/>
  <c r="AP93" i="68"/>
  <c r="BB93" i="68"/>
  <c r="X96" i="68"/>
  <c r="AJ96" i="68"/>
  <c r="AV96" i="68"/>
  <c r="Y98" i="68"/>
  <c r="AK98" i="68"/>
  <c r="AW98" i="68"/>
  <c r="AA99" i="68"/>
  <c r="AM99" i="68"/>
  <c r="AY99" i="68"/>
  <c r="AD100" i="68"/>
  <c r="AP100" i="68"/>
  <c r="BB100" i="68"/>
  <c r="AH101" i="68"/>
  <c r="AT101" i="68"/>
  <c r="AG103" i="68"/>
  <c r="AS103" i="68"/>
  <c r="AB104" i="68"/>
  <c r="AN104" i="68"/>
  <c r="AZ104" i="68"/>
  <c r="AG106" i="68"/>
  <c r="AS106" i="68"/>
  <c r="Q89" i="68"/>
  <c r="AC89" i="68"/>
  <c r="AO89" i="68"/>
  <c r="BA89" i="68"/>
  <c r="V90" i="68"/>
  <c r="AH90" i="68"/>
  <c r="AT90" i="68"/>
  <c r="W92" i="68"/>
  <c r="AI92" i="68"/>
  <c r="AU92" i="68"/>
  <c r="S93" i="68"/>
  <c r="AE93" i="68"/>
  <c r="AQ93" i="68"/>
  <c r="Y96" i="68"/>
  <c r="AK96" i="68"/>
  <c r="AW96" i="68"/>
  <c r="Z98" i="68"/>
  <c r="AL98" i="68"/>
  <c r="AX98" i="68"/>
  <c r="AB99" i="68"/>
  <c r="AN99" i="68"/>
  <c r="AZ99" i="68"/>
  <c r="AE100" i="68"/>
  <c r="AQ100" i="68"/>
  <c r="W101" i="68"/>
  <c r="AI101" i="68"/>
  <c r="AU101" i="68"/>
  <c r="AH103" i="68"/>
  <c r="AT103" i="68"/>
  <c r="AC104" i="68"/>
  <c r="AO104" i="68"/>
  <c r="BA104" i="68"/>
  <c r="AH106" i="68"/>
  <c r="AT106" i="68"/>
  <c r="R89" i="68"/>
  <c r="AD89" i="68"/>
  <c r="AP89" i="68"/>
  <c r="BB89" i="68"/>
  <c r="W90" i="68"/>
  <c r="AI90" i="68"/>
  <c r="AU90" i="68"/>
  <c r="X92" i="68"/>
  <c r="AJ92" i="68"/>
  <c r="AV92" i="68"/>
  <c r="T93" i="68"/>
  <c r="AF93" i="68"/>
  <c r="AR93" i="68"/>
  <c r="Z96" i="68"/>
  <c r="AL96" i="68"/>
  <c r="AX96" i="68"/>
  <c r="AA98" i="68"/>
  <c r="AM98" i="68"/>
  <c r="AY98" i="68"/>
  <c r="AC99" i="68"/>
  <c r="AO99" i="68"/>
  <c r="BA99" i="68"/>
  <c r="AF100" i="68"/>
  <c r="AR100" i="68"/>
  <c r="X101" i="68"/>
  <c r="AJ101" i="68"/>
  <c r="AV101" i="68"/>
  <c r="AI103" i="68"/>
  <c r="AU103" i="68"/>
  <c r="AD104" i="68"/>
  <c r="AP104" i="68"/>
  <c r="BB104" i="68"/>
  <c r="AI106" i="68"/>
  <c r="AU106" i="68"/>
  <c r="S89" i="68"/>
  <c r="AE89" i="68"/>
  <c r="AQ89" i="68"/>
  <c r="L90" i="68"/>
  <c r="X90" i="68"/>
  <c r="AJ90" i="68"/>
  <c r="AV90" i="68"/>
  <c r="Y92" i="68"/>
  <c r="AK92" i="68"/>
  <c r="AW92" i="68"/>
  <c r="U93" i="68"/>
  <c r="AG93" i="68"/>
  <c r="AS93" i="68"/>
  <c r="AA96" i="68"/>
  <c r="AM96" i="68"/>
  <c r="AY96" i="68"/>
  <c r="AB98" i="68"/>
  <c r="AN98" i="68"/>
  <c r="AZ98" i="68"/>
  <c r="AD99" i="68"/>
  <c r="AP99" i="68"/>
  <c r="BB99" i="68"/>
  <c r="AG100" i="68"/>
  <c r="AS100" i="68"/>
  <c r="Y101" i="68"/>
  <c r="AK101" i="68"/>
  <c r="AW101" i="68"/>
  <c r="AJ103" i="68"/>
  <c r="AV103" i="68"/>
  <c r="AE104" i="68"/>
  <c r="AQ104" i="68"/>
  <c r="AJ106" i="68"/>
  <c r="AV106" i="68"/>
  <c r="U83" i="68"/>
  <c r="T89" i="68"/>
  <c r="AF89" i="68"/>
  <c r="AR89" i="68"/>
  <c r="M90" i="68"/>
  <c r="Y90" i="68"/>
  <c r="AK90" i="68"/>
  <c r="AW90" i="68"/>
  <c r="N92" i="68"/>
  <c r="Z92" i="68"/>
  <c r="AL92" i="68"/>
  <c r="AX92" i="68"/>
  <c r="V93" i="68"/>
  <c r="AH93" i="68"/>
  <c r="AT93" i="68"/>
  <c r="AB96" i="68"/>
  <c r="AN96" i="68"/>
  <c r="AZ96" i="68"/>
  <c r="AC98" i="68"/>
  <c r="AO98" i="68"/>
  <c r="BA98" i="68"/>
  <c r="AE99" i="68"/>
  <c r="AQ99" i="68"/>
  <c r="V100" i="68"/>
  <c r="AH100" i="68"/>
  <c r="AT100" i="68"/>
  <c r="Z101" i="68"/>
  <c r="AL101" i="68"/>
  <c r="AX101" i="68"/>
  <c r="Y103" i="68"/>
  <c r="AK103" i="68"/>
  <c r="AW103" i="68"/>
  <c r="AF104" i="68"/>
  <c r="AR104" i="68"/>
  <c r="AK106" i="68"/>
  <c r="AW106" i="68"/>
  <c r="U89" i="68"/>
  <c r="AG89" i="68"/>
  <c r="AS89" i="68"/>
  <c r="N90" i="68"/>
  <c r="Z90" i="68"/>
  <c r="AL90" i="68"/>
  <c r="AX90" i="68"/>
  <c r="O92" i="68"/>
  <c r="AA92" i="68"/>
  <c r="AM92" i="68"/>
  <c r="AY92" i="68"/>
  <c r="W93" i="68"/>
  <c r="AI93" i="68"/>
  <c r="AU93" i="68"/>
  <c r="AC96" i="68"/>
  <c r="AO96" i="68"/>
  <c r="BA96" i="68"/>
  <c r="AD98" i="68"/>
  <c r="AP98" i="68"/>
  <c r="BB98" i="68"/>
  <c r="AF99" i="68"/>
  <c r="AR99" i="68"/>
  <c r="W100" i="68"/>
  <c r="AI100" i="68"/>
  <c r="AU100" i="68"/>
  <c r="AA101" i="68"/>
  <c r="AM101" i="68"/>
  <c r="AY101" i="68"/>
  <c r="Z103" i="68"/>
  <c r="AL103" i="68"/>
  <c r="AX103" i="68"/>
  <c r="AG104" i="68"/>
  <c r="AS104" i="68"/>
  <c r="AL106" i="68"/>
  <c r="AX106" i="68"/>
  <c r="V89" i="68"/>
  <c r="AH89" i="68"/>
  <c r="AT89" i="68"/>
  <c r="O90" i="68"/>
  <c r="AA90" i="68"/>
  <c r="AM90" i="68"/>
  <c r="AY90" i="68"/>
  <c r="P92" i="68"/>
  <c r="AB92" i="68"/>
  <c r="AN92" i="68"/>
  <c r="AZ92" i="68"/>
  <c r="X93" i="68"/>
  <c r="AJ93" i="68"/>
  <c r="AV93" i="68"/>
  <c r="R96" i="68"/>
  <c r="AD96" i="68"/>
  <c r="AP96" i="68"/>
  <c r="BB96" i="68"/>
  <c r="AE98" i="68"/>
  <c r="AQ98" i="68"/>
  <c r="U99" i="68"/>
  <c r="AG99" i="68"/>
  <c r="AS99" i="68"/>
  <c r="X100" i="68"/>
  <c r="AJ100" i="68"/>
  <c r="AV100" i="68"/>
  <c r="AB101" i="68"/>
  <c r="AN101" i="68"/>
  <c r="AZ101" i="68"/>
  <c r="AA103" i="68"/>
  <c r="AM103" i="68"/>
  <c r="AY103" i="68"/>
  <c r="AH104" i="68"/>
  <c r="AT104" i="68"/>
  <c r="AM106" i="68"/>
  <c r="AY106" i="68"/>
  <c r="K89" i="68"/>
  <c r="W89" i="68"/>
  <c r="AI89" i="68"/>
  <c r="P90" i="68"/>
  <c r="AB90" i="68"/>
  <c r="AN90" i="68"/>
  <c r="Q92" i="68"/>
  <c r="AC92" i="68"/>
  <c r="AO92" i="68"/>
  <c r="Y93" i="68"/>
  <c r="AK93" i="68"/>
  <c r="S96" i="68"/>
  <c r="AE96" i="68"/>
  <c r="T98" i="68"/>
  <c r="AF98" i="68"/>
  <c r="V99" i="68"/>
  <c r="AH99" i="68"/>
  <c r="Y100" i="68"/>
  <c r="AK100" i="68"/>
  <c r="AC101" i="68"/>
  <c r="AO101" i="68"/>
  <c r="AB103" i="68"/>
  <c r="AN103" i="68"/>
  <c r="AI104" i="68"/>
  <c r="AB106" i="68"/>
  <c r="AN106" i="68"/>
  <c r="AX103" i="67"/>
  <c r="AL103" i="67"/>
  <c r="Z103" i="67"/>
  <c r="AV103" i="67"/>
  <c r="AW103" i="67"/>
  <c r="AK103" i="67"/>
  <c r="Y103" i="67"/>
  <c r="AJ103" i="67"/>
  <c r="AU103" i="67"/>
  <c r="AI103" i="67"/>
  <c r="AT103" i="67"/>
  <c r="AH103" i="67"/>
  <c r="AS103" i="67"/>
  <c r="AG103" i="67"/>
  <c r="AD103" i="67"/>
  <c r="AR103" i="67"/>
  <c r="AF103" i="67"/>
  <c r="BB103" i="67"/>
  <c r="AP103" i="67"/>
  <c r="AQ103" i="67"/>
  <c r="AE103" i="67"/>
  <c r="BA103" i="67"/>
  <c r="AO103" i="67"/>
  <c r="AC103" i="67"/>
  <c r="AZ103" i="67"/>
  <c r="AN103" i="67"/>
  <c r="AB103" i="67"/>
  <c r="AY103" i="67"/>
  <c r="AM103" i="67"/>
  <c r="AA103" i="67"/>
  <c r="AR94" i="67"/>
  <c r="AF94" i="67"/>
  <c r="T94" i="67"/>
  <c r="AQ94" i="67"/>
  <c r="AE94" i="67"/>
  <c r="S94" i="67"/>
  <c r="BA94" i="67"/>
  <c r="AO94" i="67"/>
  <c r="AC94" i="67"/>
  <c r="Q94" i="67"/>
  <c r="AZ94" i="67"/>
  <c r="AN94" i="67"/>
  <c r="AB94" i="67"/>
  <c r="P94" i="67"/>
  <c r="AY94" i="67"/>
  <c r="AM94" i="67"/>
  <c r="AA94" i="67"/>
  <c r="AV94" i="67"/>
  <c r="AX94" i="67"/>
  <c r="AL94" i="67"/>
  <c r="Z94" i="67"/>
  <c r="AJ94" i="67"/>
  <c r="AW94" i="67"/>
  <c r="AK94" i="67"/>
  <c r="Y94" i="67"/>
  <c r="X94" i="67"/>
  <c r="AU94" i="67"/>
  <c r="AI94" i="67"/>
  <c r="W94" i="67"/>
  <c r="AT94" i="67"/>
  <c r="AH94" i="67"/>
  <c r="V94" i="67"/>
  <c r="AS94" i="67"/>
  <c r="AG94" i="67"/>
  <c r="U94" i="67"/>
  <c r="AK92" i="67"/>
  <c r="BB94" i="67"/>
  <c r="BB95" i="67"/>
  <c r="AP95" i="67"/>
  <c r="AD95" i="67"/>
  <c r="R95" i="67"/>
  <c r="BA95" i="67"/>
  <c r="AO95" i="67"/>
  <c r="AC95" i="67"/>
  <c r="Q95" i="67"/>
  <c r="AY95" i="67"/>
  <c r="AM95" i="67"/>
  <c r="AA95" i="67"/>
  <c r="AH95" i="67"/>
  <c r="AX95" i="67"/>
  <c r="AL95" i="67"/>
  <c r="Z95" i="67"/>
  <c r="AW95" i="67"/>
  <c r="AK95" i="67"/>
  <c r="Y95" i="67"/>
  <c r="AT95" i="67"/>
  <c r="AV95" i="67"/>
  <c r="AJ95" i="67"/>
  <c r="X95" i="67"/>
  <c r="V95" i="67"/>
  <c r="AU95" i="67"/>
  <c r="AI95" i="67"/>
  <c r="W95" i="67"/>
  <c r="AS95" i="67"/>
  <c r="AG95" i="67"/>
  <c r="U95" i="67"/>
  <c r="AR95" i="67"/>
  <c r="AF95" i="67"/>
  <c r="T95" i="67"/>
  <c r="AQ95" i="67"/>
  <c r="AE95" i="67"/>
  <c r="S95" i="67"/>
  <c r="AB95" i="67"/>
  <c r="AZ95" i="67"/>
  <c r="BB98" i="67"/>
  <c r="AP98" i="67"/>
  <c r="AD98" i="67"/>
  <c r="AN98" i="67"/>
  <c r="BA98" i="67"/>
  <c r="AO98" i="67"/>
  <c r="AC98" i="67"/>
  <c r="AZ98" i="67"/>
  <c r="AB98" i="67"/>
  <c r="AY98" i="67"/>
  <c r="AM98" i="67"/>
  <c r="AA98" i="67"/>
  <c r="V98" i="67"/>
  <c r="AX98" i="67"/>
  <c r="AL98" i="67"/>
  <c r="Z98" i="67"/>
  <c r="AT98" i="67"/>
  <c r="AW98" i="67"/>
  <c r="AK98" i="67"/>
  <c r="Y98" i="67"/>
  <c r="AV98" i="67"/>
  <c r="AJ98" i="67"/>
  <c r="X98" i="67"/>
  <c r="AH98" i="67"/>
  <c r="AU98" i="67"/>
  <c r="AI98" i="67"/>
  <c r="W98" i="67"/>
  <c r="AS98" i="67"/>
  <c r="AG98" i="67"/>
  <c r="U98" i="67"/>
  <c r="AR98" i="67"/>
  <c r="AF98" i="67"/>
  <c r="T98" i="67"/>
  <c r="AQ98" i="67"/>
  <c r="AE98" i="67"/>
  <c r="AR99" i="67"/>
  <c r="AF99" i="67"/>
  <c r="BB99" i="67"/>
  <c r="AD99" i="67"/>
  <c r="AQ99" i="67"/>
  <c r="AE99" i="67"/>
  <c r="AP99" i="67"/>
  <c r="BA99" i="67"/>
  <c r="AO99" i="67"/>
  <c r="AC99" i="67"/>
  <c r="AZ99" i="67"/>
  <c r="AN99" i="67"/>
  <c r="AB99" i="67"/>
  <c r="AY99" i="67"/>
  <c r="AM99" i="67"/>
  <c r="AA99" i="67"/>
  <c r="X99" i="67"/>
  <c r="AX99" i="67"/>
  <c r="AL99" i="67"/>
  <c r="Z99" i="67"/>
  <c r="AJ99" i="67"/>
  <c r="AW99" i="67"/>
  <c r="AK99" i="67"/>
  <c r="Y99" i="67"/>
  <c r="AV99" i="67"/>
  <c r="AU99" i="67"/>
  <c r="AI99" i="67"/>
  <c r="W99" i="67"/>
  <c r="AT99" i="67"/>
  <c r="AH99" i="67"/>
  <c r="V99" i="67"/>
  <c r="AS99" i="67"/>
  <c r="AG99" i="67"/>
  <c r="U99" i="67"/>
  <c r="AU100" i="67"/>
  <c r="AI100" i="67"/>
  <c r="W100" i="67"/>
  <c r="AS100" i="67"/>
  <c r="AT100" i="67"/>
  <c r="AH100" i="67"/>
  <c r="V100" i="67"/>
  <c r="AG100" i="67"/>
  <c r="AR100" i="67"/>
  <c r="AF100" i="67"/>
  <c r="AQ100" i="67"/>
  <c r="AE100" i="67"/>
  <c r="BB100" i="67"/>
  <c r="AP100" i="67"/>
  <c r="AD100" i="67"/>
  <c r="AY100" i="67"/>
  <c r="AA100" i="67"/>
  <c r="BA100" i="67"/>
  <c r="AO100" i="67"/>
  <c r="AC100" i="67"/>
  <c r="AM100" i="67"/>
  <c r="AZ100" i="67"/>
  <c r="AN100" i="67"/>
  <c r="AB100" i="67"/>
  <c r="AX100" i="67"/>
  <c r="AL100" i="67"/>
  <c r="Z100" i="67"/>
  <c r="AW100" i="67"/>
  <c r="AK100" i="67"/>
  <c r="Y100" i="67"/>
  <c r="AV100" i="67"/>
  <c r="AJ100" i="67"/>
  <c r="X100" i="67"/>
  <c r="AY92" i="67"/>
  <c r="AM92" i="67"/>
  <c r="AA92" i="67"/>
  <c r="O92" i="67"/>
  <c r="AX92" i="67"/>
  <c r="AL92" i="67"/>
  <c r="Z92" i="67"/>
  <c r="N92" i="67"/>
  <c r="AV92" i="67"/>
  <c r="AJ92" i="67"/>
  <c r="X92" i="67"/>
  <c r="AU92" i="67"/>
  <c r="AI92" i="67"/>
  <c r="W92" i="67"/>
  <c r="AT92" i="67"/>
  <c r="AH92" i="67"/>
  <c r="V92" i="67"/>
  <c r="AQ92" i="67"/>
  <c r="AS92" i="67"/>
  <c r="AG92" i="67"/>
  <c r="U92" i="67"/>
  <c r="AE92" i="67"/>
  <c r="AR92" i="67"/>
  <c r="AF92" i="67"/>
  <c r="T92" i="67"/>
  <c r="S92" i="67"/>
  <c r="BB92" i="67"/>
  <c r="AP92" i="67"/>
  <c r="AD92" i="67"/>
  <c r="R92" i="67"/>
  <c r="BA92" i="67"/>
  <c r="AO92" i="67"/>
  <c r="AC92" i="67"/>
  <c r="Q92" i="67"/>
  <c r="AZ92" i="67"/>
  <c r="AN92" i="67"/>
  <c r="AB92" i="67"/>
  <c r="P92" i="67"/>
  <c r="AS89" i="67"/>
  <c r="AG89" i="67"/>
  <c r="U89" i="67"/>
  <c r="AR89" i="67"/>
  <c r="AF89" i="67"/>
  <c r="T89" i="67"/>
  <c r="BB89" i="67"/>
  <c r="AP89" i="67"/>
  <c r="AD89" i="67"/>
  <c r="R89" i="67"/>
  <c r="Y89" i="67"/>
  <c r="BA89" i="67"/>
  <c r="AO89" i="67"/>
  <c r="AC89" i="67"/>
  <c r="Q89" i="67"/>
  <c r="AZ89" i="67"/>
  <c r="AN89" i="67"/>
  <c r="AB89" i="67"/>
  <c r="P89" i="67"/>
  <c r="AK89" i="67"/>
  <c r="AY89" i="67"/>
  <c r="AM89" i="67"/>
  <c r="AA89" i="67"/>
  <c r="O89" i="67"/>
  <c r="AW89" i="67"/>
  <c r="AX89" i="67"/>
  <c r="AL89" i="67"/>
  <c r="Z89" i="67"/>
  <c r="N89" i="67"/>
  <c r="AV89" i="67"/>
  <c r="AJ89" i="67"/>
  <c r="X89" i="67"/>
  <c r="L89" i="67"/>
  <c r="AU89" i="67"/>
  <c r="AI89" i="67"/>
  <c r="W89" i="67"/>
  <c r="K89" i="67"/>
  <c r="AT89" i="67"/>
  <c r="AH89" i="67"/>
  <c r="V89" i="67"/>
  <c r="AY101" i="67"/>
  <c r="AM101" i="67"/>
  <c r="AA101" i="67"/>
  <c r="AK101" i="67"/>
  <c r="AX101" i="67"/>
  <c r="AL101" i="67"/>
  <c r="Z101" i="67"/>
  <c r="AW101" i="67"/>
  <c r="Y101" i="67"/>
  <c r="AV101" i="67"/>
  <c r="AJ101" i="67"/>
  <c r="X101" i="67"/>
  <c r="AU101" i="67"/>
  <c r="AI101" i="67"/>
  <c r="W101" i="67"/>
  <c r="AT101" i="67"/>
  <c r="AH101" i="67"/>
  <c r="AS101" i="67"/>
  <c r="AG101" i="67"/>
  <c r="AQ101" i="67"/>
  <c r="AE101" i="67"/>
  <c r="AR101" i="67"/>
  <c r="AF101" i="67"/>
  <c r="BB101" i="67"/>
  <c r="AP101" i="67"/>
  <c r="AD101" i="67"/>
  <c r="BA101" i="67"/>
  <c r="AO101" i="67"/>
  <c r="AC101" i="67"/>
  <c r="AZ101" i="67"/>
  <c r="AN101" i="67"/>
  <c r="AB101" i="67"/>
  <c r="J83" i="67"/>
  <c r="M89" i="67"/>
  <c r="O90" i="67"/>
  <c r="AA90" i="67"/>
  <c r="AM90" i="67"/>
  <c r="AY90" i="67"/>
  <c r="U91" i="67"/>
  <c r="AG91" i="67"/>
  <c r="AS91" i="67"/>
  <c r="X93" i="67"/>
  <c r="AJ93" i="67"/>
  <c r="AV93" i="67"/>
  <c r="R96" i="67"/>
  <c r="AD96" i="67"/>
  <c r="AP96" i="67"/>
  <c r="BB96" i="67"/>
  <c r="AD97" i="67"/>
  <c r="AP97" i="67"/>
  <c r="BB97" i="67"/>
  <c r="AG102" i="67"/>
  <c r="AS102" i="67"/>
  <c r="AH104" i="67"/>
  <c r="AT104" i="67"/>
  <c r="AD105" i="67"/>
  <c r="AP105" i="67"/>
  <c r="BB105" i="67"/>
  <c r="AM106" i="67"/>
  <c r="AY106" i="67"/>
  <c r="P90" i="67"/>
  <c r="AB90" i="67"/>
  <c r="AN90" i="67"/>
  <c r="AZ90" i="67"/>
  <c r="V91" i="67"/>
  <c r="AH91" i="67"/>
  <c r="AT91" i="67"/>
  <c r="Y93" i="67"/>
  <c r="AK93" i="67"/>
  <c r="AW93" i="67"/>
  <c r="S96" i="67"/>
  <c r="AE96" i="67"/>
  <c r="AQ96" i="67"/>
  <c r="S97" i="67"/>
  <c r="AE97" i="67"/>
  <c r="AQ97" i="67"/>
  <c r="AH102" i="67"/>
  <c r="AT102" i="67"/>
  <c r="AI104" i="67"/>
  <c r="AU104" i="67"/>
  <c r="AE105" i="67"/>
  <c r="AQ105" i="67"/>
  <c r="AB106" i="67"/>
  <c r="AN106" i="67"/>
  <c r="AZ106" i="67"/>
  <c r="Q90" i="67"/>
  <c r="AC90" i="67"/>
  <c r="AO90" i="67"/>
  <c r="BA90" i="67"/>
  <c r="W91" i="67"/>
  <c r="AI91" i="67"/>
  <c r="AU91" i="67"/>
  <c r="Z93" i="67"/>
  <c r="AL93" i="67"/>
  <c r="AX93" i="67"/>
  <c r="T96" i="67"/>
  <c r="AF96" i="67"/>
  <c r="AR96" i="67"/>
  <c r="T97" i="67"/>
  <c r="AF97" i="67"/>
  <c r="AR97" i="67"/>
  <c r="AI102" i="67"/>
  <c r="AU102" i="67"/>
  <c r="AJ104" i="67"/>
  <c r="AV104" i="67"/>
  <c r="AF105" i="67"/>
  <c r="AR105" i="67"/>
  <c r="AC106" i="67"/>
  <c r="AO106" i="67"/>
  <c r="BA106" i="67"/>
  <c r="S90" i="67"/>
  <c r="AE90" i="67"/>
  <c r="AQ90" i="67"/>
  <c r="M91" i="67"/>
  <c r="Y91" i="67"/>
  <c r="AK91" i="67"/>
  <c r="AW91" i="67"/>
  <c r="P93" i="67"/>
  <c r="AB93" i="67"/>
  <c r="AN93" i="67"/>
  <c r="AZ93" i="67"/>
  <c r="V96" i="67"/>
  <c r="AH96" i="67"/>
  <c r="AT96" i="67"/>
  <c r="V97" i="67"/>
  <c r="AH97" i="67"/>
  <c r="AT97" i="67"/>
  <c r="Y102" i="67"/>
  <c r="AK102" i="67"/>
  <c r="AW102" i="67"/>
  <c r="Z104" i="67"/>
  <c r="AL104" i="67"/>
  <c r="AX104" i="67"/>
  <c r="AH105" i="67"/>
  <c r="AT105" i="67"/>
  <c r="AE106" i="67"/>
  <c r="AQ106" i="67"/>
  <c r="AJ91" i="67"/>
  <c r="T90" i="67"/>
  <c r="AF90" i="67"/>
  <c r="AR90" i="67"/>
  <c r="N91" i="67"/>
  <c r="Z91" i="67"/>
  <c r="AL91" i="67"/>
  <c r="AX91" i="67"/>
  <c r="Q93" i="67"/>
  <c r="AC93" i="67"/>
  <c r="AO93" i="67"/>
  <c r="BA93" i="67"/>
  <c r="W96" i="67"/>
  <c r="AI96" i="67"/>
  <c r="AU96" i="67"/>
  <c r="W97" i="67"/>
  <c r="AI97" i="67"/>
  <c r="AU97" i="67"/>
  <c r="Z102" i="67"/>
  <c r="AL102" i="67"/>
  <c r="AX102" i="67"/>
  <c r="AA104" i="67"/>
  <c r="AM104" i="67"/>
  <c r="AY104" i="67"/>
  <c r="AI105" i="67"/>
  <c r="AU105" i="67"/>
  <c r="AF106" i="67"/>
  <c r="AR106" i="67"/>
  <c r="AV91" i="67"/>
  <c r="U90" i="67"/>
  <c r="AG90" i="67"/>
  <c r="AS90" i="67"/>
  <c r="O91" i="67"/>
  <c r="AA91" i="67"/>
  <c r="AM91" i="67"/>
  <c r="AY91" i="67"/>
  <c r="R93" i="67"/>
  <c r="AD93" i="67"/>
  <c r="AP93" i="67"/>
  <c r="BB93" i="67"/>
  <c r="X96" i="67"/>
  <c r="AJ96" i="67"/>
  <c r="AV96" i="67"/>
  <c r="X97" i="67"/>
  <c r="AJ97" i="67"/>
  <c r="AV97" i="67"/>
  <c r="AA102" i="67"/>
  <c r="AM102" i="67"/>
  <c r="AY102" i="67"/>
  <c r="AB104" i="67"/>
  <c r="AN104" i="67"/>
  <c r="AZ104" i="67"/>
  <c r="AJ105" i="67"/>
  <c r="AV105" i="67"/>
  <c r="AG106" i="67"/>
  <c r="AS106" i="67"/>
  <c r="V90" i="67"/>
  <c r="AH90" i="67"/>
  <c r="AT90" i="67"/>
  <c r="P91" i="67"/>
  <c r="AB91" i="67"/>
  <c r="AN91" i="67"/>
  <c r="AZ91" i="67"/>
  <c r="S93" i="67"/>
  <c r="AE93" i="67"/>
  <c r="AQ93" i="67"/>
  <c r="Y96" i="67"/>
  <c r="AK96" i="67"/>
  <c r="AW96" i="67"/>
  <c r="Y97" i="67"/>
  <c r="AK97" i="67"/>
  <c r="AW97" i="67"/>
  <c r="AB102" i="67"/>
  <c r="AN102" i="67"/>
  <c r="AZ102" i="67"/>
  <c r="AC104" i="67"/>
  <c r="AO104" i="67"/>
  <c r="BA104" i="67"/>
  <c r="AK105" i="67"/>
  <c r="AW105" i="67"/>
  <c r="AH106" i="67"/>
  <c r="AT106" i="67"/>
  <c r="X91" i="67"/>
  <c r="W90" i="67"/>
  <c r="AI90" i="67"/>
  <c r="AU90" i="67"/>
  <c r="Q91" i="67"/>
  <c r="AC91" i="67"/>
  <c r="AO91" i="67"/>
  <c r="BA91" i="67"/>
  <c r="T93" i="67"/>
  <c r="AF93" i="67"/>
  <c r="AR93" i="67"/>
  <c r="Z96" i="67"/>
  <c r="AL96" i="67"/>
  <c r="AX96" i="67"/>
  <c r="Z97" i="67"/>
  <c r="AL97" i="67"/>
  <c r="AX97" i="67"/>
  <c r="AC102" i="67"/>
  <c r="AO102" i="67"/>
  <c r="BA102" i="67"/>
  <c r="AD104" i="67"/>
  <c r="AP104" i="67"/>
  <c r="BB104" i="67"/>
  <c r="AL105" i="67"/>
  <c r="AX105" i="67"/>
  <c r="AI106" i="67"/>
  <c r="AU106" i="67"/>
  <c r="R83" i="67"/>
  <c r="M90" i="67"/>
  <c r="Y90" i="67"/>
  <c r="AK90" i="67"/>
  <c r="AW90" i="67"/>
  <c r="S91" i="67"/>
  <c r="AE91" i="67"/>
  <c r="AQ91" i="67"/>
  <c r="V93" i="67"/>
  <c r="AH93" i="67"/>
  <c r="AT93" i="67"/>
  <c r="AB96" i="67"/>
  <c r="AN96" i="67"/>
  <c r="AZ96" i="67"/>
  <c r="AB97" i="67"/>
  <c r="AN97" i="67"/>
  <c r="AZ97" i="67"/>
  <c r="AE102" i="67"/>
  <c r="AQ102" i="67"/>
  <c r="AF104" i="67"/>
  <c r="AR104" i="67"/>
  <c r="AB105" i="67"/>
  <c r="AN105" i="67"/>
  <c r="AZ105" i="67"/>
  <c r="AK106" i="67"/>
  <c r="AW106" i="67"/>
  <c r="AA83" i="67"/>
  <c r="N90" i="67"/>
  <c r="Z90" i="67"/>
  <c r="AL90" i="67"/>
  <c r="T91" i="67"/>
  <c r="AF91" i="67"/>
  <c r="W93" i="67"/>
  <c r="AI93" i="67"/>
  <c r="AC96" i="67"/>
  <c r="AO96" i="67"/>
  <c r="AC97" i="67"/>
  <c r="AO97" i="67"/>
  <c r="AF102" i="67"/>
  <c r="AG104" i="67"/>
  <c r="AC105" i="67"/>
  <c r="AO105" i="67"/>
  <c r="AL106" i="67"/>
  <c r="L83" i="75"/>
  <c r="E83" i="75"/>
  <c r="M83" i="75"/>
  <c r="U83" i="75"/>
  <c r="H83" i="75"/>
  <c r="P83" i="75"/>
  <c r="X83" i="75"/>
  <c r="T83" i="75"/>
  <c r="I83" i="75"/>
  <c r="Q83" i="75"/>
  <c r="Y83" i="75"/>
  <c r="J83" i="75"/>
  <c r="R83" i="75"/>
  <c r="Z83" i="75"/>
  <c r="K83" i="75"/>
  <c r="S83" i="75"/>
  <c r="AA83" i="75"/>
  <c r="F83" i="75"/>
  <c r="N83" i="75"/>
  <c r="V83" i="75"/>
  <c r="G83" i="75"/>
  <c r="O83" i="75"/>
  <c r="W83" i="75"/>
  <c r="F83" i="74"/>
  <c r="N83" i="74"/>
  <c r="V83" i="74"/>
  <c r="G83" i="74"/>
  <c r="O83" i="74"/>
  <c r="W83" i="74"/>
  <c r="L83" i="74"/>
  <c r="T83" i="74"/>
  <c r="U83" i="74"/>
  <c r="E83" i="74"/>
  <c r="M83" i="74"/>
  <c r="J83" i="74"/>
  <c r="R83" i="74"/>
  <c r="Z83" i="74"/>
  <c r="K83" i="74"/>
  <c r="S83" i="74"/>
  <c r="AA83" i="74"/>
  <c r="E83" i="73"/>
  <c r="M83" i="73"/>
  <c r="U83" i="73"/>
  <c r="F83" i="73"/>
  <c r="N83" i="73"/>
  <c r="V83" i="73"/>
  <c r="G83" i="73"/>
  <c r="O83" i="73"/>
  <c r="W83" i="73"/>
  <c r="H83" i="73"/>
  <c r="P83" i="73"/>
  <c r="X83" i="73"/>
  <c r="I83" i="73"/>
  <c r="Q83" i="73"/>
  <c r="Y83" i="73"/>
  <c r="K83" i="73"/>
  <c r="S83" i="73"/>
  <c r="AA83" i="73"/>
  <c r="L83" i="73"/>
  <c r="T83" i="73"/>
  <c r="J83" i="73"/>
  <c r="R83" i="73"/>
  <c r="Z83" i="73"/>
  <c r="H83" i="72"/>
  <c r="P83" i="72"/>
  <c r="X83" i="72"/>
  <c r="M83" i="72"/>
  <c r="K83" i="72"/>
  <c r="S83" i="72"/>
  <c r="L83" i="72"/>
  <c r="T83" i="72"/>
  <c r="AA83" i="72"/>
  <c r="U83" i="72"/>
  <c r="F83" i="72"/>
  <c r="N83" i="72"/>
  <c r="V83" i="72"/>
  <c r="G83" i="72"/>
  <c r="O83" i="72"/>
  <c r="W83" i="72"/>
  <c r="E83" i="72"/>
  <c r="I83" i="72"/>
  <c r="Q83" i="72"/>
  <c r="Y83" i="72"/>
  <c r="J83" i="72"/>
  <c r="R83" i="72"/>
  <c r="Z83" i="72"/>
  <c r="G83" i="71"/>
  <c r="G134" i="71" s="1"/>
  <c r="H83" i="71"/>
  <c r="H134" i="71" s="1"/>
  <c r="P83" i="71"/>
  <c r="P134" i="71" s="1"/>
  <c r="X83" i="71"/>
  <c r="X134" i="71" s="1"/>
  <c r="I83" i="71"/>
  <c r="I134" i="71" s="1"/>
  <c r="Q83" i="71"/>
  <c r="Q134" i="71" s="1"/>
  <c r="Y83" i="71"/>
  <c r="J83" i="71"/>
  <c r="R83" i="71"/>
  <c r="R134" i="71" s="1"/>
  <c r="Z83" i="71"/>
  <c r="Z134" i="71" s="1"/>
  <c r="K83" i="71"/>
  <c r="K134" i="71" s="1"/>
  <c r="S83" i="71"/>
  <c r="AA83" i="71"/>
  <c r="AA134" i="71" s="1"/>
  <c r="W83" i="71"/>
  <c r="W134" i="71" s="1"/>
  <c r="L83" i="71"/>
  <c r="L134" i="71" s="1"/>
  <c r="T83" i="71"/>
  <c r="T134" i="71" s="1"/>
  <c r="O83" i="71"/>
  <c r="O134" i="71" s="1"/>
  <c r="E83" i="71"/>
  <c r="M83" i="71"/>
  <c r="M134" i="71" s="1"/>
  <c r="U83" i="71"/>
  <c r="K128" i="71"/>
  <c r="F83" i="71"/>
  <c r="F134" i="71" s="1"/>
  <c r="N83" i="71"/>
  <c r="N134" i="71" s="1"/>
  <c r="V83" i="71"/>
  <c r="V134" i="71" s="1"/>
  <c r="F128" i="71"/>
  <c r="AF128" i="71"/>
  <c r="I128" i="71"/>
  <c r="W83" i="70"/>
  <c r="U83" i="70"/>
  <c r="H83" i="70"/>
  <c r="P83" i="70"/>
  <c r="X83" i="70"/>
  <c r="G83" i="70"/>
  <c r="I83" i="70"/>
  <c r="Q83" i="70"/>
  <c r="Y83" i="70"/>
  <c r="J83" i="70"/>
  <c r="R83" i="70"/>
  <c r="Z83" i="70"/>
  <c r="E83" i="70"/>
  <c r="K83" i="70"/>
  <c r="S83" i="70"/>
  <c r="AA83" i="70"/>
  <c r="O83" i="70"/>
  <c r="F83" i="70"/>
  <c r="N83" i="70"/>
  <c r="V83" i="70"/>
  <c r="H83" i="69"/>
  <c r="P83" i="69"/>
  <c r="X83" i="69"/>
  <c r="G83" i="69"/>
  <c r="I83" i="69"/>
  <c r="Q83" i="69"/>
  <c r="Y83" i="69"/>
  <c r="W83" i="69"/>
  <c r="J83" i="69"/>
  <c r="R83" i="69"/>
  <c r="Z83" i="69"/>
  <c r="E83" i="69"/>
  <c r="M83" i="69"/>
  <c r="U83" i="69"/>
  <c r="O83" i="69"/>
  <c r="K83" i="69"/>
  <c r="S83" i="69"/>
  <c r="AA83" i="69"/>
  <c r="F83" i="69"/>
  <c r="N83" i="69"/>
  <c r="V83" i="69"/>
  <c r="V83" i="68"/>
  <c r="T83" i="68"/>
  <c r="Q83" i="68"/>
  <c r="Y83" i="68"/>
  <c r="N83" i="68"/>
  <c r="K83" i="68"/>
  <c r="AA83" i="68"/>
  <c r="L83" i="68"/>
  <c r="S83" i="68"/>
  <c r="O83" i="68"/>
  <c r="W83" i="68"/>
  <c r="N83" i="67"/>
  <c r="V83" i="67"/>
  <c r="W83" i="67"/>
  <c r="P83" i="67"/>
  <c r="S83" i="67"/>
  <c r="O83" i="67"/>
  <c r="T83" i="67"/>
  <c r="Q83" i="67"/>
  <c r="Y83" i="67"/>
  <c r="U83" i="67"/>
  <c r="K83" i="67"/>
  <c r="L83" i="67"/>
  <c r="Z83" i="67"/>
  <c r="X83" i="67"/>
  <c r="M83" i="67"/>
  <c r="J128" i="71"/>
  <c r="H128" i="71"/>
  <c r="J134" i="71"/>
  <c r="S134" i="71"/>
  <c r="U134" i="71"/>
  <c r="Y134" i="71"/>
  <c r="AB134" i="71"/>
  <c r="AC134" i="71"/>
  <c r="AD134" i="71"/>
  <c r="AE134" i="71"/>
  <c r="AF134" i="71"/>
  <c r="AG134" i="71"/>
  <c r="AH134" i="71"/>
  <c r="AI134" i="71"/>
  <c r="AJ134" i="71"/>
  <c r="AK134" i="71"/>
  <c r="AL134" i="71"/>
  <c r="AM134" i="71"/>
  <c r="AN134" i="71"/>
  <c r="AO134" i="71"/>
  <c r="AP134" i="71"/>
  <c r="AQ134" i="71"/>
  <c r="AR134" i="71"/>
  <c r="AS134" i="71"/>
  <c r="AT134" i="71"/>
  <c r="AU134" i="71"/>
  <c r="AV134" i="71"/>
  <c r="AW134" i="71"/>
  <c r="AX134" i="71"/>
  <c r="AY134" i="71"/>
  <c r="F143" i="71"/>
  <c r="G143" i="71"/>
  <c r="H143" i="71"/>
  <c r="I143" i="71"/>
  <c r="J143" i="71"/>
  <c r="K143" i="71"/>
  <c r="L143" i="71"/>
  <c r="M143" i="71"/>
  <c r="N143" i="71"/>
  <c r="O143" i="71"/>
  <c r="P143" i="71"/>
  <c r="Q143" i="71"/>
  <c r="R143" i="71"/>
  <c r="S143" i="71"/>
  <c r="T143" i="71"/>
  <c r="U143" i="71"/>
  <c r="V143" i="71"/>
  <c r="W143" i="71"/>
  <c r="X143" i="71"/>
  <c r="Y143" i="71"/>
  <c r="Z143" i="71"/>
  <c r="AA143" i="71"/>
  <c r="AB143" i="71"/>
  <c r="AC143" i="71"/>
  <c r="AD143" i="71"/>
  <c r="AE143" i="71"/>
  <c r="AF143" i="71"/>
  <c r="AG143" i="71"/>
  <c r="AH143" i="71"/>
  <c r="AI143" i="71"/>
  <c r="AJ143" i="71"/>
  <c r="AK143" i="71"/>
  <c r="AL143" i="71"/>
  <c r="AM143" i="71"/>
  <c r="AN143" i="71"/>
  <c r="AO143" i="71"/>
  <c r="AP143" i="71"/>
  <c r="AQ143" i="71"/>
  <c r="AR143" i="71"/>
  <c r="AS143" i="71"/>
  <c r="AT143" i="71"/>
  <c r="AU143" i="71"/>
  <c r="AV143" i="71"/>
  <c r="AW143" i="71"/>
  <c r="AX143" i="71"/>
  <c r="AY143" i="71"/>
  <c r="AZ143" i="71"/>
  <c r="BA143" i="71"/>
  <c r="BB143" i="71"/>
  <c r="F146" i="71"/>
  <c r="G146" i="71"/>
  <c r="H146" i="71"/>
  <c r="I146" i="71"/>
  <c r="J146" i="71"/>
  <c r="K146" i="71"/>
  <c r="L146" i="71"/>
  <c r="M146" i="71"/>
  <c r="N146" i="71"/>
  <c r="O146" i="71"/>
  <c r="P146" i="71"/>
  <c r="Q146" i="71"/>
  <c r="R146" i="71"/>
  <c r="S146" i="71"/>
  <c r="T146" i="71"/>
  <c r="U146" i="71"/>
  <c r="V146" i="71"/>
  <c r="W146" i="71"/>
  <c r="X146" i="71"/>
  <c r="Y146" i="71"/>
  <c r="Z146" i="71"/>
  <c r="AA146" i="71"/>
  <c r="AB146" i="71"/>
  <c r="AC146" i="71"/>
  <c r="AD146" i="71"/>
  <c r="AE146" i="71"/>
  <c r="AF146" i="71"/>
  <c r="AG146" i="71"/>
  <c r="AH146" i="71"/>
  <c r="AI146" i="71"/>
  <c r="AJ146" i="71"/>
  <c r="AK146" i="71"/>
  <c r="AL146" i="71"/>
  <c r="AM146" i="71"/>
  <c r="AN146" i="71"/>
  <c r="AO146" i="71"/>
  <c r="AP146" i="71"/>
  <c r="AQ146" i="71"/>
  <c r="AR146" i="71"/>
  <c r="AS146" i="71"/>
  <c r="AT146" i="71"/>
  <c r="AU146" i="71"/>
  <c r="AV146" i="71"/>
  <c r="AW146" i="71"/>
  <c r="AX146" i="71"/>
  <c r="AY146" i="71"/>
  <c r="AZ146" i="71"/>
  <c r="BA146" i="71"/>
  <c r="BB146" i="71"/>
  <c r="F147" i="71"/>
  <c r="G147" i="71"/>
  <c r="H147" i="71"/>
  <c r="I147" i="71"/>
  <c r="J147" i="71"/>
  <c r="K147" i="71"/>
  <c r="L147" i="71"/>
  <c r="M147" i="71"/>
  <c r="N147" i="71"/>
  <c r="O147" i="71"/>
  <c r="P147" i="71"/>
  <c r="Q147" i="71"/>
  <c r="R147" i="71"/>
  <c r="S147" i="71"/>
  <c r="T147" i="71"/>
  <c r="U147" i="71"/>
  <c r="V147" i="71"/>
  <c r="W147" i="71"/>
  <c r="X147" i="71"/>
  <c r="Y147" i="71"/>
  <c r="Z147" i="71"/>
  <c r="AA147" i="71"/>
  <c r="AB147" i="71"/>
  <c r="AC147" i="71"/>
  <c r="AD147" i="71"/>
  <c r="AE147" i="71"/>
  <c r="AF147" i="71"/>
  <c r="AG147" i="71"/>
  <c r="AH147" i="71"/>
  <c r="AI147" i="71"/>
  <c r="AJ147" i="71"/>
  <c r="AK147" i="71"/>
  <c r="AL147" i="71"/>
  <c r="AM147" i="71"/>
  <c r="AN147" i="71"/>
  <c r="AO147" i="71"/>
  <c r="AP147" i="71"/>
  <c r="AQ147" i="71"/>
  <c r="AR147" i="71"/>
  <c r="AS147" i="71"/>
  <c r="AT147" i="71"/>
  <c r="AU147" i="71"/>
  <c r="AV147" i="71"/>
  <c r="AW147" i="71"/>
  <c r="AX147" i="71"/>
  <c r="AY147" i="71"/>
  <c r="AZ147" i="71"/>
  <c r="BA147" i="71"/>
  <c r="BB147" i="71"/>
  <c r="AB128" i="71" l="1"/>
  <c r="AV128" i="71"/>
  <c r="U128" i="71"/>
  <c r="G128" i="71"/>
  <c r="V128" i="71"/>
  <c r="AC128" i="71"/>
  <c r="M128" i="71"/>
  <c r="AR128" i="71"/>
  <c r="BA128" i="71"/>
  <c r="AA128" i="71"/>
  <c r="AX128" i="71"/>
  <c r="AH128" i="71"/>
  <c r="AI128" i="71"/>
  <c r="X128" i="71"/>
  <c r="AW128" i="71"/>
  <c r="AJ128" i="71"/>
  <c r="AM128" i="71"/>
  <c r="O128" i="71"/>
  <c r="T128" i="71"/>
  <c r="L128" i="71"/>
  <c r="Z128" i="71"/>
  <c r="AY128" i="71"/>
  <c r="AD128" i="71"/>
  <c r="S128" i="71"/>
  <c r="AU128" i="71"/>
  <c r="W128" i="71"/>
  <c r="AE128" i="71"/>
  <c r="AP128" i="71"/>
  <c r="AK128" i="71"/>
  <c r="P128" i="71"/>
  <c r="R128" i="71"/>
  <c r="N128" i="71"/>
  <c r="AZ128" i="71"/>
  <c r="Y128" i="71"/>
  <c r="AG128" i="71"/>
  <c r="AO128" i="71"/>
  <c r="AM195" i="71" l="1"/>
  <c r="AN195" i="75"/>
  <c r="AM195" i="75"/>
  <c r="AL195" i="75"/>
  <c r="AK195" i="75"/>
  <c r="AJ195" i="75"/>
  <c r="AI195" i="75"/>
  <c r="AH195" i="75"/>
  <c r="AG195" i="75"/>
  <c r="AF195" i="75"/>
  <c r="AE195" i="75"/>
  <c r="AD195" i="75"/>
  <c r="AC195" i="75"/>
  <c r="AB195" i="75"/>
  <c r="AA195" i="75"/>
  <c r="Z195" i="75"/>
  <c r="Y195" i="75"/>
  <c r="X195" i="75"/>
  <c r="W195" i="75"/>
  <c r="V195" i="75"/>
  <c r="U195" i="75"/>
  <c r="T195" i="75"/>
  <c r="S195" i="75"/>
  <c r="R195" i="75"/>
  <c r="Q195" i="75"/>
  <c r="P195" i="75"/>
  <c r="O195" i="75"/>
  <c r="N195" i="75"/>
  <c r="M195" i="75"/>
  <c r="L195" i="75"/>
  <c r="K195" i="75"/>
  <c r="J195" i="75"/>
  <c r="I195" i="75"/>
  <c r="H195" i="75"/>
  <c r="G195" i="75"/>
  <c r="F195" i="75"/>
  <c r="E195" i="75"/>
  <c r="AM195" i="74"/>
  <c r="AL195" i="74"/>
  <c r="AK195" i="74"/>
  <c r="AJ195" i="74"/>
  <c r="AI195" i="74"/>
  <c r="AH195" i="74"/>
  <c r="AG195" i="74"/>
  <c r="AF195" i="74"/>
  <c r="AE195" i="74"/>
  <c r="AD195" i="74"/>
  <c r="AC195" i="74"/>
  <c r="AB195" i="74"/>
  <c r="AA195" i="74"/>
  <c r="Z195" i="74"/>
  <c r="Y195" i="74"/>
  <c r="X195" i="74"/>
  <c r="W195" i="74"/>
  <c r="V195" i="74"/>
  <c r="U195" i="74"/>
  <c r="T195" i="74"/>
  <c r="S195" i="74"/>
  <c r="R195" i="74"/>
  <c r="Q195" i="74"/>
  <c r="P195" i="74"/>
  <c r="O195" i="74"/>
  <c r="N195" i="74"/>
  <c r="M195" i="74"/>
  <c r="L195" i="74"/>
  <c r="K195" i="74"/>
  <c r="J195" i="74"/>
  <c r="I195" i="74"/>
  <c r="H195" i="74"/>
  <c r="G195" i="74"/>
  <c r="F195" i="74"/>
  <c r="E195" i="74"/>
  <c r="AM195" i="73"/>
  <c r="AL195" i="73"/>
  <c r="AK195" i="73"/>
  <c r="AJ195" i="73"/>
  <c r="AI195" i="73"/>
  <c r="AH195" i="73"/>
  <c r="AG195" i="73"/>
  <c r="AF195" i="73"/>
  <c r="AE195" i="73"/>
  <c r="AD195" i="73"/>
  <c r="AC195" i="73"/>
  <c r="AB195" i="73"/>
  <c r="AA195" i="73"/>
  <c r="Z195" i="73"/>
  <c r="Y195" i="73"/>
  <c r="X195" i="73"/>
  <c r="W195" i="73"/>
  <c r="V195" i="73"/>
  <c r="U195" i="73"/>
  <c r="T195" i="73"/>
  <c r="S195" i="73"/>
  <c r="R195" i="73"/>
  <c r="Q195" i="73"/>
  <c r="P195" i="73"/>
  <c r="O195" i="73"/>
  <c r="N195" i="73"/>
  <c r="M195" i="73"/>
  <c r="L195" i="73"/>
  <c r="K195" i="73"/>
  <c r="J195" i="73"/>
  <c r="I195" i="73"/>
  <c r="H195" i="73"/>
  <c r="G195" i="73"/>
  <c r="F195" i="73"/>
  <c r="E195" i="73"/>
  <c r="AL195" i="72"/>
  <c r="AK195" i="72"/>
  <c r="AJ195" i="72"/>
  <c r="AI195" i="72"/>
  <c r="AH195" i="72"/>
  <c r="AG195" i="72"/>
  <c r="AF195" i="72"/>
  <c r="AE195" i="72"/>
  <c r="AD195" i="72"/>
  <c r="AC195" i="72"/>
  <c r="AB195" i="72"/>
  <c r="AA195" i="72"/>
  <c r="Z195" i="72"/>
  <c r="Y195" i="72"/>
  <c r="X195" i="72"/>
  <c r="W195" i="72"/>
  <c r="V195" i="72"/>
  <c r="U195" i="72"/>
  <c r="T195" i="72"/>
  <c r="S195" i="72"/>
  <c r="R195" i="72"/>
  <c r="Q195" i="72"/>
  <c r="P195" i="72"/>
  <c r="O195" i="72"/>
  <c r="N195" i="72"/>
  <c r="M195" i="72"/>
  <c r="L195" i="72"/>
  <c r="K195" i="72"/>
  <c r="J195" i="72"/>
  <c r="I195" i="72"/>
  <c r="H195" i="72"/>
  <c r="G195" i="72"/>
  <c r="F195" i="72"/>
  <c r="E195" i="72"/>
  <c r="AL195" i="71"/>
  <c r="AK195" i="71"/>
  <c r="AJ195" i="71"/>
  <c r="AI195" i="71"/>
  <c r="AH195" i="71"/>
  <c r="AG195" i="71"/>
  <c r="AF195" i="71"/>
  <c r="AE195" i="71"/>
  <c r="AD195" i="71"/>
  <c r="AC195" i="71"/>
  <c r="AB195" i="71"/>
  <c r="AA195" i="71"/>
  <c r="Z195" i="71"/>
  <c r="Y195" i="71"/>
  <c r="X195" i="71"/>
  <c r="W195" i="71"/>
  <c r="V195" i="71"/>
  <c r="U195" i="71"/>
  <c r="T195" i="71"/>
  <c r="S195" i="71"/>
  <c r="R195" i="71"/>
  <c r="Q195" i="71"/>
  <c r="P195" i="71"/>
  <c r="O195" i="71"/>
  <c r="N195" i="71"/>
  <c r="M195" i="71"/>
  <c r="L195" i="71"/>
  <c r="K195" i="71"/>
  <c r="J195" i="71"/>
  <c r="I195" i="71"/>
  <c r="H195" i="71"/>
  <c r="G195" i="71"/>
  <c r="F195" i="71"/>
  <c r="E195" i="71"/>
  <c r="AN195" i="70"/>
  <c r="AM195" i="70"/>
  <c r="AL195" i="70"/>
  <c r="AK195" i="70"/>
  <c r="AJ195" i="70"/>
  <c r="AI195" i="70"/>
  <c r="AH195" i="70"/>
  <c r="AG195" i="70"/>
  <c r="AF195" i="70"/>
  <c r="AE195" i="70"/>
  <c r="AD195" i="70"/>
  <c r="AC195" i="70"/>
  <c r="AB195" i="70"/>
  <c r="AA195" i="70"/>
  <c r="Z195" i="70"/>
  <c r="Y195" i="70"/>
  <c r="X195" i="70"/>
  <c r="W195" i="70"/>
  <c r="V195" i="70"/>
  <c r="U195" i="70"/>
  <c r="T195" i="70"/>
  <c r="S195" i="70"/>
  <c r="R195" i="70"/>
  <c r="Q195" i="70"/>
  <c r="P195" i="70"/>
  <c r="O195" i="70"/>
  <c r="N195" i="70"/>
  <c r="M195" i="70"/>
  <c r="L195" i="70"/>
  <c r="K195" i="70"/>
  <c r="J195" i="70"/>
  <c r="I195" i="70"/>
  <c r="H195" i="70"/>
  <c r="G195" i="70"/>
  <c r="F195" i="70"/>
  <c r="E195" i="70"/>
  <c r="AM195" i="69"/>
  <c r="AL195" i="69"/>
  <c r="AK195" i="69"/>
  <c r="AJ195" i="69"/>
  <c r="AI195" i="69"/>
  <c r="AH195" i="69"/>
  <c r="AG195" i="69"/>
  <c r="AF195" i="69"/>
  <c r="AE195" i="69"/>
  <c r="AD195" i="69"/>
  <c r="AC195" i="69"/>
  <c r="AB195" i="69"/>
  <c r="AA195" i="69"/>
  <c r="Z195" i="69"/>
  <c r="Y195" i="69"/>
  <c r="X195" i="69"/>
  <c r="W195" i="69"/>
  <c r="V195" i="69"/>
  <c r="U195" i="69"/>
  <c r="T195" i="69"/>
  <c r="S195" i="69"/>
  <c r="R195" i="69"/>
  <c r="Q195" i="69"/>
  <c r="P195" i="69"/>
  <c r="O195" i="69"/>
  <c r="N195" i="69"/>
  <c r="M195" i="69"/>
  <c r="L195" i="69"/>
  <c r="K195" i="69"/>
  <c r="J195" i="69"/>
  <c r="I195" i="69"/>
  <c r="H195" i="69"/>
  <c r="G195" i="69"/>
  <c r="F195" i="69"/>
  <c r="E195" i="69"/>
  <c r="AN195" i="73" l="1"/>
  <c r="AM195" i="72"/>
  <c r="AW49" i="88"/>
  <c r="AV49" i="88" s="1"/>
  <c r="AD191" i="75"/>
  <c r="X191" i="75"/>
  <c r="W191" i="75"/>
  <c r="V191" i="75"/>
  <c r="U191" i="75"/>
  <c r="T191" i="75"/>
  <c r="O198" i="75"/>
  <c r="N191" i="75"/>
  <c r="M191" i="75"/>
  <c r="L191" i="75"/>
  <c r="I191" i="75"/>
  <c r="H191" i="75"/>
  <c r="E191" i="75"/>
  <c r="AE197" i="74"/>
  <c r="W197" i="74"/>
  <c r="P197" i="74"/>
  <c r="O197" i="74"/>
  <c r="L191" i="74"/>
  <c r="E198" i="74"/>
  <c r="F198" i="73"/>
  <c r="AB191" i="73"/>
  <c r="AA191" i="73"/>
  <c r="X197" i="73"/>
  <c r="V198" i="73"/>
  <c r="S191" i="73"/>
  <c r="P197" i="73"/>
  <c r="AG191" i="72"/>
  <c r="Y191" i="72"/>
  <c r="I191" i="72"/>
  <c r="AI191" i="72"/>
  <c r="AH191" i="72"/>
  <c r="AD191" i="72"/>
  <c r="AC191" i="72"/>
  <c r="AB191" i="72"/>
  <c r="AA191" i="72"/>
  <c r="X191" i="72"/>
  <c r="U191" i="72"/>
  <c r="R191" i="72"/>
  <c r="Q191" i="72"/>
  <c r="P191" i="72"/>
  <c r="N191" i="72"/>
  <c r="M191" i="72"/>
  <c r="L191" i="72"/>
  <c r="K191" i="72"/>
  <c r="J191" i="72"/>
  <c r="H191" i="72"/>
  <c r="AH197" i="71"/>
  <c r="H191" i="71"/>
  <c r="AH198" i="71"/>
  <c r="AE191" i="71"/>
  <c r="AD197" i="71"/>
  <c r="Z198" i="71"/>
  <c r="Y198" i="71"/>
  <c r="X191" i="71"/>
  <c r="W198" i="71"/>
  <c r="R197" i="71"/>
  <c r="Q198" i="71"/>
  <c r="K197" i="71"/>
  <c r="J197" i="71"/>
  <c r="I197" i="71"/>
  <c r="F191" i="71"/>
  <c r="AB191" i="70"/>
  <c r="AE197" i="70"/>
  <c r="X197" i="70"/>
  <c r="W197" i="70"/>
  <c r="P197" i="70"/>
  <c r="O197" i="70"/>
  <c r="L191" i="70"/>
  <c r="H197" i="70"/>
  <c r="E198" i="70"/>
  <c r="AH191" i="69"/>
  <c r="AF191" i="69"/>
  <c r="AE191" i="69"/>
  <c r="AC191" i="69"/>
  <c r="Z191" i="69"/>
  <c r="X191" i="69"/>
  <c r="V191" i="69"/>
  <c r="U191" i="69"/>
  <c r="S191" i="69"/>
  <c r="R191" i="69"/>
  <c r="P191" i="69"/>
  <c r="O191" i="69"/>
  <c r="M191" i="69"/>
  <c r="J191" i="69"/>
  <c r="I191" i="69"/>
  <c r="H191" i="69"/>
  <c r="G191" i="69"/>
  <c r="E191" i="69"/>
  <c r="AF191" i="68"/>
  <c r="X191" i="68"/>
  <c r="AF197" i="68"/>
  <c r="AE197" i="68"/>
  <c r="AC197" i="68"/>
  <c r="X197" i="68"/>
  <c r="U198" i="68"/>
  <c r="H191" i="68"/>
  <c r="G197" i="68"/>
  <c r="O198" i="67"/>
  <c r="AD198" i="67"/>
  <c r="Z191" i="67"/>
  <c r="T191" i="67"/>
  <c r="M191" i="67"/>
  <c r="L197" i="67"/>
  <c r="J198" i="67"/>
  <c r="H197" i="67"/>
  <c r="E191" i="67"/>
  <c r="AO195" i="75" l="1"/>
  <c r="AN195" i="74"/>
  <c r="AO195" i="73"/>
  <c r="AN195" i="72"/>
  <c r="AN195" i="71"/>
  <c r="AO195" i="70"/>
  <c r="AN195" i="69"/>
  <c r="AC198" i="68"/>
  <c r="AD191" i="71"/>
  <c r="X197" i="67"/>
  <c r="Y191" i="69"/>
  <c r="AG197" i="69"/>
  <c r="J191" i="67"/>
  <c r="R191" i="67"/>
  <c r="R198" i="67"/>
  <c r="Z198" i="67"/>
  <c r="AH191" i="67"/>
  <c r="AH198" i="67"/>
  <c r="P197" i="67"/>
  <c r="P191" i="67"/>
  <c r="Q197" i="67"/>
  <c r="E198" i="73"/>
  <c r="I197" i="67"/>
  <c r="AB191" i="68"/>
  <c r="L191" i="67"/>
  <c r="L198" i="67"/>
  <c r="T198" i="67"/>
  <c r="AB198" i="67"/>
  <c r="AB197" i="67"/>
  <c r="AB191" i="67"/>
  <c r="T197" i="67"/>
  <c r="Y197" i="67"/>
  <c r="E197" i="67"/>
  <c r="U191" i="67"/>
  <c r="AC191" i="67"/>
  <c r="N198" i="67"/>
  <c r="V197" i="67"/>
  <c r="S198" i="72"/>
  <c r="F197" i="67"/>
  <c r="G198" i="67"/>
  <c r="W198" i="67"/>
  <c r="AE198" i="67"/>
  <c r="L198" i="71"/>
  <c r="L197" i="71"/>
  <c r="T198" i="71"/>
  <c r="AB197" i="71"/>
  <c r="AJ198" i="71"/>
  <c r="AF197" i="67"/>
  <c r="AF191" i="67"/>
  <c r="L191" i="68"/>
  <c r="T191" i="68"/>
  <c r="AA191" i="68"/>
  <c r="AA198" i="68"/>
  <c r="I198" i="71"/>
  <c r="F197" i="71"/>
  <c r="N197" i="71"/>
  <c r="O197" i="73"/>
  <c r="W197" i="73"/>
  <c r="AE197" i="73"/>
  <c r="K191" i="68"/>
  <c r="E197" i="68"/>
  <c r="AI198" i="68"/>
  <c r="AF197" i="70"/>
  <c r="G198" i="71"/>
  <c r="G191" i="71"/>
  <c r="O198" i="71"/>
  <c r="O191" i="71"/>
  <c r="AE198" i="71"/>
  <c r="J191" i="71"/>
  <c r="AI191" i="68"/>
  <c r="H197" i="68"/>
  <c r="E198" i="68"/>
  <c r="F198" i="70"/>
  <c r="N191" i="71"/>
  <c r="F198" i="74"/>
  <c r="N198" i="74"/>
  <c r="V198" i="74"/>
  <c r="AD198" i="74"/>
  <c r="P191" i="68"/>
  <c r="M197" i="68"/>
  <c r="K198" i="68"/>
  <c r="N198" i="70"/>
  <c r="Y197" i="71"/>
  <c r="AG198" i="71"/>
  <c r="V191" i="71"/>
  <c r="AF191" i="72"/>
  <c r="AG197" i="67"/>
  <c r="S191" i="68"/>
  <c r="P197" i="68"/>
  <c r="M198" i="68"/>
  <c r="V198" i="70"/>
  <c r="J198" i="71"/>
  <c r="R191" i="71"/>
  <c r="R198" i="71"/>
  <c r="Z197" i="71"/>
  <c r="AH191" i="71"/>
  <c r="W191" i="71"/>
  <c r="V197" i="71"/>
  <c r="AI191" i="73"/>
  <c r="K191" i="73"/>
  <c r="H197" i="74"/>
  <c r="X197" i="74"/>
  <c r="AF197" i="74"/>
  <c r="U197" i="68"/>
  <c r="S198" i="68"/>
  <c r="T191" i="70"/>
  <c r="AD198" i="70"/>
  <c r="S197" i="71"/>
  <c r="AA197" i="71"/>
  <c r="AI197" i="71"/>
  <c r="Z191" i="71"/>
  <c r="E197" i="72"/>
  <c r="AC191" i="75"/>
  <c r="AD198" i="73"/>
  <c r="AB191" i="75"/>
  <c r="H197" i="73"/>
  <c r="G198" i="75"/>
  <c r="T191" i="74"/>
  <c r="L191" i="73"/>
  <c r="AF197" i="73"/>
  <c r="AB191" i="74"/>
  <c r="T191" i="73"/>
  <c r="N198" i="73"/>
  <c r="K198" i="75"/>
  <c r="K197" i="75"/>
  <c r="S198" i="75"/>
  <c r="S197" i="75"/>
  <c r="AA198" i="75"/>
  <c r="AA197" i="75"/>
  <c r="AI198" i="75"/>
  <c r="AI197" i="75"/>
  <c r="L198" i="75"/>
  <c r="L197" i="75"/>
  <c r="T198" i="75"/>
  <c r="T197" i="75"/>
  <c r="AB198" i="75"/>
  <c r="AB197" i="75"/>
  <c r="F191" i="75"/>
  <c r="I197" i="75"/>
  <c r="W198" i="75"/>
  <c r="Z198" i="75"/>
  <c r="Z197" i="75"/>
  <c r="E198" i="75"/>
  <c r="E197" i="75"/>
  <c r="M198" i="75"/>
  <c r="M197" i="75"/>
  <c r="U198" i="75"/>
  <c r="U197" i="75"/>
  <c r="AC198" i="75"/>
  <c r="AC197" i="75"/>
  <c r="G191" i="75"/>
  <c r="O191" i="75"/>
  <c r="AE191" i="75"/>
  <c r="Q197" i="75"/>
  <c r="AE198" i="75"/>
  <c r="R198" i="75"/>
  <c r="R197" i="75"/>
  <c r="AH198" i="75"/>
  <c r="AH197" i="75"/>
  <c r="F198" i="75"/>
  <c r="F197" i="75"/>
  <c r="N198" i="75"/>
  <c r="N197" i="75"/>
  <c r="V198" i="75"/>
  <c r="V197" i="75"/>
  <c r="AD198" i="75"/>
  <c r="AD197" i="75"/>
  <c r="P191" i="75"/>
  <c r="AF191" i="75"/>
  <c r="Y197" i="75"/>
  <c r="J198" i="75"/>
  <c r="J197" i="75"/>
  <c r="G197" i="75"/>
  <c r="O197" i="75"/>
  <c r="W197" i="75"/>
  <c r="AE197" i="75"/>
  <c r="Q191" i="75"/>
  <c r="Y191" i="75"/>
  <c r="AG191" i="75"/>
  <c r="AG197" i="75"/>
  <c r="H197" i="75"/>
  <c r="H198" i="75"/>
  <c r="P197" i="75"/>
  <c r="P198" i="75"/>
  <c r="X197" i="75"/>
  <c r="X198" i="75"/>
  <c r="AF197" i="75"/>
  <c r="AF198" i="75"/>
  <c r="J191" i="75"/>
  <c r="R191" i="75"/>
  <c r="Z191" i="75"/>
  <c r="AH191" i="75"/>
  <c r="I198" i="75"/>
  <c r="Q198" i="75"/>
  <c r="Y198" i="75"/>
  <c r="AG198" i="75"/>
  <c r="K191" i="75"/>
  <c r="S191" i="75"/>
  <c r="AA191" i="75"/>
  <c r="AI191" i="75"/>
  <c r="E191" i="74"/>
  <c r="M191" i="74"/>
  <c r="U191" i="74"/>
  <c r="AC191" i="74"/>
  <c r="I197" i="74"/>
  <c r="Q197" i="74"/>
  <c r="Y197" i="74"/>
  <c r="AG197" i="74"/>
  <c r="G198" i="74"/>
  <c r="O198" i="74"/>
  <c r="W198" i="74"/>
  <c r="AE198" i="74"/>
  <c r="F191" i="74"/>
  <c r="N191" i="74"/>
  <c r="V191" i="74"/>
  <c r="AD191" i="74"/>
  <c r="J197" i="74"/>
  <c r="R197" i="74"/>
  <c r="Z197" i="74"/>
  <c r="AH197" i="74"/>
  <c r="H198" i="74"/>
  <c r="P198" i="74"/>
  <c r="X198" i="74"/>
  <c r="AF198" i="74"/>
  <c r="G191" i="74"/>
  <c r="O191" i="74"/>
  <c r="W191" i="74"/>
  <c r="AE191" i="74"/>
  <c r="K197" i="74"/>
  <c r="S197" i="74"/>
  <c r="AA197" i="74"/>
  <c r="AI197" i="74"/>
  <c r="I198" i="74"/>
  <c r="Q198" i="74"/>
  <c r="Y198" i="74"/>
  <c r="AG198" i="74"/>
  <c r="H191" i="74"/>
  <c r="P191" i="74"/>
  <c r="X191" i="74"/>
  <c r="AF191" i="74"/>
  <c r="L197" i="74"/>
  <c r="T197" i="74"/>
  <c r="AB197" i="74"/>
  <c r="J198" i="74"/>
  <c r="R198" i="74"/>
  <c r="Z198" i="74"/>
  <c r="AH198" i="74"/>
  <c r="I191" i="74"/>
  <c r="Q191" i="74"/>
  <c r="Y191" i="74"/>
  <c r="AG191" i="74"/>
  <c r="E197" i="74"/>
  <c r="M197" i="74"/>
  <c r="U197" i="74"/>
  <c r="AC197" i="74"/>
  <c r="K198" i="74"/>
  <c r="S198" i="74"/>
  <c r="AA198" i="74"/>
  <c r="AI198" i="74"/>
  <c r="J191" i="74"/>
  <c r="R191" i="74"/>
  <c r="Z191" i="74"/>
  <c r="AH191" i="74"/>
  <c r="F197" i="74"/>
  <c r="N197" i="74"/>
  <c r="V197" i="74"/>
  <c r="AD197" i="74"/>
  <c r="L198" i="74"/>
  <c r="T198" i="74"/>
  <c r="AB198" i="74"/>
  <c r="K191" i="74"/>
  <c r="S191" i="74"/>
  <c r="AA191" i="74"/>
  <c r="AI191" i="74"/>
  <c r="G197" i="74"/>
  <c r="M198" i="74"/>
  <c r="U198" i="74"/>
  <c r="AC198" i="74"/>
  <c r="E191" i="73"/>
  <c r="M191" i="73"/>
  <c r="U191" i="73"/>
  <c r="AC191" i="73"/>
  <c r="I197" i="73"/>
  <c r="Q197" i="73"/>
  <c r="Y197" i="73"/>
  <c r="AG197" i="73"/>
  <c r="G198" i="73"/>
  <c r="O198" i="73"/>
  <c r="W198" i="73"/>
  <c r="AE198" i="73"/>
  <c r="F191" i="73"/>
  <c r="N191" i="73"/>
  <c r="V191" i="73"/>
  <c r="AD191" i="73"/>
  <c r="J197" i="73"/>
  <c r="R197" i="73"/>
  <c r="Z197" i="73"/>
  <c r="AH197" i="73"/>
  <c r="H198" i="73"/>
  <c r="P198" i="73"/>
  <c r="X198" i="73"/>
  <c r="AF198" i="73"/>
  <c r="G191" i="73"/>
  <c r="O191" i="73"/>
  <c r="W191" i="73"/>
  <c r="AE191" i="73"/>
  <c r="K197" i="73"/>
  <c r="S197" i="73"/>
  <c r="AA197" i="73"/>
  <c r="AI197" i="73"/>
  <c r="I198" i="73"/>
  <c r="Q198" i="73"/>
  <c r="Y198" i="73"/>
  <c r="AG198" i="73"/>
  <c r="H191" i="73"/>
  <c r="P191" i="73"/>
  <c r="X191" i="73"/>
  <c r="AF191" i="73"/>
  <c r="L197" i="73"/>
  <c r="T197" i="73"/>
  <c r="AB197" i="73"/>
  <c r="J198" i="73"/>
  <c r="R198" i="73"/>
  <c r="Z198" i="73"/>
  <c r="AH198" i="73"/>
  <c r="I191" i="73"/>
  <c r="Q191" i="73"/>
  <c r="Y191" i="73"/>
  <c r="AG191" i="73"/>
  <c r="E197" i="73"/>
  <c r="M197" i="73"/>
  <c r="U197" i="73"/>
  <c r="AC197" i="73"/>
  <c r="K198" i="73"/>
  <c r="S198" i="73"/>
  <c r="AA198" i="73"/>
  <c r="AI198" i="73"/>
  <c r="J191" i="73"/>
  <c r="R191" i="73"/>
  <c r="Z191" i="73"/>
  <c r="AH191" i="73"/>
  <c r="F197" i="73"/>
  <c r="N197" i="73"/>
  <c r="V197" i="73"/>
  <c r="AD197" i="73"/>
  <c r="L198" i="73"/>
  <c r="T198" i="73"/>
  <c r="AB198" i="73"/>
  <c r="G197" i="73"/>
  <c r="M198" i="73"/>
  <c r="U198" i="73"/>
  <c r="AC198" i="73"/>
  <c r="G198" i="72"/>
  <c r="G197" i="72"/>
  <c r="O198" i="72"/>
  <c r="O197" i="72"/>
  <c r="W198" i="72"/>
  <c r="W197" i="72"/>
  <c r="AE198" i="72"/>
  <c r="AE197" i="72"/>
  <c r="M197" i="72"/>
  <c r="AA198" i="72"/>
  <c r="H198" i="72"/>
  <c r="H197" i="72"/>
  <c r="P198" i="72"/>
  <c r="P197" i="72"/>
  <c r="X198" i="72"/>
  <c r="X197" i="72"/>
  <c r="AF198" i="72"/>
  <c r="AF197" i="72"/>
  <c r="Z191" i="72"/>
  <c r="U197" i="72"/>
  <c r="AI198" i="72"/>
  <c r="F198" i="72"/>
  <c r="F197" i="72"/>
  <c r="I198" i="72"/>
  <c r="I197" i="72"/>
  <c r="Q198" i="72"/>
  <c r="Q197" i="72"/>
  <c r="Y198" i="72"/>
  <c r="Y197" i="72"/>
  <c r="AG198" i="72"/>
  <c r="AG197" i="72"/>
  <c r="S191" i="72"/>
  <c r="AC197" i="72"/>
  <c r="J198" i="72"/>
  <c r="J197" i="72"/>
  <c r="R198" i="72"/>
  <c r="R197" i="72"/>
  <c r="Z198" i="72"/>
  <c r="Z197" i="72"/>
  <c r="AH198" i="72"/>
  <c r="AH197" i="72"/>
  <c r="T191" i="72"/>
  <c r="V198" i="72"/>
  <c r="V197" i="72"/>
  <c r="K197" i="72"/>
  <c r="S197" i="72"/>
  <c r="AA197" i="72"/>
  <c r="AI197" i="72"/>
  <c r="E191" i="72"/>
  <c r="L197" i="72"/>
  <c r="L198" i="72"/>
  <c r="T197" i="72"/>
  <c r="T198" i="72"/>
  <c r="AB197" i="72"/>
  <c r="AB198" i="72"/>
  <c r="F191" i="72"/>
  <c r="V191" i="72"/>
  <c r="N198" i="72"/>
  <c r="N197" i="72"/>
  <c r="AD198" i="72"/>
  <c r="AD197" i="72"/>
  <c r="E198" i="72"/>
  <c r="M198" i="72"/>
  <c r="U198" i="72"/>
  <c r="AC198" i="72"/>
  <c r="G191" i="72"/>
  <c r="O191" i="72"/>
  <c r="W191" i="72"/>
  <c r="AE191" i="72"/>
  <c r="K198" i="72"/>
  <c r="H197" i="71"/>
  <c r="P197" i="71"/>
  <c r="X197" i="71"/>
  <c r="AF197" i="71"/>
  <c r="H198" i="71"/>
  <c r="X198" i="71"/>
  <c r="AB198" i="71"/>
  <c r="P198" i="71"/>
  <c r="AF198" i="71"/>
  <c r="T191" i="71"/>
  <c r="AJ191" i="71"/>
  <c r="E191" i="71"/>
  <c r="E198" i="71"/>
  <c r="E197" i="71"/>
  <c r="M191" i="71"/>
  <c r="M198" i="71"/>
  <c r="M197" i="71"/>
  <c r="U191" i="71"/>
  <c r="U198" i="71"/>
  <c r="U197" i="71"/>
  <c r="AC191" i="71"/>
  <c r="AC198" i="71"/>
  <c r="AC197" i="71"/>
  <c r="L191" i="71"/>
  <c r="AB191" i="71"/>
  <c r="F198" i="71"/>
  <c r="N198" i="71"/>
  <c r="V198" i="71"/>
  <c r="AD198" i="71"/>
  <c r="P191" i="71"/>
  <c r="AF191" i="71"/>
  <c r="T197" i="71"/>
  <c r="AJ197" i="71"/>
  <c r="I191" i="71"/>
  <c r="Q191" i="71"/>
  <c r="Y191" i="71"/>
  <c r="AG191" i="71"/>
  <c r="K198" i="71"/>
  <c r="S198" i="71"/>
  <c r="AA198" i="71"/>
  <c r="AI198" i="71"/>
  <c r="K191" i="71"/>
  <c r="S191" i="71"/>
  <c r="AA191" i="71"/>
  <c r="AI191" i="71"/>
  <c r="G197" i="71"/>
  <c r="O197" i="71"/>
  <c r="W197" i="71"/>
  <c r="AE197" i="71"/>
  <c r="Q197" i="71"/>
  <c r="AG197" i="71"/>
  <c r="E191" i="70"/>
  <c r="M191" i="70"/>
  <c r="U191" i="70"/>
  <c r="AC191" i="70"/>
  <c r="I197" i="70"/>
  <c r="Q197" i="70"/>
  <c r="Y197" i="70"/>
  <c r="AG197" i="70"/>
  <c r="G198" i="70"/>
  <c r="O198" i="70"/>
  <c r="W198" i="70"/>
  <c r="AE198" i="70"/>
  <c r="F191" i="70"/>
  <c r="N191" i="70"/>
  <c r="V191" i="70"/>
  <c r="AD191" i="70"/>
  <c r="J197" i="70"/>
  <c r="R197" i="70"/>
  <c r="Z197" i="70"/>
  <c r="AH197" i="70"/>
  <c r="H198" i="70"/>
  <c r="P198" i="70"/>
  <c r="X198" i="70"/>
  <c r="AF198" i="70"/>
  <c r="G191" i="70"/>
  <c r="O191" i="70"/>
  <c r="W191" i="70"/>
  <c r="AE191" i="70"/>
  <c r="K197" i="70"/>
  <c r="S197" i="70"/>
  <c r="AA197" i="70"/>
  <c r="AI197" i="70"/>
  <c r="I198" i="70"/>
  <c r="Q198" i="70"/>
  <c r="Y198" i="70"/>
  <c r="AG198" i="70"/>
  <c r="H191" i="70"/>
  <c r="P191" i="70"/>
  <c r="X191" i="70"/>
  <c r="AF191" i="70"/>
  <c r="L197" i="70"/>
  <c r="T197" i="70"/>
  <c r="AB197" i="70"/>
  <c r="J198" i="70"/>
  <c r="R198" i="70"/>
  <c r="Z198" i="70"/>
  <c r="AH198" i="70"/>
  <c r="I191" i="70"/>
  <c r="Q191" i="70"/>
  <c r="Y191" i="70"/>
  <c r="AG191" i="70"/>
  <c r="E197" i="70"/>
  <c r="M197" i="70"/>
  <c r="U197" i="70"/>
  <c r="AC197" i="70"/>
  <c r="K198" i="70"/>
  <c r="S198" i="70"/>
  <c r="AA198" i="70"/>
  <c r="AI198" i="70"/>
  <c r="J191" i="70"/>
  <c r="R191" i="70"/>
  <c r="Z191" i="70"/>
  <c r="AH191" i="70"/>
  <c r="F197" i="70"/>
  <c r="N197" i="70"/>
  <c r="V197" i="70"/>
  <c r="AD197" i="70"/>
  <c r="L198" i="70"/>
  <c r="T198" i="70"/>
  <c r="AB198" i="70"/>
  <c r="K191" i="70"/>
  <c r="S191" i="70"/>
  <c r="AA191" i="70"/>
  <c r="AI191" i="70"/>
  <c r="G197" i="70"/>
  <c r="M198" i="70"/>
  <c r="U198" i="70"/>
  <c r="AC198" i="70"/>
  <c r="K198" i="69"/>
  <c r="K197" i="69"/>
  <c r="AI198" i="69"/>
  <c r="AI197" i="69"/>
  <c r="AB198" i="69"/>
  <c r="AB197" i="69"/>
  <c r="F191" i="69"/>
  <c r="N191" i="69"/>
  <c r="AD191" i="69"/>
  <c r="Q197" i="69"/>
  <c r="AE198" i="69"/>
  <c r="V198" i="69"/>
  <c r="V197" i="69"/>
  <c r="AA198" i="69"/>
  <c r="AA197" i="69"/>
  <c r="L198" i="69"/>
  <c r="L197" i="69"/>
  <c r="T198" i="69"/>
  <c r="T197" i="69"/>
  <c r="E198" i="69"/>
  <c r="E197" i="69"/>
  <c r="M198" i="69"/>
  <c r="M197" i="69"/>
  <c r="U198" i="69"/>
  <c r="U197" i="69"/>
  <c r="AC198" i="69"/>
  <c r="AC197" i="69"/>
  <c r="W191" i="69"/>
  <c r="Y197" i="69"/>
  <c r="G197" i="69"/>
  <c r="O197" i="69"/>
  <c r="W197" i="69"/>
  <c r="AE197" i="69"/>
  <c r="Q191" i="69"/>
  <c r="AG191" i="69"/>
  <c r="H197" i="69"/>
  <c r="H198" i="69"/>
  <c r="P197" i="69"/>
  <c r="P198" i="69"/>
  <c r="X197" i="69"/>
  <c r="X198" i="69"/>
  <c r="AF197" i="69"/>
  <c r="AF198" i="69"/>
  <c r="N198" i="69"/>
  <c r="N197" i="69"/>
  <c r="I198" i="69"/>
  <c r="Q198" i="69"/>
  <c r="Y198" i="69"/>
  <c r="AG198" i="69"/>
  <c r="K191" i="69"/>
  <c r="AA191" i="69"/>
  <c r="AI191" i="69"/>
  <c r="G198" i="69"/>
  <c r="J198" i="69"/>
  <c r="J197" i="69"/>
  <c r="R198" i="69"/>
  <c r="R197" i="69"/>
  <c r="Z198" i="69"/>
  <c r="Z197" i="69"/>
  <c r="AH198" i="69"/>
  <c r="AH197" i="69"/>
  <c r="L191" i="69"/>
  <c r="T191" i="69"/>
  <c r="AB191" i="69"/>
  <c r="O198" i="69"/>
  <c r="F198" i="69"/>
  <c r="F197" i="69"/>
  <c r="AD198" i="69"/>
  <c r="AD197" i="69"/>
  <c r="S198" i="69"/>
  <c r="S197" i="69"/>
  <c r="I197" i="69"/>
  <c r="W198" i="69"/>
  <c r="R198" i="68"/>
  <c r="R197" i="68"/>
  <c r="R191" i="68"/>
  <c r="Z198" i="68"/>
  <c r="Z197" i="68"/>
  <c r="Z191" i="68"/>
  <c r="I198" i="68"/>
  <c r="I197" i="68"/>
  <c r="Q198" i="68"/>
  <c r="Q197" i="68"/>
  <c r="Y198" i="68"/>
  <c r="Y197" i="68"/>
  <c r="AG198" i="68"/>
  <c r="AG197" i="68"/>
  <c r="I191" i="68"/>
  <c r="Y191" i="68"/>
  <c r="O197" i="68"/>
  <c r="J198" i="68"/>
  <c r="J197" i="68"/>
  <c r="J191" i="68"/>
  <c r="Q191" i="68"/>
  <c r="AG191" i="68"/>
  <c r="F191" i="68"/>
  <c r="F198" i="68"/>
  <c r="F197" i="68"/>
  <c r="N191" i="68"/>
  <c r="N198" i="68"/>
  <c r="N197" i="68"/>
  <c r="V198" i="68"/>
  <c r="V191" i="68"/>
  <c r="V197" i="68"/>
  <c r="AD191" i="68"/>
  <c r="AD198" i="68"/>
  <c r="AD197" i="68"/>
  <c r="AH198" i="68"/>
  <c r="AH197" i="68"/>
  <c r="AH191" i="68"/>
  <c r="G191" i="68"/>
  <c r="G198" i="68"/>
  <c r="O191" i="68"/>
  <c r="O198" i="68"/>
  <c r="W191" i="68"/>
  <c r="W198" i="68"/>
  <c r="AE191" i="68"/>
  <c r="AE198" i="68"/>
  <c r="W197" i="68"/>
  <c r="L198" i="68"/>
  <c r="T198" i="68"/>
  <c r="AB198" i="68"/>
  <c r="E191" i="68"/>
  <c r="M191" i="68"/>
  <c r="U191" i="68"/>
  <c r="AC191" i="68"/>
  <c r="H198" i="68"/>
  <c r="P198" i="68"/>
  <c r="X198" i="68"/>
  <c r="AF198" i="68"/>
  <c r="K197" i="68"/>
  <c r="S197" i="68"/>
  <c r="AA197" i="68"/>
  <c r="AI197" i="68"/>
  <c r="L197" i="68"/>
  <c r="T197" i="68"/>
  <c r="AB197" i="68"/>
  <c r="J197" i="67"/>
  <c r="R197" i="67"/>
  <c r="Z197" i="67"/>
  <c r="AH197" i="67"/>
  <c r="P198" i="67"/>
  <c r="AF198" i="67"/>
  <c r="K198" i="67"/>
  <c r="K197" i="67"/>
  <c r="K191" i="67"/>
  <c r="S198" i="67"/>
  <c r="S197" i="67"/>
  <c r="S191" i="67"/>
  <c r="AA198" i="67"/>
  <c r="AA197" i="67"/>
  <c r="AA191" i="67"/>
  <c r="AI198" i="67"/>
  <c r="AI197" i="67"/>
  <c r="AI191" i="67"/>
  <c r="F191" i="67"/>
  <c r="N191" i="67"/>
  <c r="V191" i="67"/>
  <c r="AD191" i="67"/>
  <c r="F198" i="67"/>
  <c r="V198" i="67"/>
  <c r="H198" i="67"/>
  <c r="X198" i="67"/>
  <c r="H191" i="67"/>
  <c r="X191" i="67"/>
  <c r="N197" i="67"/>
  <c r="AD197" i="67"/>
  <c r="G197" i="67"/>
  <c r="O197" i="67"/>
  <c r="W197" i="67"/>
  <c r="AE197" i="67"/>
  <c r="E198" i="67"/>
  <c r="M198" i="67"/>
  <c r="U198" i="67"/>
  <c r="AC198" i="67"/>
  <c r="G191" i="67"/>
  <c r="O191" i="67"/>
  <c r="W191" i="67"/>
  <c r="AE191" i="67"/>
  <c r="I198" i="67"/>
  <c r="Q198" i="67"/>
  <c r="Y198" i="67"/>
  <c r="AG198" i="67"/>
  <c r="I191" i="67"/>
  <c r="Q191" i="67"/>
  <c r="Y191" i="67"/>
  <c r="AG191" i="67"/>
  <c r="M197" i="67"/>
  <c r="U197" i="67"/>
  <c r="AC197" i="67"/>
  <c r="AP195" i="75" l="1"/>
  <c r="AO195" i="74"/>
  <c r="AP195" i="73"/>
  <c r="AO195" i="72"/>
  <c r="AO195" i="71"/>
  <c r="AP195" i="70"/>
  <c r="AO195" i="69"/>
  <c r="AJ198" i="75"/>
  <c r="AJ197" i="75"/>
  <c r="AJ191" i="75"/>
  <c r="AJ198" i="74"/>
  <c r="AJ191" i="74"/>
  <c r="AJ197" i="74"/>
  <c r="AJ198" i="73"/>
  <c r="AJ197" i="73"/>
  <c r="AJ191" i="73"/>
  <c r="AJ197" i="72"/>
  <c r="AJ198" i="72"/>
  <c r="AJ191" i="72"/>
  <c r="AK191" i="71"/>
  <c r="AK198" i="71"/>
  <c r="AK197" i="71"/>
  <c r="AJ198" i="70"/>
  <c r="AJ197" i="70"/>
  <c r="AJ191" i="70"/>
  <c r="AJ198" i="69"/>
  <c r="AJ197" i="69"/>
  <c r="AJ191" i="69"/>
  <c r="AJ197" i="68"/>
  <c r="AJ198" i="68"/>
  <c r="AJ191" i="68"/>
  <c r="AJ197" i="67"/>
  <c r="AJ191" i="67"/>
  <c r="AJ198" i="67"/>
  <c r="AQ195" i="75" l="1"/>
  <c r="AP195" i="74"/>
  <c r="AQ195" i="73"/>
  <c r="AP195" i="72"/>
  <c r="AP195" i="71"/>
  <c r="AQ195" i="70"/>
  <c r="AP195" i="69"/>
  <c r="AK198" i="75"/>
  <c r="AK197" i="75"/>
  <c r="AK191" i="75"/>
  <c r="AK198" i="74"/>
  <c r="AK197" i="74"/>
  <c r="AK191" i="74"/>
  <c r="AK198" i="73"/>
  <c r="AK197" i="73"/>
  <c r="AK191" i="73"/>
  <c r="AK198" i="72"/>
  <c r="AK191" i="72"/>
  <c r="AK197" i="72"/>
  <c r="AL198" i="71"/>
  <c r="AL191" i="71"/>
  <c r="AL197" i="71"/>
  <c r="AK198" i="70"/>
  <c r="AK197" i="70"/>
  <c r="AK191" i="70"/>
  <c r="AK198" i="69"/>
  <c r="AK197" i="69"/>
  <c r="AK191" i="69"/>
  <c r="AK191" i="68"/>
  <c r="AK197" i="68"/>
  <c r="AK198" i="68"/>
  <c r="AK197" i="67"/>
  <c r="AK198" i="67"/>
  <c r="AK191" i="67"/>
  <c r="AR195" i="75" l="1"/>
  <c r="AQ195" i="74"/>
  <c r="AR195" i="73"/>
  <c r="AQ195" i="72"/>
  <c r="AQ195" i="71"/>
  <c r="AR195" i="70"/>
  <c r="AQ195" i="69"/>
  <c r="AL198" i="75"/>
  <c r="AL197" i="75"/>
  <c r="AL191" i="75"/>
  <c r="AL197" i="74"/>
  <c r="AL191" i="74"/>
  <c r="AL198" i="74"/>
  <c r="AL197" i="73"/>
  <c r="AL198" i="73"/>
  <c r="AL191" i="73"/>
  <c r="AL198" i="72"/>
  <c r="AL197" i="72"/>
  <c r="AL191" i="72"/>
  <c r="AM198" i="71"/>
  <c r="AM197" i="71"/>
  <c r="AM191" i="71"/>
  <c r="AL197" i="70"/>
  <c r="AL198" i="70"/>
  <c r="AL191" i="70"/>
  <c r="AL198" i="69"/>
  <c r="AL197" i="69"/>
  <c r="AL191" i="69"/>
  <c r="AL191" i="68"/>
  <c r="AL198" i="68"/>
  <c r="AL197" i="68"/>
  <c r="AL191" i="67"/>
  <c r="AL198" i="67"/>
  <c r="AL197" i="67"/>
  <c r="AS195" i="75" l="1"/>
  <c r="AR195" i="74"/>
  <c r="AS195" i="73"/>
  <c r="AR195" i="72"/>
  <c r="AR195" i="71"/>
  <c r="AS195" i="70"/>
  <c r="AR195" i="69"/>
  <c r="AM197" i="75"/>
  <c r="AM198" i="75"/>
  <c r="AM191" i="75"/>
  <c r="AM197" i="74"/>
  <c r="AM191" i="74"/>
  <c r="AM198" i="74"/>
  <c r="AM197" i="73"/>
  <c r="AM191" i="73"/>
  <c r="AM198" i="73"/>
  <c r="AM198" i="72"/>
  <c r="AM197" i="72"/>
  <c r="AM191" i="72"/>
  <c r="AN197" i="71"/>
  <c r="AN191" i="71"/>
  <c r="AN198" i="71"/>
  <c r="AM197" i="70"/>
  <c r="AM191" i="70"/>
  <c r="AM198" i="70"/>
  <c r="AM197" i="69"/>
  <c r="AM198" i="69"/>
  <c r="AM191" i="69"/>
  <c r="AM191" i="68"/>
  <c r="AM198" i="68"/>
  <c r="AM197" i="68"/>
  <c r="AM191" i="67"/>
  <c r="AM197" i="67"/>
  <c r="AM198" i="67"/>
  <c r="AT195" i="75" l="1"/>
  <c r="AS195" i="74"/>
  <c r="AT195" i="73"/>
  <c r="AS195" i="72"/>
  <c r="AS195" i="71"/>
  <c r="AT195" i="70"/>
  <c r="AS195" i="69"/>
  <c r="AN197" i="75"/>
  <c r="AN198" i="75"/>
  <c r="AN191" i="75"/>
  <c r="AN191" i="74"/>
  <c r="AN198" i="74"/>
  <c r="AN197" i="74"/>
  <c r="AN191" i="73"/>
  <c r="AN197" i="73"/>
  <c r="AN198" i="73"/>
  <c r="AN198" i="72"/>
  <c r="AN197" i="72"/>
  <c r="AN191" i="72"/>
  <c r="AO197" i="71"/>
  <c r="AO191" i="71"/>
  <c r="AO198" i="71"/>
  <c r="AN191" i="70"/>
  <c r="AN198" i="70"/>
  <c r="AN197" i="70"/>
  <c r="AN197" i="69"/>
  <c r="AN198" i="69"/>
  <c r="AN191" i="69"/>
  <c r="AN198" i="68"/>
  <c r="AN197" i="68"/>
  <c r="AN191" i="68"/>
  <c r="AN198" i="67"/>
  <c r="AN191" i="67"/>
  <c r="AN197" i="67"/>
  <c r="AU195" i="75" l="1"/>
  <c r="AT195" i="74"/>
  <c r="AU195" i="73"/>
  <c r="AT195" i="72"/>
  <c r="AT195" i="71"/>
  <c r="AU195" i="70"/>
  <c r="AT195" i="69"/>
  <c r="AO198" i="75"/>
  <c r="AO197" i="75"/>
  <c r="AO191" i="75"/>
  <c r="AO191" i="74"/>
  <c r="AO198" i="74"/>
  <c r="AO197" i="74"/>
  <c r="AO191" i="73"/>
  <c r="AO198" i="73"/>
  <c r="AO197" i="73"/>
  <c r="AO198" i="72"/>
  <c r="AO197" i="72"/>
  <c r="AO191" i="72"/>
  <c r="AP191" i="71"/>
  <c r="AP198" i="71"/>
  <c r="AP197" i="71"/>
  <c r="AO191" i="70"/>
  <c r="AO198" i="70"/>
  <c r="AO197" i="70"/>
  <c r="AO198" i="69"/>
  <c r="AO197" i="69"/>
  <c r="AO191" i="69"/>
  <c r="AO198" i="68"/>
  <c r="AO197" i="68"/>
  <c r="AO191" i="68"/>
  <c r="AO191" i="67"/>
  <c r="AO198" i="67"/>
  <c r="AO197" i="67"/>
  <c r="AV195" i="75" l="1"/>
  <c r="AU195" i="74"/>
  <c r="AV195" i="73"/>
  <c r="AU195" i="72"/>
  <c r="AU195" i="71"/>
  <c r="AV195" i="70"/>
  <c r="AU195" i="69"/>
  <c r="AP198" i="75"/>
  <c r="AP197" i="75"/>
  <c r="AP191" i="75"/>
  <c r="AP191" i="74"/>
  <c r="AP198" i="74"/>
  <c r="AP197" i="74"/>
  <c r="AP191" i="73"/>
  <c r="AP198" i="73"/>
  <c r="AP197" i="73"/>
  <c r="AP198" i="72"/>
  <c r="AP197" i="72"/>
  <c r="AP191" i="72"/>
  <c r="AQ191" i="71"/>
  <c r="AQ198" i="71"/>
  <c r="AQ197" i="71"/>
  <c r="AP191" i="70"/>
  <c r="AP198" i="70"/>
  <c r="AP197" i="70"/>
  <c r="AP198" i="69"/>
  <c r="AP197" i="69"/>
  <c r="AP191" i="69"/>
  <c r="AP198" i="68"/>
  <c r="AP197" i="68"/>
  <c r="AP191" i="68"/>
  <c r="AP197" i="67"/>
  <c r="AP191" i="67"/>
  <c r="AP198" i="67"/>
  <c r="AW195" i="75" l="1"/>
  <c r="AV195" i="74"/>
  <c r="AW195" i="73"/>
  <c r="AV195" i="72"/>
  <c r="AV195" i="71"/>
  <c r="AW195" i="70"/>
  <c r="AV195" i="69"/>
  <c r="AQ198" i="75"/>
  <c r="AQ197" i="75"/>
  <c r="AQ191" i="75"/>
  <c r="AQ191" i="74"/>
  <c r="AQ198" i="74"/>
  <c r="AQ197" i="74"/>
  <c r="AQ191" i="73"/>
  <c r="AQ198" i="73"/>
  <c r="AQ197" i="73"/>
  <c r="AQ197" i="72"/>
  <c r="AQ198" i="72"/>
  <c r="AQ191" i="72"/>
  <c r="AR191" i="71"/>
  <c r="AR198" i="71"/>
  <c r="AR197" i="71"/>
  <c r="AQ191" i="70"/>
  <c r="AQ198" i="70"/>
  <c r="AQ197" i="70"/>
  <c r="AQ198" i="69"/>
  <c r="AQ197" i="69"/>
  <c r="AQ191" i="69"/>
  <c r="AQ197" i="68"/>
  <c r="AQ198" i="68"/>
  <c r="AQ191" i="68"/>
  <c r="AQ198" i="67"/>
  <c r="AQ197" i="67"/>
  <c r="AQ191" i="67"/>
  <c r="AX195" i="75" l="1"/>
  <c r="AW195" i="74"/>
  <c r="AX195" i="73"/>
  <c r="AW195" i="72"/>
  <c r="AW195" i="71"/>
  <c r="AX195" i="70"/>
  <c r="AW195" i="69"/>
  <c r="AR198" i="75"/>
  <c r="AR197" i="75"/>
  <c r="AR191" i="75"/>
  <c r="AR198" i="74"/>
  <c r="AR197" i="74"/>
  <c r="AR191" i="74"/>
  <c r="AR198" i="73"/>
  <c r="AR197" i="73"/>
  <c r="AR191" i="73"/>
  <c r="AR197" i="72"/>
  <c r="AR198" i="72"/>
  <c r="AR191" i="72"/>
  <c r="AS191" i="71"/>
  <c r="AS198" i="71"/>
  <c r="AS197" i="71"/>
  <c r="AR198" i="70"/>
  <c r="AR191" i="70"/>
  <c r="AR197" i="70"/>
  <c r="AR198" i="69"/>
  <c r="AR197" i="69"/>
  <c r="AR191" i="69"/>
  <c r="AR197" i="68"/>
  <c r="AR198" i="68"/>
  <c r="AR191" i="68"/>
  <c r="AR198" i="67"/>
  <c r="AR197" i="67"/>
  <c r="AR191" i="67"/>
  <c r="AY195" i="75" l="1"/>
  <c r="AX195" i="74"/>
  <c r="AY195" i="73"/>
  <c r="AX195" i="72"/>
  <c r="AX195" i="71"/>
  <c r="AY195" i="70"/>
  <c r="AX195" i="69"/>
  <c r="AS198" i="75"/>
  <c r="AS197" i="75"/>
  <c r="AS191" i="75"/>
  <c r="AS198" i="74"/>
  <c r="AS197" i="74"/>
  <c r="AS191" i="74"/>
  <c r="AS198" i="73"/>
  <c r="AS197" i="73"/>
  <c r="AS191" i="73"/>
  <c r="AS198" i="72"/>
  <c r="AS197" i="72"/>
  <c r="AS191" i="72"/>
  <c r="AT198" i="71"/>
  <c r="AT191" i="71"/>
  <c r="AT197" i="71"/>
  <c r="AS198" i="70"/>
  <c r="AS197" i="70"/>
  <c r="AS191" i="70"/>
  <c r="AS198" i="69"/>
  <c r="AS197" i="69"/>
  <c r="AS191" i="69"/>
  <c r="AS191" i="68"/>
  <c r="AS197" i="68"/>
  <c r="AS198" i="68"/>
  <c r="AS197" i="67"/>
  <c r="AS198" i="67"/>
  <c r="AS191" i="67"/>
  <c r="AZ195" i="75" l="1"/>
  <c r="AY195" i="74"/>
  <c r="AZ195" i="73"/>
  <c r="AY195" i="72"/>
  <c r="AY195" i="71"/>
  <c r="AZ195" i="70"/>
  <c r="AY195" i="69"/>
  <c r="AT198" i="75"/>
  <c r="AT197" i="75"/>
  <c r="AT191" i="75"/>
  <c r="AT197" i="74"/>
  <c r="AT198" i="74"/>
  <c r="AT191" i="74"/>
  <c r="AT197" i="73"/>
  <c r="AT191" i="73"/>
  <c r="AT198" i="73"/>
  <c r="AT198" i="72"/>
  <c r="AT197" i="72"/>
  <c r="AT191" i="72"/>
  <c r="AU198" i="71"/>
  <c r="AU197" i="71"/>
  <c r="AU191" i="71"/>
  <c r="AT197" i="70"/>
  <c r="AT191" i="70"/>
  <c r="AT198" i="70"/>
  <c r="AT198" i="69"/>
  <c r="AT197" i="69"/>
  <c r="AT191" i="69"/>
  <c r="AT198" i="68"/>
  <c r="AT191" i="68"/>
  <c r="AT197" i="68"/>
  <c r="AT191" i="67"/>
  <c r="AT197" i="67"/>
  <c r="AT198" i="67"/>
  <c r="BA195" i="75" l="1"/>
  <c r="AZ195" i="74"/>
  <c r="BA195" i="73"/>
  <c r="AZ195" i="72"/>
  <c r="AZ195" i="71"/>
  <c r="BA195" i="70"/>
  <c r="AZ195" i="69"/>
  <c r="AU197" i="75"/>
  <c r="AU198" i="75"/>
  <c r="AU191" i="75"/>
  <c r="AU197" i="74"/>
  <c r="AU191" i="74"/>
  <c r="AU198" i="74"/>
  <c r="AU197" i="73"/>
  <c r="AU191" i="73"/>
  <c r="AU198" i="73"/>
  <c r="AU198" i="72"/>
  <c r="AU197" i="72"/>
  <c r="AU191" i="72"/>
  <c r="AV197" i="71"/>
  <c r="AV191" i="71"/>
  <c r="AV198" i="71"/>
  <c r="AU197" i="70"/>
  <c r="AU191" i="70"/>
  <c r="AU198" i="70"/>
  <c r="AU197" i="69"/>
  <c r="AU198" i="69"/>
  <c r="AU191" i="69"/>
  <c r="AU191" i="68"/>
  <c r="AU198" i="68"/>
  <c r="AU197" i="68"/>
  <c r="AU191" i="67"/>
  <c r="AU197" i="67"/>
  <c r="AU198" i="67"/>
  <c r="BB195" i="75" l="1"/>
  <c r="BA195" i="74"/>
  <c r="BB195" i="73"/>
  <c r="BA195" i="72"/>
  <c r="BA195" i="71"/>
  <c r="BB195" i="70"/>
  <c r="BA195" i="69"/>
  <c r="AV197" i="75"/>
  <c r="AV198" i="75"/>
  <c r="AV191" i="75"/>
  <c r="AV191" i="74"/>
  <c r="AV197" i="74"/>
  <c r="AV198" i="74"/>
  <c r="AV191" i="73"/>
  <c r="AV198" i="73"/>
  <c r="AV197" i="73"/>
  <c r="AV198" i="72"/>
  <c r="AV197" i="72"/>
  <c r="AV191" i="72"/>
  <c r="AW197" i="71"/>
  <c r="AW191" i="71"/>
  <c r="AW198" i="71"/>
  <c r="AV191" i="70"/>
  <c r="AV197" i="70"/>
  <c r="AV198" i="70"/>
  <c r="AV197" i="69"/>
  <c r="AV198" i="69"/>
  <c r="AV191" i="69"/>
  <c r="AV197" i="68"/>
  <c r="AV198" i="68"/>
  <c r="AV191" i="68"/>
  <c r="AV198" i="67"/>
  <c r="AV197" i="67"/>
  <c r="AV191" i="67"/>
  <c r="BB195" i="74" l="1"/>
  <c r="BB195" i="72"/>
  <c r="BB195" i="71"/>
  <c r="BB195" i="69"/>
  <c r="AW198" i="75"/>
  <c r="AW197" i="75"/>
  <c r="AW191" i="75"/>
  <c r="AW191" i="74"/>
  <c r="AW198" i="74"/>
  <c r="AW197" i="74"/>
  <c r="AW191" i="73"/>
  <c r="AW198" i="73"/>
  <c r="AW197" i="73"/>
  <c r="AW198" i="72"/>
  <c r="AW197" i="72"/>
  <c r="AW191" i="72"/>
  <c r="AX198" i="71"/>
  <c r="AX197" i="71"/>
  <c r="AX191" i="71"/>
  <c r="AW191" i="70"/>
  <c r="AW198" i="70"/>
  <c r="AW197" i="70"/>
  <c r="AW198" i="69"/>
  <c r="AW197" i="69"/>
  <c r="AW191" i="69"/>
  <c r="AW198" i="68"/>
  <c r="AW197" i="68"/>
  <c r="AW191" i="68"/>
  <c r="AW191" i="67"/>
  <c r="AW198" i="67"/>
  <c r="AW197" i="67"/>
  <c r="AX198" i="75" l="1"/>
  <c r="AX197" i="75"/>
  <c r="AX191" i="75"/>
  <c r="AX191" i="74"/>
  <c r="AX198" i="74"/>
  <c r="AX197" i="74"/>
  <c r="AX191" i="73"/>
  <c r="AX198" i="73"/>
  <c r="AX197" i="73"/>
  <c r="AX198" i="72"/>
  <c r="AX197" i="72"/>
  <c r="AX191" i="72"/>
  <c r="AY191" i="71"/>
  <c r="AY198" i="71"/>
  <c r="AY197" i="71"/>
  <c r="AX191" i="70"/>
  <c r="AX198" i="70"/>
  <c r="AX197" i="70"/>
  <c r="AX198" i="69"/>
  <c r="AX197" i="69"/>
  <c r="AX191" i="69"/>
  <c r="AX198" i="68"/>
  <c r="AX197" i="68"/>
  <c r="AX191" i="68"/>
  <c r="AX197" i="67"/>
  <c r="AX191" i="67"/>
  <c r="AX198" i="67"/>
  <c r="AY198" i="75" l="1"/>
  <c r="AY197" i="75"/>
  <c r="AY191" i="75"/>
  <c r="AY191" i="74"/>
  <c r="AY198" i="74"/>
  <c r="AY197" i="74"/>
  <c r="AY191" i="73"/>
  <c r="AY198" i="73"/>
  <c r="AY197" i="73"/>
  <c r="AY197" i="72"/>
  <c r="AY191" i="72"/>
  <c r="AY198" i="72"/>
  <c r="AZ191" i="71"/>
  <c r="AZ197" i="71"/>
  <c r="AZ198" i="71"/>
  <c r="AY191" i="70"/>
  <c r="AY198" i="70"/>
  <c r="AY197" i="70"/>
  <c r="AY198" i="69"/>
  <c r="AY197" i="69"/>
  <c r="AY191" i="69"/>
  <c r="AY197" i="68"/>
  <c r="AY191" i="68"/>
  <c r="AY198" i="68"/>
  <c r="AY198" i="67"/>
  <c r="AY197" i="67"/>
  <c r="AY191" i="67"/>
  <c r="AZ198" i="75" l="1"/>
  <c r="AZ197" i="75"/>
  <c r="AZ191" i="75"/>
  <c r="AZ191" i="74"/>
  <c r="AZ198" i="74"/>
  <c r="AZ197" i="74"/>
  <c r="AZ198" i="73"/>
  <c r="AZ197" i="73"/>
  <c r="AZ191" i="73"/>
  <c r="AZ197" i="72"/>
  <c r="AZ191" i="72"/>
  <c r="AZ198" i="72"/>
  <c r="BA191" i="71"/>
  <c r="BA198" i="71"/>
  <c r="BA197" i="71"/>
  <c r="AZ198" i="70"/>
  <c r="AZ197" i="70"/>
  <c r="AZ191" i="70"/>
  <c r="AZ198" i="69"/>
  <c r="AZ197" i="69"/>
  <c r="AZ191" i="69"/>
  <c r="AZ197" i="68"/>
  <c r="AZ198" i="68"/>
  <c r="AZ191" i="68"/>
  <c r="AZ191" i="67"/>
  <c r="AZ198" i="67"/>
  <c r="AZ197" i="67"/>
  <c r="BA198" i="75" l="1"/>
  <c r="BA197" i="75"/>
  <c r="BA191" i="75"/>
  <c r="BA198" i="74"/>
  <c r="BA197" i="74"/>
  <c r="BA191" i="74"/>
  <c r="BA198" i="73"/>
  <c r="BA197" i="73"/>
  <c r="BA191" i="73"/>
  <c r="BA198" i="72"/>
  <c r="BA197" i="72"/>
  <c r="BA191" i="72"/>
  <c r="BB198" i="71"/>
  <c r="BB191" i="71"/>
  <c r="BB197" i="71"/>
  <c r="BA198" i="70"/>
  <c r="BA197" i="70"/>
  <c r="BA191" i="70"/>
  <c r="BA198" i="69"/>
  <c r="BA197" i="69"/>
  <c r="BA191" i="69"/>
  <c r="BA191" i="68"/>
  <c r="BA198" i="68"/>
  <c r="BA197" i="68"/>
  <c r="BA197" i="67"/>
  <c r="BA198" i="67"/>
  <c r="BA191" i="67"/>
  <c r="BB198" i="75" l="1"/>
  <c r="BB197" i="75"/>
  <c r="BB191" i="75"/>
  <c r="BB198" i="74"/>
  <c r="BB197" i="74"/>
  <c r="BB191" i="74"/>
  <c r="BB197" i="73"/>
  <c r="BB198" i="73"/>
  <c r="BB191" i="73"/>
  <c r="BB198" i="72"/>
  <c r="BB197" i="72"/>
  <c r="BB191" i="72"/>
  <c r="BB197" i="70"/>
  <c r="BB191" i="70"/>
  <c r="BB198" i="70"/>
  <c r="BB198" i="69"/>
  <c r="BB197" i="69"/>
  <c r="BB191" i="69"/>
  <c r="BB191" i="68"/>
  <c r="BB198" i="68"/>
  <c r="BB197" i="68"/>
  <c r="BB191" i="67"/>
  <c r="BB198" i="67"/>
  <c r="BB197" i="67"/>
  <c r="BI40" i="81" l="1"/>
  <c r="BI39" i="81" s="1"/>
  <c r="V33" i="81"/>
  <c r="W33" i="81"/>
  <c r="X33" i="81"/>
  <c r="Y33" i="81"/>
  <c r="Z33" i="81"/>
  <c r="AA33" i="81"/>
  <c r="AB33" i="81"/>
  <c r="B27" i="81" l="1"/>
  <c r="BB77" i="73" s="1"/>
  <c r="E128" i="75"/>
  <c r="BA77" i="75"/>
  <c r="AZ77" i="75"/>
  <c r="BB71" i="75"/>
  <c r="BA71" i="75"/>
  <c r="AZ71" i="75"/>
  <c r="AY71" i="75"/>
  <c r="AX71" i="75"/>
  <c r="AW71" i="75"/>
  <c r="AV71" i="75"/>
  <c r="AU71" i="75"/>
  <c r="AT71" i="75"/>
  <c r="AS71" i="75"/>
  <c r="AR71" i="75"/>
  <c r="AQ71" i="75"/>
  <c r="AP71" i="75"/>
  <c r="AO71" i="75"/>
  <c r="AN71" i="75"/>
  <c r="AM71" i="75"/>
  <c r="AL71" i="75"/>
  <c r="AK71" i="75"/>
  <c r="AJ71" i="75"/>
  <c r="AI71" i="75"/>
  <c r="AH71" i="75"/>
  <c r="AG71" i="75"/>
  <c r="AF71" i="75"/>
  <c r="AE71" i="75"/>
  <c r="AD71" i="75"/>
  <c r="AC71" i="75"/>
  <c r="AB71" i="75"/>
  <c r="AA71" i="75"/>
  <c r="Z71" i="75"/>
  <c r="Y71" i="75"/>
  <c r="X71" i="75"/>
  <c r="W71" i="75"/>
  <c r="V71" i="75"/>
  <c r="U71" i="75"/>
  <c r="T71" i="75"/>
  <c r="S71" i="75"/>
  <c r="R71" i="75"/>
  <c r="Q71" i="75"/>
  <c r="P71" i="75"/>
  <c r="O71" i="75"/>
  <c r="N71" i="75"/>
  <c r="M71" i="75"/>
  <c r="L71" i="75"/>
  <c r="K71" i="75"/>
  <c r="J71" i="75"/>
  <c r="I71" i="75"/>
  <c r="H71" i="75"/>
  <c r="G71" i="75"/>
  <c r="F71" i="75"/>
  <c r="E71" i="75"/>
  <c r="BB64" i="75"/>
  <c r="BA64" i="75"/>
  <c r="AZ64" i="75"/>
  <c r="AY64" i="75"/>
  <c r="AX64" i="75"/>
  <c r="AW64" i="75"/>
  <c r="AV64" i="75"/>
  <c r="AU64" i="75"/>
  <c r="AT64" i="75"/>
  <c r="AS64" i="75"/>
  <c r="AR64" i="75"/>
  <c r="AQ64" i="75"/>
  <c r="AP64" i="75"/>
  <c r="AO64" i="75"/>
  <c r="AN64" i="75"/>
  <c r="AM64" i="75"/>
  <c r="AL64" i="75"/>
  <c r="AK64" i="75"/>
  <c r="AJ64" i="75"/>
  <c r="AI64" i="75"/>
  <c r="AH64" i="75"/>
  <c r="AG64" i="75"/>
  <c r="AF64" i="75"/>
  <c r="AE64" i="75"/>
  <c r="AD64" i="75"/>
  <c r="AC64" i="75"/>
  <c r="AB64" i="75"/>
  <c r="AA64" i="75"/>
  <c r="Z64" i="75"/>
  <c r="Y64" i="75"/>
  <c r="X64" i="75"/>
  <c r="W64" i="75"/>
  <c r="V64" i="75"/>
  <c r="U64" i="75"/>
  <c r="T64" i="75"/>
  <c r="S64" i="75"/>
  <c r="R64" i="75"/>
  <c r="Q64" i="75"/>
  <c r="P64" i="75"/>
  <c r="O64" i="75"/>
  <c r="N64" i="75"/>
  <c r="M64" i="75"/>
  <c r="L64" i="75"/>
  <c r="K64" i="75"/>
  <c r="J64" i="75"/>
  <c r="I64" i="75"/>
  <c r="H64" i="75"/>
  <c r="G64" i="75"/>
  <c r="F64" i="75"/>
  <c r="E64" i="75"/>
  <c r="B26" i="75" s="1"/>
  <c r="E128" i="74"/>
  <c r="BB71" i="74"/>
  <c r="BA71" i="74"/>
  <c r="AZ71" i="74"/>
  <c r="AY71" i="74"/>
  <c r="AX71" i="74"/>
  <c r="AW71" i="74"/>
  <c r="AV71" i="74"/>
  <c r="AU71" i="74"/>
  <c r="AT71" i="74"/>
  <c r="AS71" i="74"/>
  <c r="AR71" i="74"/>
  <c r="AQ71" i="74"/>
  <c r="AP71" i="74"/>
  <c r="AO71" i="74"/>
  <c r="AN71" i="74"/>
  <c r="AM71" i="74"/>
  <c r="AL71" i="74"/>
  <c r="AK71" i="74"/>
  <c r="AJ71" i="74"/>
  <c r="AI71" i="74"/>
  <c r="AH71" i="74"/>
  <c r="AG71" i="74"/>
  <c r="AF71" i="74"/>
  <c r="AE71" i="74"/>
  <c r="AD71" i="74"/>
  <c r="AC71" i="74"/>
  <c r="AB71" i="74"/>
  <c r="AA71" i="74"/>
  <c r="Z71" i="74"/>
  <c r="Y71" i="74"/>
  <c r="X71" i="74"/>
  <c r="W71" i="74"/>
  <c r="V71" i="74"/>
  <c r="U71" i="74"/>
  <c r="T71" i="74"/>
  <c r="S71" i="74"/>
  <c r="R71" i="74"/>
  <c r="Q71" i="74"/>
  <c r="P71" i="74"/>
  <c r="O71" i="74"/>
  <c r="N71" i="74"/>
  <c r="M71" i="74"/>
  <c r="L71" i="74"/>
  <c r="K71" i="74"/>
  <c r="J71" i="74"/>
  <c r="I71" i="74"/>
  <c r="H71" i="74"/>
  <c r="G71" i="74"/>
  <c r="F71" i="74"/>
  <c r="E71" i="74"/>
  <c r="BB64" i="74"/>
  <c r="BA64" i="74"/>
  <c r="AZ64" i="74"/>
  <c r="AY64" i="74"/>
  <c r="AX64" i="74"/>
  <c r="AW64" i="74"/>
  <c r="AV64" i="74"/>
  <c r="AU64" i="74"/>
  <c r="AT64" i="74"/>
  <c r="AS64" i="74"/>
  <c r="AR64" i="74"/>
  <c r="AQ64" i="74"/>
  <c r="AP64" i="74"/>
  <c r="AO64" i="74"/>
  <c r="AN64" i="74"/>
  <c r="AM64" i="74"/>
  <c r="AL64" i="74"/>
  <c r="AK64" i="74"/>
  <c r="AJ64" i="74"/>
  <c r="AI64" i="74"/>
  <c r="AH64" i="74"/>
  <c r="AG64" i="74"/>
  <c r="AF64" i="74"/>
  <c r="AE64" i="74"/>
  <c r="AD64" i="74"/>
  <c r="AC64" i="74"/>
  <c r="AB64" i="74"/>
  <c r="AA64" i="74"/>
  <c r="Z64" i="74"/>
  <c r="Y64" i="74"/>
  <c r="X64" i="74"/>
  <c r="W64" i="74"/>
  <c r="V64" i="74"/>
  <c r="U64" i="74"/>
  <c r="T64" i="74"/>
  <c r="S64" i="74"/>
  <c r="R64" i="74"/>
  <c r="Q64" i="74"/>
  <c r="P64" i="74"/>
  <c r="O64" i="74"/>
  <c r="N64" i="74"/>
  <c r="M64" i="74"/>
  <c r="L64" i="74"/>
  <c r="K64" i="74"/>
  <c r="J64" i="74"/>
  <c r="I64" i="74"/>
  <c r="H64" i="74"/>
  <c r="G64" i="74"/>
  <c r="F64" i="74"/>
  <c r="E64" i="74"/>
  <c r="E26" i="74"/>
  <c r="E128" i="73"/>
  <c r="AZ77" i="73"/>
  <c r="BB71" i="73"/>
  <c r="BA71" i="73"/>
  <c r="AZ71" i="73"/>
  <c r="AY71" i="73"/>
  <c r="AX71" i="73"/>
  <c r="AW71" i="73"/>
  <c r="AV71" i="73"/>
  <c r="AU71" i="73"/>
  <c r="AT71" i="73"/>
  <c r="AS71" i="73"/>
  <c r="AR71" i="73"/>
  <c r="AQ71" i="73"/>
  <c r="AP71" i="73"/>
  <c r="AO71" i="73"/>
  <c r="AN71" i="73"/>
  <c r="AM71" i="73"/>
  <c r="AL71" i="73"/>
  <c r="AK71" i="73"/>
  <c r="AJ71" i="73"/>
  <c r="AI71" i="73"/>
  <c r="AH71" i="73"/>
  <c r="AG71" i="73"/>
  <c r="AF71" i="73"/>
  <c r="AE71" i="73"/>
  <c r="AD71" i="73"/>
  <c r="AC71" i="73"/>
  <c r="AB71" i="73"/>
  <c r="AA71" i="73"/>
  <c r="Z71" i="73"/>
  <c r="Y71" i="73"/>
  <c r="X71" i="73"/>
  <c r="W71" i="73"/>
  <c r="V71" i="73"/>
  <c r="U71" i="73"/>
  <c r="T71" i="73"/>
  <c r="S71" i="73"/>
  <c r="R71" i="73"/>
  <c r="Q71" i="73"/>
  <c r="P71" i="73"/>
  <c r="O71" i="73"/>
  <c r="N71" i="73"/>
  <c r="M71" i="73"/>
  <c r="L71" i="73"/>
  <c r="K71" i="73"/>
  <c r="J71" i="73"/>
  <c r="I71" i="73"/>
  <c r="H71" i="73"/>
  <c r="G71" i="73"/>
  <c r="F71" i="73"/>
  <c r="E71" i="73"/>
  <c r="BB64" i="73"/>
  <c r="BA64" i="73"/>
  <c r="AZ64" i="73"/>
  <c r="AY64" i="73"/>
  <c r="AX64" i="73"/>
  <c r="AW64" i="73"/>
  <c r="AV64" i="73"/>
  <c r="AU64" i="73"/>
  <c r="AT64" i="73"/>
  <c r="AS64" i="73"/>
  <c r="AR64" i="73"/>
  <c r="AQ64" i="73"/>
  <c r="AP64" i="73"/>
  <c r="AO64" i="73"/>
  <c r="AN64" i="73"/>
  <c r="AM64" i="73"/>
  <c r="AL64" i="73"/>
  <c r="AK64" i="73"/>
  <c r="AJ64" i="73"/>
  <c r="AI64" i="73"/>
  <c r="AH64" i="73"/>
  <c r="AG64" i="73"/>
  <c r="AF64" i="73"/>
  <c r="AE64" i="73"/>
  <c r="AD64" i="73"/>
  <c r="AC64" i="73"/>
  <c r="AB64" i="73"/>
  <c r="AA64" i="73"/>
  <c r="Z64" i="73"/>
  <c r="Y64" i="73"/>
  <c r="X64" i="73"/>
  <c r="W64" i="73"/>
  <c r="V64" i="73"/>
  <c r="U64" i="73"/>
  <c r="T64" i="73"/>
  <c r="S64" i="73"/>
  <c r="R64" i="73"/>
  <c r="Q64" i="73"/>
  <c r="P64" i="73"/>
  <c r="O64" i="73"/>
  <c r="N64" i="73"/>
  <c r="M64" i="73"/>
  <c r="L64" i="73"/>
  <c r="K64" i="73"/>
  <c r="J64" i="73"/>
  <c r="I64" i="73"/>
  <c r="H64" i="73"/>
  <c r="G64" i="73"/>
  <c r="F64" i="73"/>
  <c r="E64" i="73"/>
  <c r="E128" i="72"/>
  <c r="BB77" i="72"/>
  <c r="BA77" i="72"/>
  <c r="AZ77" i="72"/>
  <c r="BB71" i="72"/>
  <c r="BA71" i="72"/>
  <c r="AZ71" i="72"/>
  <c r="AY71" i="72"/>
  <c r="AX71" i="72"/>
  <c r="AW71" i="72"/>
  <c r="AV71" i="72"/>
  <c r="AU71" i="72"/>
  <c r="AT71" i="72"/>
  <c r="AS71" i="72"/>
  <c r="AR71" i="72"/>
  <c r="AQ71" i="72"/>
  <c r="AP71" i="72"/>
  <c r="AO71" i="72"/>
  <c r="AN71" i="72"/>
  <c r="AM71" i="72"/>
  <c r="AL71" i="72"/>
  <c r="AK71" i="72"/>
  <c r="AJ71" i="72"/>
  <c r="AI71" i="72"/>
  <c r="AH71" i="72"/>
  <c r="AG71" i="72"/>
  <c r="AF71" i="72"/>
  <c r="AE71" i="72"/>
  <c r="AD71" i="72"/>
  <c r="AC71" i="72"/>
  <c r="AB71" i="72"/>
  <c r="AA71" i="72"/>
  <c r="Z71" i="72"/>
  <c r="Y71" i="72"/>
  <c r="X71" i="72"/>
  <c r="W71" i="72"/>
  <c r="V71" i="72"/>
  <c r="U71" i="72"/>
  <c r="T71" i="72"/>
  <c r="S71" i="72"/>
  <c r="R71" i="72"/>
  <c r="Q71" i="72"/>
  <c r="P71" i="72"/>
  <c r="O71" i="72"/>
  <c r="N71" i="72"/>
  <c r="M71" i="72"/>
  <c r="L71" i="72"/>
  <c r="K71" i="72"/>
  <c r="J71" i="72"/>
  <c r="I71" i="72"/>
  <c r="H71" i="72"/>
  <c r="G71" i="72"/>
  <c r="F71" i="72"/>
  <c r="E71" i="72"/>
  <c r="BB64" i="72"/>
  <c r="BA64" i="72"/>
  <c r="AZ64" i="72"/>
  <c r="AY64" i="72"/>
  <c r="AX64" i="72"/>
  <c r="AW64" i="72"/>
  <c r="AV64" i="72"/>
  <c r="AU64" i="72"/>
  <c r="AT64" i="72"/>
  <c r="AS64" i="72"/>
  <c r="AR64" i="72"/>
  <c r="AQ64" i="72"/>
  <c r="AP64" i="72"/>
  <c r="AO64" i="72"/>
  <c r="AN64" i="72"/>
  <c r="AM64" i="72"/>
  <c r="AL64" i="72"/>
  <c r="AK64" i="72"/>
  <c r="AJ64" i="72"/>
  <c r="AI64" i="72"/>
  <c r="AH64" i="72"/>
  <c r="AG64" i="72"/>
  <c r="AF64" i="72"/>
  <c r="AE64" i="72"/>
  <c r="AD64" i="72"/>
  <c r="AC64" i="72"/>
  <c r="AB64" i="72"/>
  <c r="AA64" i="72"/>
  <c r="Z64" i="72"/>
  <c r="Y64" i="72"/>
  <c r="X64" i="72"/>
  <c r="W64" i="72"/>
  <c r="V64" i="72"/>
  <c r="U64" i="72"/>
  <c r="T64" i="72"/>
  <c r="S64" i="72"/>
  <c r="R64" i="72"/>
  <c r="Q64" i="72"/>
  <c r="P64" i="72"/>
  <c r="O64" i="72"/>
  <c r="N64" i="72"/>
  <c r="M64" i="72"/>
  <c r="L64" i="72"/>
  <c r="K64" i="72"/>
  <c r="J64" i="72"/>
  <c r="I64" i="72"/>
  <c r="H64" i="72"/>
  <c r="G64" i="72"/>
  <c r="F64" i="72"/>
  <c r="E64" i="72"/>
  <c r="B26" i="72"/>
  <c r="E128" i="71"/>
  <c r="BB77" i="71"/>
  <c r="BB134" i="71" s="1"/>
  <c r="BA77" i="71"/>
  <c r="BA134" i="71" s="1"/>
  <c r="AZ77" i="71"/>
  <c r="AZ134" i="71" s="1"/>
  <c r="BB71" i="71"/>
  <c r="BA71" i="71"/>
  <c r="AZ71" i="71"/>
  <c r="AY71" i="71"/>
  <c r="AX71" i="71"/>
  <c r="AW71" i="71"/>
  <c r="AV71" i="71"/>
  <c r="AU71" i="71"/>
  <c r="AT71" i="71"/>
  <c r="AS71" i="71"/>
  <c r="AR71" i="71"/>
  <c r="AQ71" i="71"/>
  <c r="AP71" i="71"/>
  <c r="AO71" i="71"/>
  <c r="AN71" i="71"/>
  <c r="AM71" i="71"/>
  <c r="AL71" i="71"/>
  <c r="AK71" i="71"/>
  <c r="AJ71" i="71"/>
  <c r="AI71" i="71"/>
  <c r="AH71" i="71"/>
  <c r="AG71" i="71"/>
  <c r="AF71" i="71"/>
  <c r="AE71" i="71"/>
  <c r="AD71" i="71"/>
  <c r="AC71" i="71"/>
  <c r="AB71" i="71"/>
  <c r="AA71" i="71"/>
  <c r="Z71" i="71"/>
  <c r="Y71" i="71"/>
  <c r="X71" i="71"/>
  <c r="W71" i="71"/>
  <c r="V71" i="71"/>
  <c r="U71" i="71"/>
  <c r="T71" i="71"/>
  <c r="S71" i="71"/>
  <c r="R71" i="71"/>
  <c r="Q71" i="71"/>
  <c r="P71" i="71"/>
  <c r="O71" i="71"/>
  <c r="N71" i="71"/>
  <c r="M71" i="71"/>
  <c r="L71" i="71"/>
  <c r="K71" i="71"/>
  <c r="J71" i="71"/>
  <c r="I71" i="71"/>
  <c r="H71" i="71"/>
  <c r="G71" i="71"/>
  <c r="F71" i="71"/>
  <c r="E71" i="71"/>
  <c r="BB64" i="71"/>
  <c r="BA64" i="71"/>
  <c r="AZ64" i="71"/>
  <c r="AY64" i="71"/>
  <c r="AX64" i="71"/>
  <c r="AW64" i="71"/>
  <c r="AV64" i="71"/>
  <c r="AU64" i="71"/>
  <c r="AT64" i="71"/>
  <c r="AS64" i="71"/>
  <c r="AR64" i="71"/>
  <c r="AQ64" i="71"/>
  <c r="AP64" i="71"/>
  <c r="AO64" i="71"/>
  <c r="AN64" i="71"/>
  <c r="AM64" i="71"/>
  <c r="AL64" i="71"/>
  <c r="AK64" i="71"/>
  <c r="AJ64" i="71"/>
  <c r="AI64" i="71"/>
  <c r="AH64" i="71"/>
  <c r="AG64" i="71"/>
  <c r="AF64" i="71"/>
  <c r="AE64" i="71"/>
  <c r="AD64" i="71"/>
  <c r="AC64" i="71"/>
  <c r="AB64" i="71"/>
  <c r="AA64" i="71"/>
  <c r="Z64" i="71"/>
  <c r="Y64" i="71"/>
  <c r="X64" i="71"/>
  <c r="W64" i="71"/>
  <c r="V64" i="71"/>
  <c r="U64" i="71"/>
  <c r="T64" i="71"/>
  <c r="S64" i="71"/>
  <c r="R64" i="71"/>
  <c r="Q64" i="71"/>
  <c r="P64" i="71"/>
  <c r="O64" i="71"/>
  <c r="N64" i="71"/>
  <c r="M64" i="71"/>
  <c r="L64" i="71"/>
  <c r="K64" i="71"/>
  <c r="J64" i="71"/>
  <c r="I64" i="71"/>
  <c r="H64" i="71"/>
  <c r="G64" i="71"/>
  <c r="F64" i="71"/>
  <c r="E64" i="71"/>
  <c r="E128" i="70"/>
  <c r="BB77" i="70"/>
  <c r="BA77" i="70"/>
  <c r="AZ77" i="70"/>
  <c r="BB71" i="70"/>
  <c r="BA71" i="70"/>
  <c r="AZ71" i="70"/>
  <c r="AY71" i="70"/>
  <c r="AX71" i="70"/>
  <c r="AW71" i="70"/>
  <c r="AV71" i="70"/>
  <c r="AU71" i="70"/>
  <c r="AT71" i="70"/>
  <c r="AS71" i="70"/>
  <c r="AR71" i="70"/>
  <c r="AQ71" i="70"/>
  <c r="AP71" i="70"/>
  <c r="AO71" i="70"/>
  <c r="AN71" i="70"/>
  <c r="AM71" i="70"/>
  <c r="AL71" i="70"/>
  <c r="AK71" i="70"/>
  <c r="AJ71" i="70"/>
  <c r="AI71" i="70"/>
  <c r="AH71" i="70"/>
  <c r="AG71" i="70"/>
  <c r="AF71" i="70"/>
  <c r="AE71" i="70"/>
  <c r="AD71" i="70"/>
  <c r="AC71" i="70"/>
  <c r="AB71" i="70"/>
  <c r="AA71" i="70"/>
  <c r="Z71" i="70"/>
  <c r="Y71" i="70"/>
  <c r="X71" i="70"/>
  <c r="W71" i="70"/>
  <c r="V71" i="70"/>
  <c r="U71" i="70"/>
  <c r="T71" i="70"/>
  <c r="S71" i="70"/>
  <c r="R71" i="70"/>
  <c r="Q71" i="70"/>
  <c r="P71" i="70"/>
  <c r="O71" i="70"/>
  <c r="N71" i="70"/>
  <c r="M71" i="70"/>
  <c r="L71" i="70"/>
  <c r="K71" i="70"/>
  <c r="J71" i="70"/>
  <c r="I71" i="70"/>
  <c r="H71" i="70"/>
  <c r="G71" i="70"/>
  <c r="F71" i="70"/>
  <c r="E71" i="70"/>
  <c r="BB64" i="70"/>
  <c r="BA64" i="70"/>
  <c r="AZ64" i="70"/>
  <c r="AY64" i="70"/>
  <c r="AX64" i="70"/>
  <c r="AW64" i="70"/>
  <c r="AV64" i="70"/>
  <c r="AU64" i="70"/>
  <c r="AT64" i="70"/>
  <c r="AS64" i="70"/>
  <c r="AR64" i="70"/>
  <c r="AQ64" i="70"/>
  <c r="AP64" i="70"/>
  <c r="AO64" i="70"/>
  <c r="AN64" i="70"/>
  <c r="AM64" i="70"/>
  <c r="AL64" i="70"/>
  <c r="AK64" i="70"/>
  <c r="AJ64" i="70"/>
  <c r="AI64" i="70"/>
  <c r="AH64" i="70"/>
  <c r="AG64" i="70"/>
  <c r="AF64" i="70"/>
  <c r="AE64" i="70"/>
  <c r="AD64" i="70"/>
  <c r="AC64" i="70"/>
  <c r="AB64" i="70"/>
  <c r="AA64" i="70"/>
  <c r="Z64" i="70"/>
  <c r="Y64" i="70"/>
  <c r="X64" i="70"/>
  <c r="W64" i="70"/>
  <c r="V64" i="70"/>
  <c r="U64" i="70"/>
  <c r="T64" i="70"/>
  <c r="S64" i="70"/>
  <c r="R64" i="70"/>
  <c r="Q64" i="70"/>
  <c r="P64" i="70"/>
  <c r="O64" i="70"/>
  <c r="N64" i="70"/>
  <c r="M64" i="70"/>
  <c r="L64" i="70"/>
  <c r="K64" i="70"/>
  <c r="J64" i="70"/>
  <c r="I64" i="70"/>
  <c r="H64" i="70"/>
  <c r="E26" i="70" s="1"/>
  <c r="G64" i="70"/>
  <c r="F64" i="70"/>
  <c r="E64" i="70"/>
  <c r="B26" i="70" s="1"/>
  <c r="F26" i="70"/>
  <c r="E128" i="69"/>
  <c r="BB77" i="69"/>
  <c r="BA77" i="69"/>
  <c r="AZ77" i="69"/>
  <c r="BB71" i="69"/>
  <c r="BA71" i="69"/>
  <c r="AZ71" i="69"/>
  <c r="AY71" i="69"/>
  <c r="AX71" i="69"/>
  <c r="AW71" i="69"/>
  <c r="AV71" i="69"/>
  <c r="AU71" i="69"/>
  <c r="AT71" i="69"/>
  <c r="AS71" i="69"/>
  <c r="AR71" i="69"/>
  <c r="AQ71" i="69"/>
  <c r="AP71" i="69"/>
  <c r="AO71" i="69"/>
  <c r="AN71" i="69"/>
  <c r="AM71" i="69"/>
  <c r="AL71" i="69"/>
  <c r="AK71" i="69"/>
  <c r="AJ71" i="69"/>
  <c r="AI71" i="69"/>
  <c r="AH71" i="69"/>
  <c r="AG71" i="69"/>
  <c r="AF71" i="69"/>
  <c r="AE71" i="69"/>
  <c r="AD71" i="69"/>
  <c r="AC71" i="69"/>
  <c r="AB71" i="69"/>
  <c r="AA71" i="69"/>
  <c r="Z71" i="69"/>
  <c r="Y71" i="69"/>
  <c r="X71" i="69"/>
  <c r="W71" i="69"/>
  <c r="V71" i="69"/>
  <c r="U71" i="69"/>
  <c r="T71" i="69"/>
  <c r="S71" i="69"/>
  <c r="R71" i="69"/>
  <c r="Q71" i="69"/>
  <c r="P71" i="69"/>
  <c r="O71" i="69"/>
  <c r="N71" i="69"/>
  <c r="M71" i="69"/>
  <c r="L71" i="69"/>
  <c r="K71" i="69"/>
  <c r="J71" i="69"/>
  <c r="I71" i="69"/>
  <c r="H71" i="69"/>
  <c r="G71" i="69"/>
  <c r="F71" i="69"/>
  <c r="E71" i="69"/>
  <c r="BB64" i="69"/>
  <c r="BA64" i="69"/>
  <c r="AZ64" i="69"/>
  <c r="AY64" i="69"/>
  <c r="AX64" i="69"/>
  <c r="AW64" i="69"/>
  <c r="AV64" i="69"/>
  <c r="AU64" i="69"/>
  <c r="AT64" i="69"/>
  <c r="AS64" i="69"/>
  <c r="AR64" i="69"/>
  <c r="AQ64" i="69"/>
  <c r="AP64" i="69"/>
  <c r="AO64" i="69"/>
  <c r="AN64" i="69"/>
  <c r="AM64" i="69"/>
  <c r="AL64" i="69"/>
  <c r="AK64" i="69"/>
  <c r="AJ64" i="69"/>
  <c r="AI64" i="69"/>
  <c r="AH64" i="69"/>
  <c r="AG64" i="69"/>
  <c r="AF64" i="69"/>
  <c r="AE64" i="69"/>
  <c r="AD64" i="69"/>
  <c r="AC64" i="69"/>
  <c r="AB64" i="69"/>
  <c r="AA64" i="69"/>
  <c r="Z64" i="69"/>
  <c r="Y64" i="69"/>
  <c r="X64" i="69"/>
  <c r="W64" i="69"/>
  <c r="V64" i="69"/>
  <c r="U64" i="69"/>
  <c r="T64" i="69"/>
  <c r="S64" i="69"/>
  <c r="R64" i="69"/>
  <c r="Q64" i="69"/>
  <c r="P64" i="69"/>
  <c r="O64" i="69"/>
  <c r="N64" i="69"/>
  <c r="M64" i="69"/>
  <c r="L64" i="69"/>
  <c r="K64" i="69"/>
  <c r="J64" i="69"/>
  <c r="I64" i="69"/>
  <c r="H64" i="69"/>
  <c r="G64" i="69"/>
  <c r="F64" i="69"/>
  <c r="E64" i="69"/>
  <c r="E128" i="68"/>
  <c r="BB71" i="68"/>
  <c r="BA71" i="68"/>
  <c r="AZ71" i="68"/>
  <c r="AY71" i="68"/>
  <c r="AX71" i="68"/>
  <c r="AW71" i="68"/>
  <c r="AV71" i="68"/>
  <c r="AU71" i="68"/>
  <c r="AT71" i="68"/>
  <c r="AS71" i="68"/>
  <c r="AR71" i="68"/>
  <c r="AQ71" i="68"/>
  <c r="AP71" i="68"/>
  <c r="AO71" i="68"/>
  <c r="AN71" i="68"/>
  <c r="AM71" i="68"/>
  <c r="AL71" i="68"/>
  <c r="AK71" i="68"/>
  <c r="AJ71" i="68"/>
  <c r="AI71" i="68"/>
  <c r="AH71" i="68"/>
  <c r="AG71" i="68"/>
  <c r="AF71" i="68"/>
  <c r="AE71" i="68"/>
  <c r="AD71" i="68"/>
  <c r="AC71" i="68"/>
  <c r="AB71" i="68"/>
  <c r="AA71" i="68"/>
  <c r="Z71" i="68"/>
  <c r="Y71" i="68"/>
  <c r="X71" i="68"/>
  <c r="W71" i="68"/>
  <c r="V71" i="68"/>
  <c r="U71" i="68"/>
  <c r="T71" i="68"/>
  <c r="S71" i="68"/>
  <c r="R71" i="68"/>
  <c r="Q71" i="68"/>
  <c r="P71" i="68"/>
  <c r="O71" i="68"/>
  <c r="N71" i="68"/>
  <c r="M71" i="68"/>
  <c r="L71" i="68"/>
  <c r="K71" i="68"/>
  <c r="J71" i="68"/>
  <c r="I71" i="68"/>
  <c r="H71" i="68"/>
  <c r="G71" i="68"/>
  <c r="F71" i="68"/>
  <c r="E71" i="68"/>
  <c r="BB64" i="68"/>
  <c r="BA64" i="68"/>
  <c r="AZ64" i="68"/>
  <c r="AY64" i="68"/>
  <c r="AX64" i="68"/>
  <c r="AW64" i="68"/>
  <c r="AV64" i="68"/>
  <c r="AU64" i="68"/>
  <c r="AT64" i="68"/>
  <c r="AS64" i="68"/>
  <c r="AR64" i="68"/>
  <c r="AQ64" i="68"/>
  <c r="AP64" i="68"/>
  <c r="AO64" i="68"/>
  <c r="AN64" i="68"/>
  <c r="AM64" i="68"/>
  <c r="AL64" i="68"/>
  <c r="AK64" i="68"/>
  <c r="AJ64" i="68"/>
  <c r="AI64" i="68"/>
  <c r="AH64" i="68"/>
  <c r="AG64" i="68"/>
  <c r="AF64" i="68"/>
  <c r="AE64" i="68"/>
  <c r="AD64" i="68"/>
  <c r="AC64" i="68"/>
  <c r="AB64" i="68"/>
  <c r="AA64" i="68"/>
  <c r="Z64" i="68"/>
  <c r="Y64" i="68"/>
  <c r="X64" i="68"/>
  <c r="W64" i="68"/>
  <c r="V64" i="68"/>
  <c r="U64" i="68"/>
  <c r="T64" i="68"/>
  <c r="S64" i="68"/>
  <c r="R64" i="68"/>
  <c r="Q64" i="68"/>
  <c r="P64" i="68"/>
  <c r="O64" i="68"/>
  <c r="N64" i="68"/>
  <c r="M64" i="68"/>
  <c r="L64" i="68"/>
  <c r="K64" i="68"/>
  <c r="J64" i="68"/>
  <c r="I64" i="68"/>
  <c r="H64" i="68"/>
  <c r="G64" i="68"/>
  <c r="D26" i="68" s="1"/>
  <c r="F64" i="68"/>
  <c r="E64" i="68"/>
  <c r="E128" i="67"/>
  <c r="BB71" i="67"/>
  <c r="BA71" i="67"/>
  <c r="AZ71" i="67"/>
  <c r="AY71" i="67"/>
  <c r="AX71" i="67"/>
  <c r="AW71" i="67"/>
  <c r="AV71" i="67"/>
  <c r="AU71" i="67"/>
  <c r="AT71" i="67"/>
  <c r="AS71" i="67"/>
  <c r="AR71" i="67"/>
  <c r="AQ71" i="67"/>
  <c r="AP71" i="67"/>
  <c r="AO71" i="67"/>
  <c r="AN71" i="67"/>
  <c r="AM71" i="67"/>
  <c r="AL71" i="67"/>
  <c r="AK71" i="67"/>
  <c r="AJ71" i="67"/>
  <c r="AI71" i="67"/>
  <c r="AH71" i="67"/>
  <c r="AG71" i="67"/>
  <c r="AF71" i="67"/>
  <c r="AE71" i="67"/>
  <c r="AD71" i="67"/>
  <c r="AC71" i="67"/>
  <c r="AB71" i="67"/>
  <c r="AA71" i="67"/>
  <c r="Z71" i="67"/>
  <c r="Y71" i="67"/>
  <c r="X71" i="67"/>
  <c r="W71" i="67"/>
  <c r="V71" i="67"/>
  <c r="U71" i="67"/>
  <c r="T71" i="67"/>
  <c r="S71" i="67"/>
  <c r="R71" i="67"/>
  <c r="Q71" i="67"/>
  <c r="P71" i="67"/>
  <c r="O71" i="67"/>
  <c r="N71" i="67"/>
  <c r="M71" i="67"/>
  <c r="L71" i="67"/>
  <c r="K71" i="67"/>
  <c r="J71" i="67"/>
  <c r="I71" i="67"/>
  <c r="H71" i="67"/>
  <c r="G71" i="67"/>
  <c r="F71" i="67"/>
  <c r="E71" i="67"/>
  <c r="BB64" i="67"/>
  <c r="BA64" i="67"/>
  <c r="AZ64" i="67"/>
  <c r="AY64" i="67"/>
  <c r="AX64" i="67"/>
  <c r="AW64" i="67"/>
  <c r="AV64" i="67"/>
  <c r="AU64" i="67"/>
  <c r="AT64" i="67"/>
  <c r="AS64" i="67"/>
  <c r="AR64" i="67"/>
  <c r="AQ64" i="67"/>
  <c r="AP64" i="67"/>
  <c r="AO64" i="67"/>
  <c r="AN64" i="67"/>
  <c r="AM64" i="67"/>
  <c r="AL64" i="67"/>
  <c r="AK64" i="67"/>
  <c r="AJ64" i="67"/>
  <c r="AI64" i="67"/>
  <c r="AH64" i="67"/>
  <c r="AG64" i="67"/>
  <c r="AF64" i="67"/>
  <c r="AE64" i="67"/>
  <c r="AD64" i="67"/>
  <c r="AC64" i="67"/>
  <c r="AB64" i="67"/>
  <c r="AA64" i="67"/>
  <c r="Z64" i="67"/>
  <c r="Y64" i="67"/>
  <c r="X64" i="67"/>
  <c r="W64" i="67"/>
  <c r="V64" i="67"/>
  <c r="U64" i="67"/>
  <c r="T64" i="67"/>
  <c r="S64" i="67"/>
  <c r="R64" i="67"/>
  <c r="Q64" i="67"/>
  <c r="P64" i="67"/>
  <c r="O64" i="67"/>
  <c r="N64" i="67"/>
  <c r="M64" i="67"/>
  <c r="L64" i="67"/>
  <c r="K64" i="67"/>
  <c r="J64" i="67"/>
  <c r="I64" i="67"/>
  <c r="H64" i="67"/>
  <c r="G64" i="67"/>
  <c r="F64" i="67"/>
  <c r="E64" i="67"/>
  <c r="E128" i="88"/>
  <c r="BB71" i="88"/>
  <c r="BA71" i="88"/>
  <c r="AZ71" i="88"/>
  <c r="AY71" i="88"/>
  <c r="AX71" i="88"/>
  <c r="AW71" i="88"/>
  <c r="AV71" i="88"/>
  <c r="AU71" i="88"/>
  <c r="AT71" i="88"/>
  <c r="AS71" i="88"/>
  <c r="AR71" i="88"/>
  <c r="AQ71" i="88"/>
  <c r="AP71" i="88"/>
  <c r="AO71" i="88"/>
  <c r="AN71" i="88"/>
  <c r="AM71" i="88"/>
  <c r="AL71" i="88"/>
  <c r="AK71" i="88"/>
  <c r="AJ71" i="88"/>
  <c r="AI71" i="88"/>
  <c r="AH71" i="88"/>
  <c r="AG71" i="88"/>
  <c r="AF71" i="88"/>
  <c r="AE71" i="88"/>
  <c r="AD71" i="88"/>
  <c r="AC71" i="88"/>
  <c r="AB71" i="88"/>
  <c r="AA71" i="88"/>
  <c r="Z71" i="88"/>
  <c r="Y71" i="88"/>
  <c r="X71" i="88"/>
  <c r="W71" i="88"/>
  <c r="V71" i="88"/>
  <c r="U71" i="88"/>
  <c r="T71" i="88"/>
  <c r="S71" i="88"/>
  <c r="R71" i="88"/>
  <c r="Q71" i="88"/>
  <c r="P71" i="88"/>
  <c r="O71" i="88"/>
  <c r="N71" i="88"/>
  <c r="M71" i="88"/>
  <c r="L71" i="88"/>
  <c r="K71" i="88"/>
  <c r="J71" i="88"/>
  <c r="I71" i="88"/>
  <c r="H71" i="88"/>
  <c r="G71" i="88"/>
  <c r="F71" i="88"/>
  <c r="E71" i="88"/>
  <c r="BB64" i="88"/>
  <c r="BB82" i="88" s="1"/>
  <c r="BB83" i="88" s="1"/>
  <c r="BA64" i="88"/>
  <c r="BA82" i="88" s="1"/>
  <c r="BA83" i="88" s="1"/>
  <c r="AZ64" i="88"/>
  <c r="AZ82" i="88" s="1"/>
  <c r="AZ83" i="88" s="1"/>
  <c r="AY64" i="88"/>
  <c r="AY82" i="88" s="1"/>
  <c r="AY83" i="88" s="1"/>
  <c r="AX64" i="88"/>
  <c r="AX82" i="88" s="1"/>
  <c r="AX83" i="88" s="1"/>
  <c r="AW64" i="88"/>
  <c r="AV64" i="88"/>
  <c r="AU64" i="88"/>
  <c r="AU82" i="88" s="1"/>
  <c r="AU83" i="88" s="1"/>
  <c r="AT64" i="88"/>
  <c r="AT82" i="88" s="1"/>
  <c r="AT83" i="88" s="1"/>
  <c r="AS64" i="88"/>
  <c r="AS82" i="88" s="1"/>
  <c r="AS83" i="88" s="1"/>
  <c r="AR64" i="88"/>
  <c r="AR82" i="88" s="1"/>
  <c r="AR83" i="88" s="1"/>
  <c r="AQ64" i="88"/>
  <c r="AP64" i="88"/>
  <c r="AO64" i="88"/>
  <c r="AN64" i="88"/>
  <c r="AN82" i="88" s="1"/>
  <c r="AN83" i="88" s="1"/>
  <c r="AM64" i="88"/>
  <c r="AM82" i="88" s="1"/>
  <c r="AM83" i="88" s="1"/>
  <c r="AL64" i="88"/>
  <c r="AL82" i="88" s="1"/>
  <c r="AL83" i="88" s="1"/>
  <c r="AK64" i="88"/>
  <c r="AK82" i="88" s="1"/>
  <c r="AK83" i="88" s="1"/>
  <c r="AJ64" i="88"/>
  <c r="AJ82" i="88" s="1"/>
  <c r="AJ83" i="88" s="1"/>
  <c r="AI64" i="88"/>
  <c r="AI82" i="88" s="1"/>
  <c r="AI83" i="88" s="1"/>
  <c r="AH64" i="88"/>
  <c r="AH82" i="88" s="1"/>
  <c r="AH83" i="88" s="1"/>
  <c r="AG64" i="88"/>
  <c r="AF64" i="88"/>
  <c r="AE64" i="88"/>
  <c r="AE82" i="88" s="1"/>
  <c r="AE83" i="88" s="1"/>
  <c r="AD64" i="88"/>
  <c r="AD82" i="88" s="1"/>
  <c r="AD83" i="88" s="1"/>
  <c r="AC64" i="88"/>
  <c r="AC82" i="88" s="1"/>
  <c r="AC83" i="88" s="1"/>
  <c r="AB64" i="88"/>
  <c r="AB82" i="88" s="1"/>
  <c r="AB83" i="88" s="1"/>
  <c r="AA64" i="88"/>
  <c r="Z64" i="88"/>
  <c r="Y64" i="88"/>
  <c r="X64" i="88"/>
  <c r="W64" i="88"/>
  <c r="V64" i="88"/>
  <c r="U64" i="88"/>
  <c r="T64" i="88"/>
  <c r="S64" i="88"/>
  <c r="R64" i="88"/>
  <c r="Q64" i="88"/>
  <c r="P64" i="88"/>
  <c r="O64" i="88"/>
  <c r="N64" i="88"/>
  <c r="M64" i="88"/>
  <c r="L64" i="88"/>
  <c r="K64" i="88"/>
  <c r="J64" i="88"/>
  <c r="I64" i="88"/>
  <c r="H64" i="88"/>
  <c r="G64" i="88"/>
  <c r="F64" i="88"/>
  <c r="E64" i="88"/>
  <c r="D14" i="2" a="1"/>
  <c r="D15" i="2" a="1"/>
  <c r="D19" i="2" a="1"/>
  <c r="D10" i="2" a="1"/>
  <c r="E9" i="2" a="1"/>
  <c r="H9" i="2" a="1"/>
  <c r="D18" i="2" a="1"/>
  <c r="D11" i="2" a="1"/>
  <c r="D12" i="2" a="1"/>
  <c r="D9" i="2" a="1"/>
  <c r="D16" i="2" a="1"/>
  <c r="D13" i="2" a="1"/>
  <c r="D17" i="2" a="1"/>
  <c r="E26" i="68" l="1"/>
  <c r="H82" i="68"/>
  <c r="I82" i="68"/>
  <c r="I83" i="68" s="1"/>
  <c r="E82" i="68"/>
  <c r="F82" i="68"/>
  <c r="F83" i="68" s="1"/>
  <c r="G82" i="68"/>
  <c r="H82" i="67"/>
  <c r="H83" i="67" s="1"/>
  <c r="F26" i="67"/>
  <c r="I82" i="67"/>
  <c r="I83" i="67" s="1"/>
  <c r="F82" i="67"/>
  <c r="G83" i="67"/>
  <c r="G82" i="67"/>
  <c r="E82" i="67"/>
  <c r="E83" i="67" s="1"/>
  <c r="Q82" i="88"/>
  <c r="S82" i="88"/>
  <c r="S83" i="88" s="1"/>
  <c r="L82" i="88"/>
  <c r="L83" i="88" s="1"/>
  <c r="T82" i="88"/>
  <c r="T83" i="88" s="1"/>
  <c r="I82" i="88"/>
  <c r="J82" i="88"/>
  <c r="M82" i="88"/>
  <c r="U82" i="88"/>
  <c r="Y82" i="88"/>
  <c r="R82" i="88"/>
  <c r="R83" i="88" s="1"/>
  <c r="K82" i="88"/>
  <c r="K83" i="88"/>
  <c r="AA82" i="88"/>
  <c r="F82" i="88"/>
  <c r="F83" i="88"/>
  <c r="V82" i="88"/>
  <c r="V83" i="88"/>
  <c r="Z82" i="88"/>
  <c r="B26" i="88"/>
  <c r="E82" i="88"/>
  <c r="E83" i="88" s="1"/>
  <c r="G82" i="88"/>
  <c r="G83" i="88" s="1"/>
  <c r="O82" i="88"/>
  <c r="W82" i="88"/>
  <c r="W83" i="88" s="1"/>
  <c r="N82" i="88"/>
  <c r="E26" i="88"/>
  <c r="H82" i="88"/>
  <c r="H83" i="88" s="1"/>
  <c r="P82" i="88"/>
  <c r="X82" i="88"/>
  <c r="AQ82" i="88"/>
  <c r="AQ83" i="88" s="1"/>
  <c r="AF82" i="88"/>
  <c r="AF83" i="88" s="1"/>
  <c r="AV82" i="88"/>
  <c r="AV83" i="88" s="1"/>
  <c r="AG82" i="88"/>
  <c r="AG83" i="88" s="1"/>
  <c r="AO82" i="88"/>
  <c r="AO83" i="88" s="1"/>
  <c r="AW82" i="88"/>
  <c r="AW83" i="88" s="1"/>
  <c r="AP82" i="88"/>
  <c r="AP83" i="88" s="1"/>
  <c r="E131" i="72"/>
  <c r="F129" i="72" s="1"/>
  <c r="E131" i="71"/>
  <c r="F129" i="71" s="1"/>
  <c r="F131" i="71" s="1"/>
  <c r="C26" i="88"/>
  <c r="BA77" i="73"/>
  <c r="BB77" i="75"/>
  <c r="BA192" i="70"/>
  <c r="BB192" i="73"/>
  <c r="BB192" i="70"/>
  <c r="AZ192" i="69"/>
  <c r="AZ192" i="72"/>
  <c r="BA192" i="69"/>
  <c r="BA192" i="72"/>
  <c r="BB192" i="69"/>
  <c r="BB192" i="72"/>
  <c r="AZ192" i="71"/>
  <c r="AZ192" i="75"/>
  <c r="AZ75" i="68"/>
  <c r="AZ77" i="68" s="1"/>
  <c r="BA75" i="68"/>
  <c r="BA77" i="68" s="1"/>
  <c r="BB75" i="68"/>
  <c r="BB77" i="68" s="1"/>
  <c r="BA192" i="71"/>
  <c r="AZ192" i="73"/>
  <c r="BA192" i="75"/>
  <c r="AZ192" i="70"/>
  <c r="BB192" i="71"/>
  <c r="BA192" i="73"/>
  <c r="BB192" i="75"/>
  <c r="E191" i="88"/>
  <c r="G191" i="88"/>
  <c r="H191" i="88"/>
  <c r="P191" i="88"/>
  <c r="X191" i="88"/>
  <c r="AF191" i="88"/>
  <c r="W191" i="88"/>
  <c r="I191" i="88"/>
  <c r="Q191" i="88"/>
  <c r="Y191" i="88"/>
  <c r="AG191" i="88"/>
  <c r="J191" i="88"/>
  <c r="R191" i="88"/>
  <c r="Z191" i="88"/>
  <c r="AH191" i="88"/>
  <c r="O191" i="88"/>
  <c r="K191" i="88"/>
  <c r="S191" i="88"/>
  <c r="AA191" i="88"/>
  <c r="AI191" i="88"/>
  <c r="AE191" i="88"/>
  <c r="L191" i="88"/>
  <c r="T191" i="88"/>
  <c r="AB191" i="88"/>
  <c r="M191" i="88"/>
  <c r="U191" i="88"/>
  <c r="AC191" i="88"/>
  <c r="F191" i="88"/>
  <c r="N191" i="88"/>
  <c r="V191" i="88"/>
  <c r="AD191" i="88"/>
  <c r="AV75" i="75"/>
  <c r="AV77" i="75" s="1"/>
  <c r="AN75" i="75"/>
  <c r="AN77" i="75" s="1"/>
  <c r="AF75" i="75"/>
  <c r="AF77" i="75" s="1"/>
  <c r="X75" i="75"/>
  <c r="X77" i="75" s="1"/>
  <c r="P75" i="75"/>
  <c r="P77" i="75" s="1"/>
  <c r="H75" i="75"/>
  <c r="H77" i="75" s="1"/>
  <c r="AT75" i="73"/>
  <c r="AT77" i="73" s="1"/>
  <c r="AL75" i="73"/>
  <c r="AL77" i="73" s="1"/>
  <c r="AD75" i="73"/>
  <c r="AD77" i="73" s="1"/>
  <c r="V75" i="73"/>
  <c r="V77" i="73" s="1"/>
  <c r="N75" i="73"/>
  <c r="N77" i="73" s="1"/>
  <c r="F75" i="73"/>
  <c r="F77" i="73" s="1"/>
  <c r="AS75" i="72"/>
  <c r="AS77" i="72" s="1"/>
  <c r="AK75" i="72"/>
  <c r="AK77" i="72" s="1"/>
  <c r="AC75" i="72"/>
  <c r="AC77" i="72" s="1"/>
  <c r="U75" i="72"/>
  <c r="U77" i="72" s="1"/>
  <c r="M75" i="72"/>
  <c r="M77" i="72" s="1"/>
  <c r="E75" i="72"/>
  <c r="E77" i="72" s="1"/>
  <c r="E192" i="72" s="1"/>
  <c r="AR75" i="71"/>
  <c r="AR77" i="71" s="1"/>
  <c r="AJ75" i="71"/>
  <c r="AJ77" i="71" s="1"/>
  <c r="AB75" i="71"/>
  <c r="AB77" i="71" s="1"/>
  <c r="T75" i="71"/>
  <c r="T77" i="71" s="1"/>
  <c r="L75" i="71"/>
  <c r="L77" i="71" s="1"/>
  <c r="AY75" i="70"/>
  <c r="AY77" i="70" s="1"/>
  <c r="AQ75" i="70"/>
  <c r="AQ77" i="70" s="1"/>
  <c r="AI75" i="70"/>
  <c r="AI77" i="70" s="1"/>
  <c r="AA75" i="70"/>
  <c r="AA77" i="70" s="1"/>
  <c r="S75" i="70"/>
  <c r="S77" i="70" s="1"/>
  <c r="K75" i="70"/>
  <c r="K77" i="70" s="1"/>
  <c r="AU75" i="75"/>
  <c r="AU77" i="75" s="1"/>
  <c r="AM75" i="75"/>
  <c r="AM77" i="75" s="1"/>
  <c r="AE75" i="75"/>
  <c r="AE77" i="75" s="1"/>
  <c r="W75" i="75"/>
  <c r="W77" i="75" s="1"/>
  <c r="O75" i="75"/>
  <c r="O77" i="75" s="1"/>
  <c r="G75" i="75"/>
  <c r="G77" i="75" s="1"/>
  <c r="AS75" i="73"/>
  <c r="AS77" i="73" s="1"/>
  <c r="AK75" i="73"/>
  <c r="AK77" i="73" s="1"/>
  <c r="AC75" i="73"/>
  <c r="AC77" i="73" s="1"/>
  <c r="U75" i="73"/>
  <c r="U77" i="73" s="1"/>
  <c r="M75" i="73"/>
  <c r="M77" i="73" s="1"/>
  <c r="E75" i="73"/>
  <c r="E77" i="73" s="1"/>
  <c r="E192" i="73" s="1"/>
  <c r="AR75" i="72"/>
  <c r="AR77" i="72" s="1"/>
  <c r="AJ75" i="72"/>
  <c r="AJ77" i="72" s="1"/>
  <c r="AB75" i="72"/>
  <c r="AB77" i="72" s="1"/>
  <c r="T75" i="72"/>
  <c r="T77" i="72" s="1"/>
  <c r="L75" i="72"/>
  <c r="L77" i="72" s="1"/>
  <c r="AY75" i="71"/>
  <c r="AY77" i="71" s="1"/>
  <c r="AQ75" i="71"/>
  <c r="AQ77" i="71" s="1"/>
  <c r="AI75" i="71"/>
  <c r="AI77" i="71" s="1"/>
  <c r="AA75" i="71"/>
  <c r="AA77" i="71" s="1"/>
  <c r="S75" i="71"/>
  <c r="S77" i="71" s="1"/>
  <c r="K75" i="71"/>
  <c r="K77" i="71" s="1"/>
  <c r="AX75" i="70"/>
  <c r="AX77" i="70" s="1"/>
  <c r="AP75" i="70"/>
  <c r="AP77" i="70" s="1"/>
  <c r="AH75" i="70"/>
  <c r="AH77" i="70" s="1"/>
  <c r="Z75" i="70"/>
  <c r="Z77" i="70" s="1"/>
  <c r="R75" i="70"/>
  <c r="R77" i="70" s="1"/>
  <c r="R134" i="70" s="1"/>
  <c r="J75" i="70"/>
  <c r="J77" i="70" s="1"/>
  <c r="AW75" i="69"/>
  <c r="AW77" i="69" s="1"/>
  <c r="AO75" i="69"/>
  <c r="AO77" i="69" s="1"/>
  <c r="AG75" i="69"/>
  <c r="AG77" i="69" s="1"/>
  <c r="Y75" i="69"/>
  <c r="Y77" i="69" s="1"/>
  <c r="Q75" i="69"/>
  <c r="Q77" i="69" s="1"/>
  <c r="I75" i="69"/>
  <c r="I77" i="69" s="1"/>
  <c r="AV75" i="68"/>
  <c r="AV77" i="68" s="1"/>
  <c r="AN75" i="68"/>
  <c r="AN77" i="68" s="1"/>
  <c r="AF75" i="68"/>
  <c r="AF77" i="68" s="1"/>
  <c r="X75" i="68"/>
  <c r="X77" i="68" s="1"/>
  <c r="P75" i="68"/>
  <c r="P77" i="68" s="1"/>
  <c r="H75" i="68"/>
  <c r="H77" i="68" s="1"/>
  <c r="AU75" i="67"/>
  <c r="AU77" i="67" s="1"/>
  <c r="AM75" i="67"/>
  <c r="AM77" i="67" s="1"/>
  <c r="AE75" i="67"/>
  <c r="AE77" i="67" s="1"/>
  <c r="AT75" i="75"/>
  <c r="AT77" i="75" s="1"/>
  <c r="AL75" i="75"/>
  <c r="AL77" i="75" s="1"/>
  <c r="AD75" i="75"/>
  <c r="AD77" i="75" s="1"/>
  <c r="V75" i="75"/>
  <c r="V77" i="75" s="1"/>
  <c r="N75" i="75"/>
  <c r="N77" i="75" s="1"/>
  <c r="F75" i="75"/>
  <c r="F77" i="75" s="1"/>
  <c r="AR75" i="73"/>
  <c r="AR77" i="73" s="1"/>
  <c r="AJ75" i="73"/>
  <c r="AJ77" i="73" s="1"/>
  <c r="AB75" i="73"/>
  <c r="AB77" i="73" s="1"/>
  <c r="T75" i="73"/>
  <c r="T77" i="73" s="1"/>
  <c r="L75" i="73"/>
  <c r="L77" i="73" s="1"/>
  <c r="AY75" i="72"/>
  <c r="AY77" i="72" s="1"/>
  <c r="AQ75" i="72"/>
  <c r="AQ77" i="72" s="1"/>
  <c r="AI75" i="72"/>
  <c r="AI77" i="72" s="1"/>
  <c r="AA75" i="72"/>
  <c r="AA77" i="72" s="1"/>
  <c r="S75" i="72"/>
  <c r="S77" i="72" s="1"/>
  <c r="K75" i="72"/>
  <c r="K77" i="72" s="1"/>
  <c r="AX75" i="71"/>
  <c r="AX77" i="71" s="1"/>
  <c r="AP75" i="71"/>
  <c r="AP77" i="71" s="1"/>
  <c r="AH75" i="71"/>
  <c r="AH77" i="71" s="1"/>
  <c r="Z75" i="71"/>
  <c r="Z77" i="71" s="1"/>
  <c r="R75" i="71"/>
  <c r="R77" i="71" s="1"/>
  <c r="J75" i="71"/>
  <c r="J77" i="71" s="1"/>
  <c r="AW75" i="70"/>
  <c r="AW77" i="70" s="1"/>
  <c r="AO75" i="70"/>
  <c r="AO77" i="70" s="1"/>
  <c r="AG75" i="70"/>
  <c r="AG77" i="70" s="1"/>
  <c r="Y75" i="70"/>
  <c r="Y77" i="70" s="1"/>
  <c r="Q75" i="70"/>
  <c r="Q77" i="70" s="1"/>
  <c r="I75" i="70"/>
  <c r="I77" i="70" s="1"/>
  <c r="AV75" i="69"/>
  <c r="AV77" i="69" s="1"/>
  <c r="AN75" i="69"/>
  <c r="AN77" i="69" s="1"/>
  <c r="AF75" i="69"/>
  <c r="AF77" i="69" s="1"/>
  <c r="X75" i="69"/>
  <c r="X77" i="69" s="1"/>
  <c r="P75" i="69"/>
  <c r="P77" i="69" s="1"/>
  <c r="H75" i="69"/>
  <c r="H77" i="69" s="1"/>
  <c r="AU75" i="68"/>
  <c r="AU77" i="68" s="1"/>
  <c r="AM75" i="68"/>
  <c r="AM77" i="68" s="1"/>
  <c r="AE75" i="68"/>
  <c r="AE77" i="68" s="1"/>
  <c r="W75" i="68"/>
  <c r="W77" i="68" s="1"/>
  <c r="O75" i="68"/>
  <c r="O77" i="68" s="1"/>
  <c r="G75" i="68"/>
  <c r="G77" i="68" s="1"/>
  <c r="D27" i="68" s="1"/>
  <c r="AT75" i="67"/>
  <c r="AT77" i="67" s="1"/>
  <c r="AL75" i="67"/>
  <c r="AL77" i="67" s="1"/>
  <c r="AS75" i="75"/>
  <c r="AS77" i="75" s="1"/>
  <c r="AK75" i="75"/>
  <c r="AK77" i="75" s="1"/>
  <c r="AC75" i="75"/>
  <c r="AC77" i="75" s="1"/>
  <c r="U75" i="75"/>
  <c r="U77" i="75" s="1"/>
  <c r="M75" i="75"/>
  <c r="M77" i="75" s="1"/>
  <c r="M134" i="75" s="1"/>
  <c r="E75" i="75"/>
  <c r="E77" i="75" s="1"/>
  <c r="E192" i="75" s="1"/>
  <c r="AY75" i="73"/>
  <c r="AY77" i="73" s="1"/>
  <c r="AQ75" i="73"/>
  <c r="AQ77" i="73" s="1"/>
  <c r="AI75" i="73"/>
  <c r="AI77" i="73" s="1"/>
  <c r="AA75" i="73"/>
  <c r="AA77" i="73" s="1"/>
  <c r="S75" i="73"/>
  <c r="S77" i="73" s="1"/>
  <c r="K75" i="73"/>
  <c r="K77" i="73" s="1"/>
  <c r="AX75" i="72"/>
  <c r="AX77" i="72" s="1"/>
  <c r="AP75" i="72"/>
  <c r="AP77" i="72" s="1"/>
  <c r="AH75" i="72"/>
  <c r="AH77" i="72" s="1"/>
  <c r="Z75" i="72"/>
  <c r="Z77" i="72" s="1"/>
  <c r="R75" i="72"/>
  <c r="R77" i="72" s="1"/>
  <c r="J75" i="72"/>
  <c r="J77" i="72" s="1"/>
  <c r="AW75" i="71"/>
  <c r="AW77" i="71" s="1"/>
  <c r="AO75" i="71"/>
  <c r="AO77" i="71" s="1"/>
  <c r="AG75" i="71"/>
  <c r="AG77" i="71" s="1"/>
  <c r="Y75" i="71"/>
  <c r="Y77" i="71" s="1"/>
  <c r="Q75" i="71"/>
  <c r="Q77" i="71" s="1"/>
  <c r="I75" i="71"/>
  <c r="I77" i="71" s="1"/>
  <c r="AV75" i="70"/>
  <c r="AV77" i="70" s="1"/>
  <c r="AN75" i="70"/>
  <c r="AN77" i="70" s="1"/>
  <c r="AF75" i="70"/>
  <c r="AF77" i="70" s="1"/>
  <c r="X75" i="70"/>
  <c r="X77" i="70" s="1"/>
  <c r="P75" i="70"/>
  <c r="P77" i="70" s="1"/>
  <c r="H75" i="70"/>
  <c r="H77" i="70" s="1"/>
  <c r="AU75" i="69"/>
  <c r="AU77" i="69" s="1"/>
  <c r="AM75" i="69"/>
  <c r="AM77" i="69" s="1"/>
  <c r="AE75" i="69"/>
  <c r="AE77" i="69" s="1"/>
  <c r="W75" i="69"/>
  <c r="W77" i="69" s="1"/>
  <c r="O75" i="69"/>
  <c r="O77" i="69" s="1"/>
  <c r="AR75" i="75"/>
  <c r="AR77" i="75" s="1"/>
  <c r="AJ75" i="75"/>
  <c r="AJ77" i="75" s="1"/>
  <c r="AB75" i="75"/>
  <c r="AB77" i="75" s="1"/>
  <c r="T75" i="75"/>
  <c r="T77" i="75" s="1"/>
  <c r="L75" i="75"/>
  <c r="L77" i="75" s="1"/>
  <c r="AX75" i="73"/>
  <c r="AX77" i="73" s="1"/>
  <c r="AP75" i="73"/>
  <c r="AP77" i="73" s="1"/>
  <c r="AH75" i="73"/>
  <c r="AH77" i="73" s="1"/>
  <c r="Z75" i="73"/>
  <c r="Z77" i="73" s="1"/>
  <c r="R75" i="73"/>
  <c r="R77" i="73" s="1"/>
  <c r="J75" i="73"/>
  <c r="J77" i="73" s="1"/>
  <c r="AW75" i="72"/>
  <c r="AW77" i="72" s="1"/>
  <c r="AO75" i="72"/>
  <c r="AO77" i="72" s="1"/>
  <c r="AG75" i="72"/>
  <c r="AG77" i="72" s="1"/>
  <c r="Y75" i="72"/>
  <c r="Y77" i="72" s="1"/>
  <c r="Q75" i="72"/>
  <c r="Q77" i="72" s="1"/>
  <c r="I75" i="72"/>
  <c r="I77" i="72" s="1"/>
  <c r="AV75" i="71"/>
  <c r="AV77" i="71" s="1"/>
  <c r="AN75" i="71"/>
  <c r="AN77" i="71" s="1"/>
  <c r="AF75" i="71"/>
  <c r="AF77" i="71" s="1"/>
  <c r="X75" i="71"/>
  <c r="X77" i="71" s="1"/>
  <c r="P75" i="71"/>
  <c r="P77" i="71" s="1"/>
  <c r="H75" i="71"/>
  <c r="H77" i="71" s="1"/>
  <c r="AU75" i="70"/>
  <c r="AU77" i="70" s="1"/>
  <c r="AM75" i="70"/>
  <c r="AM77" i="70" s="1"/>
  <c r="AE75" i="70"/>
  <c r="AE77" i="70" s="1"/>
  <c r="W75" i="70"/>
  <c r="W77" i="70" s="1"/>
  <c r="O75" i="70"/>
  <c r="O77" i="70" s="1"/>
  <c r="G75" i="70"/>
  <c r="G77" i="70" s="1"/>
  <c r="AT75" i="69"/>
  <c r="AT77" i="69" s="1"/>
  <c r="AL75" i="69"/>
  <c r="AL77" i="69" s="1"/>
  <c r="AD75" i="69"/>
  <c r="AD77" i="69" s="1"/>
  <c r="V75" i="69"/>
  <c r="V77" i="69" s="1"/>
  <c r="N75" i="69"/>
  <c r="N77" i="69" s="1"/>
  <c r="F75" i="69"/>
  <c r="F77" i="69" s="1"/>
  <c r="AS75" i="68"/>
  <c r="AS77" i="68" s="1"/>
  <c r="AS134" i="68" s="1"/>
  <c r="AK75" i="68"/>
  <c r="AK77" i="68" s="1"/>
  <c r="AK134" i="68" s="1"/>
  <c r="AC75" i="68"/>
  <c r="AC77" i="68" s="1"/>
  <c r="AC134" i="68" s="1"/>
  <c r="U75" i="68"/>
  <c r="U77" i="68" s="1"/>
  <c r="M75" i="68"/>
  <c r="M77" i="68" s="1"/>
  <c r="AY75" i="75"/>
  <c r="AY77" i="75" s="1"/>
  <c r="AQ75" i="75"/>
  <c r="AQ77" i="75" s="1"/>
  <c r="AI75" i="75"/>
  <c r="AI77" i="75" s="1"/>
  <c r="AA75" i="75"/>
  <c r="AA77" i="75" s="1"/>
  <c r="S75" i="75"/>
  <c r="S77" i="75" s="1"/>
  <c r="K75" i="75"/>
  <c r="K77" i="75" s="1"/>
  <c r="AW75" i="73"/>
  <c r="AW77" i="73" s="1"/>
  <c r="AO75" i="73"/>
  <c r="AO77" i="73" s="1"/>
  <c r="AG75" i="73"/>
  <c r="AG77" i="73" s="1"/>
  <c r="Y75" i="73"/>
  <c r="Y77" i="73" s="1"/>
  <c r="Q75" i="73"/>
  <c r="Q77" i="73" s="1"/>
  <c r="I75" i="73"/>
  <c r="I77" i="73" s="1"/>
  <c r="AV75" i="72"/>
  <c r="AV77" i="72" s="1"/>
  <c r="AN75" i="72"/>
  <c r="AN77" i="72" s="1"/>
  <c r="AF75" i="72"/>
  <c r="AF77" i="72" s="1"/>
  <c r="X75" i="72"/>
  <c r="X77" i="72" s="1"/>
  <c r="P75" i="72"/>
  <c r="P77" i="72" s="1"/>
  <c r="H75" i="72"/>
  <c r="H77" i="72" s="1"/>
  <c r="E27" i="72" s="1"/>
  <c r="AU75" i="71"/>
  <c r="AU77" i="71" s="1"/>
  <c r="AM75" i="71"/>
  <c r="AM77" i="71" s="1"/>
  <c r="AE75" i="71"/>
  <c r="AE77" i="71" s="1"/>
  <c r="W75" i="71"/>
  <c r="W77" i="71" s="1"/>
  <c r="O75" i="71"/>
  <c r="O77" i="71" s="1"/>
  <c r="G75" i="71"/>
  <c r="G77" i="71" s="1"/>
  <c r="AT75" i="70"/>
  <c r="AT77" i="70" s="1"/>
  <c r="AL75" i="70"/>
  <c r="AL77" i="70" s="1"/>
  <c r="AD75" i="70"/>
  <c r="AD77" i="70" s="1"/>
  <c r="V75" i="70"/>
  <c r="V77" i="70" s="1"/>
  <c r="N75" i="70"/>
  <c r="N77" i="70" s="1"/>
  <c r="F75" i="70"/>
  <c r="F77" i="70" s="1"/>
  <c r="AS75" i="69"/>
  <c r="AS77" i="69" s="1"/>
  <c r="AK75" i="69"/>
  <c r="AK77" i="69" s="1"/>
  <c r="AC75" i="69"/>
  <c r="AC77" i="69" s="1"/>
  <c r="U75" i="69"/>
  <c r="U77" i="69" s="1"/>
  <c r="M75" i="69"/>
  <c r="M77" i="69" s="1"/>
  <c r="E75" i="69"/>
  <c r="E77" i="69" s="1"/>
  <c r="E192" i="69" s="1"/>
  <c r="AR75" i="68"/>
  <c r="AR77" i="68" s="1"/>
  <c r="AJ75" i="68"/>
  <c r="AJ77" i="68" s="1"/>
  <c r="AB75" i="68"/>
  <c r="AB77" i="68" s="1"/>
  <c r="T75" i="68"/>
  <c r="T77" i="68" s="1"/>
  <c r="L75" i="68"/>
  <c r="L77" i="68" s="1"/>
  <c r="AY75" i="67"/>
  <c r="AY77" i="67" s="1"/>
  <c r="AY134" i="67" s="1"/>
  <c r="AH75" i="75"/>
  <c r="AH77" i="75" s="1"/>
  <c r="AF75" i="73"/>
  <c r="AF77" i="73" s="1"/>
  <c r="AU75" i="72"/>
  <c r="AU77" i="72" s="1"/>
  <c r="O75" i="72"/>
  <c r="O77" i="72" s="1"/>
  <c r="AD75" i="71"/>
  <c r="AD77" i="71" s="1"/>
  <c r="AS75" i="70"/>
  <c r="AS77" i="70" s="1"/>
  <c r="M75" i="70"/>
  <c r="M77" i="70" s="1"/>
  <c r="AJ75" i="69"/>
  <c r="AJ77" i="69" s="1"/>
  <c r="R75" i="69"/>
  <c r="R77" i="69" s="1"/>
  <c r="AT75" i="68"/>
  <c r="AT77" i="68" s="1"/>
  <c r="AD75" i="68"/>
  <c r="AD77" i="68" s="1"/>
  <c r="N75" i="68"/>
  <c r="N77" i="68" s="1"/>
  <c r="AV75" i="67"/>
  <c r="AV77" i="67" s="1"/>
  <c r="AJ75" i="67"/>
  <c r="AJ77" i="67" s="1"/>
  <c r="AA75" i="67"/>
  <c r="AA77" i="67" s="1"/>
  <c r="AA134" i="67" s="1"/>
  <c r="S75" i="67"/>
  <c r="S77" i="67" s="1"/>
  <c r="K75" i="67"/>
  <c r="K77" i="67" s="1"/>
  <c r="F75" i="88"/>
  <c r="F77" i="88" s="1"/>
  <c r="F192" i="88" s="1"/>
  <c r="N75" i="88"/>
  <c r="N77" i="88" s="1"/>
  <c r="N192" i="88" s="1"/>
  <c r="V75" i="88"/>
  <c r="V77" i="88" s="1"/>
  <c r="V192" i="88" s="1"/>
  <c r="AD75" i="88"/>
  <c r="AD77" i="88" s="1"/>
  <c r="AD192" i="88" s="1"/>
  <c r="AL75" i="88"/>
  <c r="AL77" i="88" s="1"/>
  <c r="AT75" i="88"/>
  <c r="AT77" i="88" s="1"/>
  <c r="AZ75" i="67"/>
  <c r="AZ77" i="67" s="1"/>
  <c r="AG75" i="75"/>
  <c r="AG77" i="75" s="1"/>
  <c r="AE75" i="73"/>
  <c r="AE77" i="73" s="1"/>
  <c r="AT75" i="72"/>
  <c r="AT77" i="72" s="1"/>
  <c r="N75" i="72"/>
  <c r="N77" i="72" s="1"/>
  <c r="AC75" i="71"/>
  <c r="AC77" i="71" s="1"/>
  <c r="AR75" i="70"/>
  <c r="AR77" i="70" s="1"/>
  <c r="L75" i="70"/>
  <c r="L77" i="70" s="1"/>
  <c r="AI75" i="69"/>
  <c r="AI77" i="69" s="1"/>
  <c r="L75" i="69"/>
  <c r="L77" i="69" s="1"/>
  <c r="AQ75" i="68"/>
  <c r="AQ77" i="68" s="1"/>
  <c r="AA75" i="68"/>
  <c r="AA77" i="68" s="1"/>
  <c r="K75" i="68"/>
  <c r="K77" i="68" s="1"/>
  <c r="AS75" i="67"/>
  <c r="AS77" i="67" s="1"/>
  <c r="AS134" i="67" s="1"/>
  <c r="AI75" i="67"/>
  <c r="AI77" i="67" s="1"/>
  <c r="AI134" i="67" s="1"/>
  <c r="Z75" i="67"/>
  <c r="Z77" i="67" s="1"/>
  <c r="Z134" i="67" s="1"/>
  <c r="R75" i="67"/>
  <c r="R77" i="67" s="1"/>
  <c r="J75" i="67"/>
  <c r="J77" i="67" s="1"/>
  <c r="G75" i="88"/>
  <c r="G77" i="88" s="1"/>
  <c r="G192" i="88" s="1"/>
  <c r="O75" i="88"/>
  <c r="O77" i="88" s="1"/>
  <c r="O192" i="88" s="1"/>
  <c r="W75" i="88"/>
  <c r="W77" i="88" s="1"/>
  <c r="W192" i="88" s="1"/>
  <c r="AE75" i="88"/>
  <c r="AE77" i="88" s="1"/>
  <c r="AE192" i="88" s="1"/>
  <c r="AM75" i="88"/>
  <c r="AM77" i="88" s="1"/>
  <c r="AU75" i="88"/>
  <c r="AU77" i="88" s="1"/>
  <c r="BB75" i="88"/>
  <c r="BB77" i="88" s="1"/>
  <c r="Z75" i="75"/>
  <c r="Z77" i="75" s="1"/>
  <c r="X75" i="73"/>
  <c r="X77" i="73" s="1"/>
  <c r="AM75" i="72"/>
  <c r="AM77" i="72" s="1"/>
  <c r="G75" i="72"/>
  <c r="G77" i="72" s="1"/>
  <c r="D27" i="72" s="1"/>
  <c r="V75" i="71"/>
  <c r="V77" i="71" s="1"/>
  <c r="AK75" i="70"/>
  <c r="AK77" i="70" s="1"/>
  <c r="E75" i="70"/>
  <c r="E77" i="70" s="1"/>
  <c r="E192" i="70" s="1"/>
  <c r="AH75" i="69"/>
  <c r="AH77" i="69" s="1"/>
  <c r="K75" i="69"/>
  <c r="K77" i="69" s="1"/>
  <c r="AP75" i="68"/>
  <c r="AP77" i="68" s="1"/>
  <c r="Z75" i="68"/>
  <c r="Z77" i="68" s="1"/>
  <c r="J75" i="68"/>
  <c r="J77" i="68" s="1"/>
  <c r="AR75" i="67"/>
  <c r="AR77" i="67" s="1"/>
  <c r="AH75" i="67"/>
  <c r="AH77" i="67" s="1"/>
  <c r="AH134" i="67" s="1"/>
  <c r="Y75" i="67"/>
  <c r="Y77" i="67" s="1"/>
  <c r="Q75" i="67"/>
  <c r="Q77" i="67" s="1"/>
  <c r="I75" i="67"/>
  <c r="I77" i="67" s="1"/>
  <c r="H75" i="88"/>
  <c r="H77" i="88" s="1"/>
  <c r="E27" i="88" s="1"/>
  <c r="P75" i="88"/>
  <c r="P77" i="88" s="1"/>
  <c r="P192" i="88" s="1"/>
  <c r="X75" i="88"/>
  <c r="X77" i="88" s="1"/>
  <c r="X192" i="88" s="1"/>
  <c r="AF75" i="88"/>
  <c r="AF77" i="88" s="1"/>
  <c r="AF192" i="88" s="1"/>
  <c r="AN75" i="88"/>
  <c r="AN77" i="88" s="1"/>
  <c r="AV75" i="88"/>
  <c r="AV77" i="88" s="1"/>
  <c r="BA75" i="88"/>
  <c r="BA77" i="88" s="1"/>
  <c r="Y75" i="75"/>
  <c r="Y77" i="75" s="1"/>
  <c r="W75" i="73"/>
  <c r="W77" i="73" s="1"/>
  <c r="AL75" i="72"/>
  <c r="AL77" i="72" s="1"/>
  <c r="F75" i="72"/>
  <c r="F77" i="72" s="1"/>
  <c r="C27" i="72" s="1"/>
  <c r="U75" i="71"/>
  <c r="U77" i="71" s="1"/>
  <c r="AJ75" i="70"/>
  <c r="AJ77" i="70" s="1"/>
  <c r="AY75" i="69"/>
  <c r="AY77" i="69" s="1"/>
  <c r="AB75" i="69"/>
  <c r="AB77" i="69" s="1"/>
  <c r="J75" i="69"/>
  <c r="J77" i="69" s="1"/>
  <c r="AO75" i="68"/>
  <c r="AO77" i="68" s="1"/>
  <c r="Y75" i="68"/>
  <c r="Y77" i="68" s="1"/>
  <c r="Y134" i="68" s="1"/>
  <c r="I75" i="68"/>
  <c r="I77" i="68" s="1"/>
  <c r="F27" i="68" s="1"/>
  <c r="AQ75" i="67"/>
  <c r="AQ77" i="67" s="1"/>
  <c r="AQ134" i="67" s="1"/>
  <c r="AG75" i="67"/>
  <c r="AG77" i="67" s="1"/>
  <c r="X75" i="67"/>
  <c r="X77" i="67" s="1"/>
  <c r="P75" i="67"/>
  <c r="P77" i="67" s="1"/>
  <c r="H75" i="67"/>
  <c r="H77" i="67" s="1"/>
  <c r="I75" i="88"/>
  <c r="I77" i="88" s="1"/>
  <c r="I192" i="88" s="1"/>
  <c r="Q75" i="88"/>
  <c r="Q77" i="88" s="1"/>
  <c r="Q192" i="88" s="1"/>
  <c r="Y75" i="88"/>
  <c r="Y77" i="88" s="1"/>
  <c r="Y192" i="88" s="1"/>
  <c r="AG75" i="88"/>
  <c r="AG77" i="88" s="1"/>
  <c r="AG192" i="88" s="1"/>
  <c r="AO75" i="88"/>
  <c r="AO77" i="88" s="1"/>
  <c r="AW75" i="88"/>
  <c r="AW77" i="88" s="1"/>
  <c r="AZ75" i="88"/>
  <c r="AZ77" i="88" s="1"/>
  <c r="AP75" i="75"/>
  <c r="AP77" i="75" s="1"/>
  <c r="J75" i="75"/>
  <c r="J77" i="75" s="1"/>
  <c r="AN75" i="73"/>
  <c r="AN77" i="73" s="1"/>
  <c r="H75" i="73"/>
  <c r="H77" i="73" s="1"/>
  <c r="E27" i="73" s="1"/>
  <c r="W75" i="72"/>
  <c r="W77" i="72" s="1"/>
  <c r="AL75" i="71"/>
  <c r="AL77" i="71" s="1"/>
  <c r="F75" i="71"/>
  <c r="F77" i="71" s="1"/>
  <c r="U75" i="70"/>
  <c r="U77" i="70" s="1"/>
  <c r="AQ75" i="69"/>
  <c r="AQ77" i="69" s="1"/>
  <c r="T75" i="69"/>
  <c r="T77" i="69" s="1"/>
  <c r="AX75" i="68"/>
  <c r="AX77" i="68" s="1"/>
  <c r="AH75" i="68"/>
  <c r="AH77" i="68" s="1"/>
  <c r="R75" i="68"/>
  <c r="R77" i="68" s="1"/>
  <c r="AX75" i="67"/>
  <c r="AX77" i="67" s="1"/>
  <c r="AN75" i="67"/>
  <c r="AN77" i="67" s="1"/>
  <c r="AC75" i="67"/>
  <c r="AC77" i="67" s="1"/>
  <c r="U75" i="67"/>
  <c r="U77" i="67" s="1"/>
  <c r="M75" i="67"/>
  <c r="M77" i="67" s="1"/>
  <c r="L75" i="88"/>
  <c r="L77" i="88" s="1"/>
  <c r="L192" i="88" s="1"/>
  <c r="T75" i="88"/>
  <c r="T77" i="88" s="1"/>
  <c r="T192" i="88" s="1"/>
  <c r="AB75" i="88"/>
  <c r="AB77" i="88" s="1"/>
  <c r="AB192" i="88" s="1"/>
  <c r="AJ75" i="88"/>
  <c r="AJ77" i="88" s="1"/>
  <c r="AR75" i="88"/>
  <c r="AR77" i="88" s="1"/>
  <c r="BB75" i="67"/>
  <c r="BB77" i="67" s="1"/>
  <c r="BB134" i="67" s="1"/>
  <c r="AW75" i="75"/>
  <c r="AW77" i="75" s="1"/>
  <c r="AV75" i="73"/>
  <c r="AV77" i="73" s="1"/>
  <c r="V75" i="72"/>
  <c r="V77" i="72" s="1"/>
  <c r="AB75" i="70"/>
  <c r="AB77" i="70" s="1"/>
  <c r="G75" i="69"/>
  <c r="G77" i="69" s="1"/>
  <c r="Q75" i="68"/>
  <c r="Q77" i="68" s="1"/>
  <c r="AD75" i="67"/>
  <c r="AD77" i="67" s="1"/>
  <c r="AD134" i="67" s="1"/>
  <c r="G75" i="67"/>
  <c r="G77" i="67" s="1"/>
  <c r="D27" i="67" s="1"/>
  <c r="U75" i="88"/>
  <c r="U77" i="88" s="1"/>
  <c r="U192" i="88" s="1"/>
  <c r="AQ75" i="88"/>
  <c r="AQ77" i="88" s="1"/>
  <c r="AO75" i="75"/>
  <c r="AO77" i="75" s="1"/>
  <c r="AU75" i="73"/>
  <c r="AU77" i="73" s="1"/>
  <c r="AT75" i="71"/>
  <c r="AT77" i="71" s="1"/>
  <c r="T75" i="70"/>
  <c r="T77" i="70" s="1"/>
  <c r="AY75" i="68"/>
  <c r="AY77" i="68" s="1"/>
  <c r="F75" i="68"/>
  <c r="F77" i="68" s="1"/>
  <c r="AB75" i="67"/>
  <c r="AB77" i="67" s="1"/>
  <c r="F75" i="67"/>
  <c r="F77" i="67" s="1"/>
  <c r="C27" i="67" s="1"/>
  <c r="Z75" i="88"/>
  <c r="Z77" i="88" s="1"/>
  <c r="Z192" i="88" s="1"/>
  <c r="AS75" i="88"/>
  <c r="AS77" i="88" s="1"/>
  <c r="R75" i="75"/>
  <c r="R77" i="75" s="1"/>
  <c r="AM75" i="73"/>
  <c r="AM77" i="73" s="1"/>
  <c r="AS75" i="71"/>
  <c r="AS77" i="71" s="1"/>
  <c r="AX75" i="69"/>
  <c r="AX77" i="69" s="1"/>
  <c r="AW75" i="68"/>
  <c r="AW77" i="68" s="1"/>
  <c r="AW134" i="68" s="1"/>
  <c r="W75" i="67"/>
  <c r="W77" i="67" s="1"/>
  <c r="AA75" i="88"/>
  <c r="AA77" i="88" s="1"/>
  <c r="AA192" i="88" s="1"/>
  <c r="AX75" i="88"/>
  <c r="AX77" i="88" s="1"/>
  <c r="Q75" i="75"/>
  <c r="Q77" i="75" s="1"/>
  <c r="P75" i="73"/>
  <c r="P77" i="73" s="1"/>
  <c r="AK75" i="71"/>
  <c r="AK77" i="71" s="1"/>
  <c r="AR75" i="69"/>
  <c r="AR77" i="69" s="1"/>
  <c r="AL75" i="68"/>
  <c r="AL77" i="68" s="1"/>
  <c r="AW75" i="67"/>
  <c r="AW77" i="67" s="1"/>
  <c r="V75" i="67"/>
  <c r="V77" i="67" s="1"/>
  <c r="J75" i="88"/>
  <c r="J77" i="88" s="1"/>
  <c r="J192" i="88" s="1"/>
  <c r="AC75" i="88"/>
  <c r="AC77" i="88" s="1"/>
  <c r="AC192" i="88" s="1"/>
  <c r="AY75" i="88"/>
  <c r="AY77" i="88" s="1"/>
  <c r="I75" i="75"/>
  <c r="I77" i="75" s="1"/>
  <c r="F27" i="75" s="1"/>
  <c r="O75" i="73"/>
  <c r="O77" i="73" s="1"/>
  <c r="N75" i="71"/>
  <c r="N77" i="71" s="1"/>
  <c r="AP75" i="69"/>
  <c r="AP77" i="69" s="1"/>
  <c r="AI75" i="68"/>
  <c r="AI77" i="68" s="1"/>
  <c r="AP75" i="67"/>
  <c r="AP77" i="67" s="1"/>
  <c r="AP134" i="67" s="1"/>
  <c r="T75" i="67"/>
  <c r="T77" i="67" s="1"/>
  <c r="K75" i="88"/>
  <c r="K77" i="88" s="1"/>
  <c r="K192" i="88" s="1"/>
  <c r="AH75" i="88"/>
  <c r="AH77" i="88" s="1"/>
  <c r="AH192" i="88" s="1"/>
  <c r="BA75" i="67"/>
  <c r="BA77" i="67" s="1"/>
  <c r="AE75" i="72"/>
  <c r="AE77" i="72" s="1"/>
  <c r="E75" i="71"/>
  <c r="E77" i="71" s="1"/>
  <c r="E192" i="71" s="1"/>
  <c r="Z75" i="69"/>
  <c r="Z77" i="69" s="1"/>
  <c r="V75" i="68"/>
  <c r="V77" i="68" s="1"/>
  <c r="AK75" i="67"/>
  <c r="AK77" i="67" s="1"/>
  <c r="N75" i="67"/>
  <c r="N77" i="67" s="1"/>
  <c r="R75" i="88"/>
  <c r="R77" i="88" s="1"/>
  <c r="R192" i="88" s="1"/>
  <c r="AK75" i="88"/>
  <c r="AK77" i="88" s="1"/>
  <c r="G75" i="73"/>
  <c r="G77" i="73" s="1"/>
  <c r="AO75" i="67"/>
  <c r="AO77" i="67" s="1"/>
  <c r="AX75" i="75"/>
  <c r="AX77" i="75" s="1"/>
  <c r="AD75" i="72"/>
  <c r="AD77" i="72" s="1"/>
  <c r="AF75" i="67"/>
  <c r="AF77" i="67" s="1"/>
  <c r="S75" i="69"/>
  <c r="S77" i="69" s="1"/>
  <c r="M75" i="71"/>
  <c r="M77" i="71" s="1"/>
  <c r="O75" i="67"/>
  <c r="O77" i="67" s="1"/>
  <c r="S75" i="88"/>
  <c r="S77" i="88" s="1"/>
  <c r="S192" i="88" s="1"/>
  <c r="AC75" i="70"/>
  <c r="AC77" i="70" s="1"/>
  <c r="L75" i="67"/>
  <c r="L77" i="67" s="1"/>
  <c r="S75" i="68"/>
  <c r="S77" i="68" s="1"/>
  <c r="AA75" i="69"/>
  <c r="AA77" i="69" s="1"/>
  <c r="M75" i="88"/>
  <c r="M77" i="88" s="1"/>
  <c r="AG75" i="68"/>
  <c r="AG77" i="68" s="1"/>
  <c r="AG134" i="68" s="1"/>
  <c r="AI75" i="88"/>
  <c r="AI77" i="88" s="1"/>
  <c r="AI192" i="88" s="1"/>
  <c r="AP75" i="88"/>
  <c r="AP77" i="88" s="1"/>
  <c r="B26" i="74"/>
  <c r="C26" i="74"/>
  <c r="D26" i="74"/>
  <c r="C27" i="73"/>
  <c r="B26" i="71"/>
  <c r="C26" i="70"/>
  <c r="J198" i="88"/>
  <c r="J197" i="88"/>
  <c r="R198" i="88"/>
  <c r="R197" i="88"/>
  <c r="Z198" i="88"/>
  <c r="Z197" i="88"/>
  <c r="AH198" i="88"/>
  <c r="AH197" i="88"/>
  <c r="K198" i="88"/>
  <c r="K197" i="88"/>
  <c r="S198" i="88"/>
  <c r="S197" i="88"/>
  <c r="AA198" i="88"/>
  <c r="AA197" i="88"/>
  <c r="AI198" i="88"/>
  <c r="AI197" i="88"/>
  <c r="L198" i="88"/>
  <c r="L197" i="88"/>
  <c r="T198" i="88"/>
  <c r="T197" i="88"/>
  <c r="AB198" i="88"/>
  <c r="AB197" i="88"/>
  <c r="E197" i="88"/>
  <c r="E198" i="88"/>
  <c r="M198" i="88"/>
  <c r="M197" i="88"/>
  <c r="U197" i="88"/>
  <c r="U198" i="88"/>
  <c r="AC197" i="88"/>
  <c r="AC198" i="88"/>
  <c r="F197" i="88"/>
  <c r="F198" i="88"/>
  <c r="N197" i="88"/>
  <c r="N198" i="88"/>
  <c r="V197" i="88"/>
  <c r="V198" i="88"/>
  <c r="AD197" i="88"/>
  <c r="AD198" i="88"/>
  <c r="G197" i="88"/>
  <c r="G198" i="88"/>
  <c r="O197" i="88"/>
  <c r="O198" i="88"/>
  <c r="W197" i="88"/>
  <c r="W198" i="88"/>
  <c r="AE197" i="88"/>
  <c r="AE198" i="88"/>
  <c r="H198" i="88"/>
  <c r="H197" i="88"/>
  <c r="P197" i="88"/>
  <c r="P198" i="88"/>
  <c r="X197" i="88"/>
  <c r="X198" i="88"/>
  <c r="AF197" i="88"/>
  <c r="AF198" i="88"/>
  <c r="I198" i="88"/>
  <c r="I197" i="88"/>
  <c r="Q198" i="88"/>
  <c r="Q197" i="88"/>
  <c r="Y198" i="88"/>
  <c r="Y197" i="88"/>
  <c r="AG198" i="88"/>
  <c r="AG197" i="88"/>
  <c r="B27" i="70"/>
  <c r="B27" i="72"/>
  <c r="D27" i="75"/>
  <c r="F26" i="75"/>
  <c r="BA134" i="75"/>
  <c r="E134" i="75"/>
  <c r="B27" i="75"/>
  <c r="AC134" i="75"/>
  <c r="B26" i="73"/>
  <c r="D27" i="73"/>
  <c r="C26" i="73"/>
  <c r="AZ134" i="73"/>
  <c r="W134" i="73"/>
  <c r="AH134" i="73"/>
  <c r="G26" i="72"/>
  <c r="F27" i="72"/>
  <c r="AW134" i="72"/>
  <c r="B27" i="71"/>
  <c r="C27" i="71"/>
  <c r="D27" i="71"/>
  <c r="E26" i="71"/>
  <c r="E27" i="71"/>
  <c r="F27" i="71"/>
  <c r="G26" i="71"/>
  <c r="D27" i="70"/>
  <c r="E27" i="70"/>
  <c r="F27" i="70"/>
  <c r="C27" i="70"/>
  <c r="Z134" i="69"/>
  <c r="E26" i="69"/>
  <c r="F26" i="69"/>
  <c r="F27" i="69"/>
  <c r="E27" i="68"/>
  <c r="F26" i="68"/>
  <c r="U134" i="68"/>
  <c r="BA134" i="68"/>
  <c r="B26" i="68"/>
  <c r="AX134" i="67"/>
  <c r="Z134" i="70"/>
  <c r="T134" i="73"/>
  <c r="C27" i="75"/>
  <c r="Q134" i="72"/>
  <c r="Y134" i="75"/>
  <c r="V134" i="75"/>
  <c r="G26" i="75"/>
  <c r="E26" i="75"/>
  <c r="Q134" i="75"/>
  <c r="AO134" i="75"/>
  <c r="E131" i="75"/>
  <c r="F128" i="75"/>
  <c r="C26" i="75"/>
  <c r="U134" i="75"/>
  <c r="D26" i="75"/>
  <c r="E131" i="74"/>
  <c r="F128" i="74"/>
  <c r="F26" i="74"/>
  <c r="G26" i="74"/>
  <c r="D26" i="73"/>
  <c r="E26" i="73"/>
  <c r="F26" i="73"/>
  <c r="E131" i="73"/>
  <c r="G26" i="73"/>
  <c r="F128" i="73"/>
  <c r="P134" i="73"/>
  <c r="AK134" i="73"/>
  <c r="AS134" i="72"/>
  <c r="BA134" i="72"/>
  <c r="Y134" i="72"/>
  <c r="AG134" i="72"/>
  <c r="AO134" i="72"/>
  <c r="C26" i="72"/>
  <c r="D26" i="72"/>
  <c r="F128" i="72"/>
  <c r="E26" i="72"/>
  <c r="F26" i="72"/>
  <c r="L134" i="72"/>
  <c r="T134" i="72"/>
  <c r="AB134" i="72"/>
  <c r="AZ134" i="72"/>
  <c r="E130" i="71"/>
  <c r="E132" i="71" s="1"/>
  <c r="E133" i="71" s="1"/>
  <c r="E190" i="71" s="1"/>
  <c r="C26" i="71"/>
  <c r="D26" i="71"/>
  <c r="F26" i="71"/>
  <c r="S134" i="70"/>
  <c r="D26" i="70"/>
  <c r="K134" i="70"/>
  <c r="AA134" i="70"/>
  <c r="AH134" i="70"/>
  <c r="AP134" i="70"/>
  <c r="AX134" i="70"/>
  <c r="G26" i="70"/>
  <c r="AR134" i="69"/>
  <c r="AY134" i="69"/>
  <c r="T134" i="69"/>
  <c r="AZ134" i="69"/>
  <c r="R134" i="69"/>
  <c r="AX134" i="69"/>
  <c r="G26" i="69"/>
  <c r="B26" i="69"/>
  <c r="C26" i="69"/>
  <c r="D26" i="69"/>
  <c r="Q134" i="68"/>
  <c r="M134" i="68"/>
  <c r="C26" i="68"/>
  <c r="G26" i="68"/>
  <c r="E131" i="67"/>
  <c r="D26" i="67"/>
  <c r="E26" i="67"/>
  <c r="B26" i="67"/>
  <c r="C26" i="67"/>
  <c r="G26" i="67"/>
  <c r="AL134" i="88"/>
  <c r="F26" i="88"/>
  <c r="G26" i="88"/>
  <c r="D26" i="88"/>
  <c r="E9" i="2"/>
  <c r="D16" i="2"/>
  <c r="D19" i="2"/>
  <c r="H9" i="2"/>
  <c r="D17" i="2"/>
  <c r="D15" i="2"/>
  <c r="D13" i="2"/>
  <c r="D9" i="2"/>
  <c r="D14" i="2"/>
  <c r="D11" i="2"/>
  <c r="D10" i="2"/>
  <c r="D12" i="2"/>
  <c r="D18" i="2"/>
  <c r="F27" i="88" l="1"/>
  <c r="AF134" i="88"/>
  <c r="H134" i="88"/>
  <c r="C27" i="88"/>
  <c r="I134" i="68"/>
  <c r="AW84" i="68"/>
  <c r="AL84" i="68"/>
  <c r="AP84" i="68"/>
  <c r="AS84" i="68"/>
  <c r="AV84" i="68"/>
  <c r="AX84" i="68"/>
  <c r="BB84" i="68"/>
  <c r="AH84" i="68"/>
  <c r="AN84" i="68"/>
  <c r="AT84" i="68"/>
  <c r="F84" i="68"/>
  <c r="F128" i="68" s="1"/>
  <c r="AZ84" i="68"/>
  <c r="AE84" i="68"/>
  <c r="AK84" i="68"/>
  <c r="AU84" i="68"/>
  <c r="AC84" i="68"/>
  <c r="AQ84" i="68"/>
  <c r="AI84" i="68"/>
  <c r="AO84" i="68"/>
  <c r="AF84" i="68"/>
  <c r="AY84" i="68"/>
  <c r="BA84" i="68"/>
  <c r="AR84" i="68"/>
  <c r="AD84" i="68"/>
  <c r="AG84" i="68"/>
  <c r="AJ84" i="68"/>
  <c r="AM84" i="68"/>
  <c r="E83" i="68"/>
  <c r="E131" i="68"/>
  <c r="E130" i="68" s="1"/>
  <c r="E132" i="68" s="1"/>
  <c r="AQ88" i="68"/>
  <c r="AG88" i="68"/>
  <c r="AI88" i="68"/>
  <c r="AO88" i="68"/>
  <c r="AS88" i="68"/>
  <c r="AU88" i="68"/>
  <c r="AL88" i="68"/>
  <c r="BA88" i="68"/>
  <c r="AX88" i="68"/>
  <c r="AD88" i="68"/>
  <c r="AH88" i="68"/>
  <c r="AF88" i="68"/>
  <c r="J88" i="68"/>
  <c r="AM88" i="68"/>
  <c r="AP88" i="68"/>
  <c r="AE88" i="68"/>
  <c r="AR88" i="68"/>
  <c r="AJ88" i="68"/>
  <c r="AY88" i="68"/>
  <c r="BB88" i="68"/>
  <c r="AT88" i="68"/>
  <c r="AK88" i="68"/>
  <c r="AZ88" i="68"/>
  <c r="AV88" i="68"/>
  <c r="AW88" i="68"/>
  <c r="AC88" i="68"/>
  <c r="AN88" i="68"/>
  <c r="H86" i="68"/>
  <c r="BA86" i="68"/>
  <c r="AY86" i="68"/>
  <c r="AW86" i="68"/>
  <c r="AU86" i="68"/>
  <c r="AS86" i="68"/>
  <c r="AQ86" i="68"/>
  <c r="AO86" i="68"/>
  <c r="AM86" i="68"/>
  <c r="BB86" i="68"/>
  <c r="AK86" i="68"/>
  <c r="AI86" i="68"/>
  <c r="AG86" i="68"/>
  <c r="AE86" i="68"/>
  <c r="AC86" i="68"/>
  <c r="AZ86" i="68"/>
  <c r="AX86" i="68"/>
  <c r="AV86" i="68"/>
  <c r="AT86" i="68"/>
  <c r="AR86" i="68"/>
  <c r="AP86" i="68"/>
  <c r="AN86" i="68"/>
  <c r="AL86" i="68"/>
  <c r="AJ86" i="68"/>
  <c r="AH86" i="68"/>
  <c r="AF86" i="68"/>
  <c r="AD86" i="68"/>
  <c r="AZ87" i="68"/>
  <c r="AO87" i="68"/>
  <c r="AG87" i="68"/>
  <c r="AV87" i="68"/>
  <c r="AY87" i="68"/>
  <c r="AX87" i="68"/>
  <c r="BA87" i="68"/>
  <c r="AE87" i="68"/>
  <c r="AS87" i="68"/>
  <c r="AK87" i="68"/>
  <c r="AN87" i="68"/>
  <c r="AQ87" i="68"/>
  <c r="AH87" i="68"/>
  <c r="AW87" i="68"/>
  <c r="AT87" i="68"/>
  <c r="AP87" i="68"/>
  <c r="AD87" i="68"/>
  <c r="AF87" i="68"/>
  <c r="AL87" i="68"/>
  <c r="BB87" i="68"/>
  <c r="I87" i="68"/>
  <c r="AU87" i="68"/>
  <c r="AC87" i="68"/>
  <c r="AJ87" i="68"/>
  <c r="AM87" i="68"/>
  <c r="AR87" i="68"/>
  <c r="AI87" i="68"/>
  <c r="G83" i="68"/>
  <c r="H83" i="68"/>
  <c r="H134" i="68" s="1"/>
  <c r="AW85" i="68"/>
  <c r="AC85" i="68"/>
  <c r="AI85" i="68"/>
  <c r="AM85" i="68"/>
  <c r="AO85" i="68"/>
  <c r="AF85" i="68"/>
  <c r="AU85" i="68"/>
  <c r="AY85" i="68"/>
  <c r="BA85" i="68"/>
  <c r="AR85" i="68"/>
  <c r="AD85" i="68"/>
  <c r="AG85" i="68"/>
  <c r="AJ85" i="68"/>
  <c r="G85" i="68"/>
  <c r="H85" i="68" s="1"/>
  <c r="AL85" i="68"/>
  <c r="AP85" i="68"/>
  <c r="AS85" i="68"/>
  <c r="AV85" i="68"/>
  <c r="AX85" i="68"/>
  <c r="AN85" i="68"/>
  <c r="AE85" i="68"/>
  <c r="AT85" i="68"/>
  <c r="AK85" i="68"/>
  <c r="AH85" i="68"/>
  <c r="AZ85" i="68"/>
  <c r="AQ85" i="68"/>
  <c r="BB85" i="68"/>
  <c r="AU85" i="67"/>
  <c r="AV85" i="67"/>
  <c r="AL85" i="67"/>
  <c r="AJ85" i="67"/>
  <c r="AC85" i="67"/>
  <c r="AD85" i="67"/>
  <c r="AE85" i="67"/>
  <c r="AR85" i="67"/>
  <c r="AS85" i="67"/>
  <c r="AT85" i="67"/>
  <c r="AX85" i="67"/>
  <c r="AY85" i="67"/>
  <c r="AO85" i="67"/>
  <c r="AP85" i="67"/>
  <c r="AQ85" i="67"/>
  <c r="G85" i="67"/>
  <c r="AM85" i="67"/>
  <c r="AN85" i="67"/>
  <c r="BA85" i="67"/>
  <c r="BB85" i="67"/>
  <c r="AW85" i="67"/>
  <c r="AG85" i="67"/>
  <c r="AZ85" i="67"/>
  <c r="AI85" i="67"/>
  <c r="AF85" i="67"/>
  <c r="AK85" i="67"/>
  <c r="AH85" i="67"/>
  <c r="F83" i="67"/>
  <c r="F134" i="67" s="1"/>
  <c r="AY88" i="67"/>
  <c r="AS88" i="67"/>
  <c r="AQ88" i="67"/>
  <c r="AD88" i="67"/>
  <c r="BA88" i="67"/>
  <c r="AX88" i="67"/>
  <c r="AV88" i="67"/>
  <c r="AT88" i="67"/>
  <c r="AE88" i="67"/>
  <c r="AO88" i="67"/>
  <c r="AL88" i="67"/>
  <c r="AJ88" i="67"/>
  <c r="AH88" i="67"/>
  <c r="AG88" i="67"/>
  <c r="AC88" i="67"/>
  <c r="BB88" i="67"/>
  <c r="AM88" i="67"/>
  <c r="J88" i="67"/>
  <c r="K88" i="67" s="1"/>
  <c r="AP88" i="67"/>
  <c r="AZ88" i="67"/>
  <c r="AW88" i="67"/>
  <c r="AU88" i="67"/>
  <c r="AR88" i="67"/>
  <c r="AN88" i="67"/>
  <c r="AK88" i="67"/>
  <c r="AI88" i="67"/>
  <c r="AF88" i="67"/>
  <c r="AX84" i="67"/>
  <c r="AI84" i="67"/>
  <c r="AO84" i="67"/>
  <c r="AK84" i="67"/>
  <c r="F84" i="67"/>
  <c r="F128" i="67" s="1"/>
  <c r="AH84" i="67"/>
  <c r="AP84" i="67"/>
  <c r="AZ84" i="67"/>
  <c r="AY84" i="67"/>
  <c r="AJ84" i="67"/>
  <c r="AW84" i="67"/>
  <c r="AF84" i="67"/>
  <c r="AT84" i="67"/>
  <c r="AU84" i="67"/>
  <c r="AS84" i="67"/>
  <c r="AV84" i="67"/>
  <c r="AC84" i="67"/>
  <c r="AD84" i="67"/>
  <c r="AE84" i="67"/>
  <c r="AR84" i="67"/>
  <c r="AL84" i="67"/>
  <c r="AM84" i="67"/>
  <c r="AQ84" i="67"/>
  <c r="AG84" i="67"/>
  <c r="AN84" i="67"/>
  <c r="BA84" i="67"/>
  <c r="BB84" i="67"/>
  <c r="H86" i="67"/>
  <c r="BA86" i="67"/>
  <c r="AX86" i="67"/>
  <c r="AH86" i="67"/>
  <c r="AN86" i="67"/>
  <c r="AZ86" i="67"/>
  <c r="AV86" i="67"/>
  <c r="AS86" i="67"/>
  <c r="AQ86" i="67"/>
  <c r="AO86" i="67"/>
  <c r="AL86" i="67"/>
  <c r="AJ86" i="67"/>
  <c r="AG86" i="67"/>
  <c r="AE86" i="67"/>
  <c r="AC86" i="67"/>
  <c r="AT86" i="67"/>
  <c r="I86" i="67"/>
  <c r="BB86" i="67"/>
  <c r="AY86" i="67"/>
  <c r="AU86" i="67"/>
  <c r="AR86" i="67"/>
  <c r="AP86" i="67"/>
  <c r="AM86" i="67"/>
  <c r="AW86" i="67"/>
  <c r="AI86" i="67"/>
  <c r="AF86" i="67"/>
  <c r="AD86" i="67"/>
  <c r="AK86" i="67"/>
  <c r="AX87" i="67"/>
  <c r="AJ87" i="67"/>
  <c r="AC87" i="67"/>
  <c r="AD87" i="67"/>
  <c r="AR87" i="67"/>
  <c r="AG87" i="67"/>
  <c r="AT87" i="67"/>
  <c r="AO87" i="67"/>
  <c r="AM87" i="67"/>
  <c r="AP87" i="67"/>
  <c r="AV87" i="67"/>
  <c r="AN87" i="67"/>
  <c r="BA87" i="67"/>
  <c r="AK87" i="67"/>
  <c r="AY87" i="67"/>
  <c r="AZ87" i="67"/>
  <c r="I87" i="67"/>
  <c r="AI87" i="67"/>
  <c r="AW87" i="67"/>
  <c r="AF87" i="67"/>
  <c r="AH87" i="67"/>
  <c r="AU87" i="67"/>
  <c r="AE87" i="67"/>
  <c r="BB87" i="67"/>
  <c r="AQ87" i="67"/>
  <c r="AS87" i="67"/>
  <c r="AL87" i="67"/>
  <c r="AV103" i="88"/>
  <c r="AJ103" i="88"/>
  <c r="AU103" i="88"/>
  <c r="AI103" i="88"/>
  <c r="AT103" i="88"/>
  <c r="AH103" i="88"/>
  <c r="AS103" i="88"/>
  <c r="AG103" i="88"/>
  <c r="AR103" i="88"/>
  <c r="AF103" i="88"/>
  <c r="AQ103" i="88"/>
  <c r="AE103" i="88"/>
  <c r="BB103" i="88"/>
  <c r="AP103" i="88"/>
  <c r="AD103" i="88"/>
  <c r="BA103" i="88"/>
  <c r="AO103" i="88"/>
  <c r="AC103" i="88"/>
  <c r="AZ103" i="88"/>
  <c r="AN103" i="88"/>
  <c r="AB103" i="88"/>
  <c r="AM103" i="88"/>
  <c r="AX103" i="88"/>
  <c r="AL103" i="88"/>
  <c r="Z103" i="88"/>
  <c r="AY103" i="88"/>
  <c r="AW103" i="88"/>
  <c r="AK103" i="88"/>
  <c r="Y103" i="88"/>
  <c r="AA103" i="88"/>
  <c r="AQ104" i="88"/>
  <c r="AE104" i="88"/>
  <c r="BB104" i="88"/>
  <c r="AP104" i="88"/>
  <c r="AD104" i="88"/>
  <c r="BA104" i="88"/>
  <c r="AO104" i="88"/>
  <c r="AC104" i="88"/>
  <c r="AZ104" i="88"/>
  <c r="AN104" i="88"/>
  <c r="AB104" i="88"/>
  <c r="AY104" i="88"/>
  <c r="AM104" i="88"/>
  <c r="AA104" i="88"/>
  <c r="AX104" i="88"/>
  <c r="AL104" i="88"/>
  <c r="Z104" i="88"/>
  <c r="AW104" i="88"/>
  <c r="AK104" i="88"/>
  <c r="AV104" i="88"/>
  <c r="AJ104" i="88"/>
  <c r="AU104" i="88"/>
  <c r="AI104" i="88"/>
  <c r="AH104" i="88"/>
  <c r="AS104" i="88"/>
  <c r="AG104" i="88"/>
  <c r="AR104" i="88"/>
  <c r="AF104" i="88"/>
  <c r="AT104" i="88"/>
  <c r="AZ95" i="88"/>
  <c r="AN95" i="88"/>
  <c r="AB95" i="88"/>
  <c r="AY95" i="88"/>
  <c r="AM95" i="88"/>
  <c r="AA95" i="88"/>
  <c r="AX95" i="88"/>
  <c r="AL95" i="88"/>
  <c r="Z95" i="88"/>
  <c r="AW95" i="88"/>
  <c r="AK95" i="88"/>
  <c r="Y95" i="88"/>
  <c r="AV95" i="88"/>
  <c r="AJ95" i="88"/>
  <c r="X95" i="88"/>
  <c r="AU95" i="88"/>
  <c r="AI95" i="88"/>
  <c r="W95" i="88"/>
  <c r="AT95" i="88"/>
  <c r="AH95" i="88"/>
  <c r="V95" i="88"/>
  <c r="AS95" i="88"/>
  <c r="AG95" i="88"/>
  <c r="U95" i="88"/>
  <c r="AR95" i="88"/>
  <c r="AF95" i="88"/>
  <c r="T95" i="88"/>
  <c r="AQ95" i="88"/>
  <c r="BB95" i="88"/>
  <c r="AP95" i="88"/>
  <c r="AD95" i="88"/>
  <c r="R95" i="88"/>
  <c r="S95" i="88"/>
  <c r="BA95" i="88"/>
  <c r="AO95" i="88"/>
  <c r="AC95" i="88"/>
  <c r="Q95" i="88"/>
  <c r="AE95" i="88"/>
  <c r="AS100" i="88"/>
  <c r="AG100" i="88"/>
  <c r="AR100" i="88"/>
  <c r="AF100" i="88"/>
  <c r="AQ100" i="88"/>
  <c r="AE100" i="88"/>
  <c r="BB100" i="88"/>
  <c r="AP100" i="88"/>
  <c r="AD100" i="88"/>
  <c r="BA100" i="88"/>
  <c r="AO100" i="88"/>
  <c r="AC100" i="88"/>
  <c r="AZ100" i="88"/>
  <c r="AN100" i="88"/>
  <c r="AB100" i="88"/>
  <c r="AY100" i="88"/>
  <c r="AM100" i="88"/>
  <c r="AA100" i="88"/>
  <c r="AX100" i="88"/>
  <c r="AL100" i="88"/>
  <c r="Z100" i="88"/>
  <c r="AW100" i="88"/>
  <c r="AK100" i="88"/>
  <c r="Y100" i="88"/>
  <c r="X100" i="88"/>
  <c r="AU100" i="88"/>
  <c r="AI100" i="88"/>
  <c r="W100" i="88"/>
  <c r="AJ100" i="88"/>
  <c r="AT100" i="88"/>
  <c r="AH100" i="88"/>
  <c r="V100" i="88"/>
  <c r="AV100" i="88"/>
  <c r="AY105" i="88"/>
  <c r="AM105" i="88"/>
  <c r="AA105" i="88"/>
  <c r="AX105" i="88"/>
  <c r="AL105" i="88"/>
  <c r="AW105" i="88"/>
  <c r="AK105" i="88"/>
  <c r="AV105" i="88"/>
  <c r="AJ105" i="88"/>
  <c r="AU105" i="88"/>
  <c r="AI105" i="88"/>
  <c r="AT105" i="88"/>
  <c r="AH105" i="88"/>
  <c r="AS105" i="88"/>
  <c r="AG105" i="88"/>
  <c r="AR105" i="88"/>
  <c r="AF105" i="88"/>
  <c r="AQ105" i="88"/>
  <c r="AE105" i="88"/>
  <c r="BB105" i="88"/>
  <c r="AD105" i="88"/>
  <c r="BA105" i="88"/>
  <c r="AO105" i="88"/>
  <c r="AC105" i="88"/>
  <c r="AP105" i="88"/>
  <c r="AZ105" i="88"/>
  <c r="AN105" i="88"/>
  <c r="AB105" i="88"/>
  <c r="AW92" i="88"/>
  <c r="AK92" i="88"/>
  <c r="Y92" i="88"/>
  <c r="AV92" i="88"/>
  <c r="AJ92" i="88"/>
  <c r="X92" i="88"/>
  <c r="AU92" i="88"/>
  <c r="AI92" i="88"/>
  <c r="W92" i="88"/>
  <c r="AT92" i="88"/>
  <c r="AH92" i="88"/>
  <c r="V92" i="88"/>
  <c r="AS92" i="88"/>
  <c r="AG92" i="88"/>
  <c r="U92" i="88"/>
  <c r="AR92" i="88"/>
  <c r="AF92" i="88"/>
  <c r="T92" i="88"/>
  <c r="AQ92" i="88"/>
  <c r="AE92" i="88"/>
  <c r="S92" i="88"/>
  <c r="BB92" i="88"/>
  <c r="AP92" i="88"/>
  <c r="AD92" i="88"/>
  <c r="R92" i="88"/>
  <c r="BA92" i="88"/>
  <c r="AO92" i="88"/>
  <c r="AC92" i="88"/>
  <c r="Q92" i="88"/>
  <c r="AY92" i="88"/>
  <c r="AM92" i="88"/>
  <c r="AA92" i="88"/>
  <c r="O92" i="88"/>
  <c r="AZ92" i="88"/>
  <c r="AX92" i="88"/>
  <c r="AL92" i="88"/>
  <c r="Z92" i="88"/>
  <c r="N92" i="88"/>
  <c r="AN92" i="88"/>
  <c r="AB92" i="88"/>
  <c r="P92" i="88"/>
  <c r="AV87" i="88"/>
  <c r="AJ87" i="88"/>
  <c r="AU87" i="88"/>
  <c r="AI87" i="88"/>
  <c r="AT87" i="88"/>
  <c r="AH87" i="88"/>
  <c r="AS87" i="88"/>
  <c r="AG87" i="88"/>
  <c r="I87" i="88"/>
  <c r="J87" i="88" s="1"/>
  <c r="AR87" i="88"/>
  <c r="AF87" i="88"/>
  <c r="AQ87" i="88"/>
  <c r="AE87" i="88"/>
  <c r="BB87" i="88"/>
  <c r="AP87" i="88"/>
  <c r="AD87" i="88"/>
  <c r="BA87" i="88"/>
  <c r="AO87" i="88"/>
  <c r="AC87" i="88"/>
  <c r="AZ87" i="88"/>
  <c r="AN87" i="88"/>
  <c r="AX87" i="88"/>
  <c r="AL87" i="88"/>
  <c r="AW87" i="88"/>
  <c r="AK87" i="88"/>
  <c r="AY87" i="88"/>
  <c r="AM87" i="88"/>
  <c r="AQ89" i="88"/>
  <c r="AE89" i="88"/>
  <c r="S89" i="88"/>
  <c r="BB89" i="88"/>
  <c r="AP89" i="88"/>
  <c r="AD89" i="88"/>
  <c r="R89" i="88"/>
  <c r="BA89" i="88"/>
  <c r="AO89" i="88"/>
  <c r="AC89" i="88"/>
  <c r="Q89" i="88"/>
  <c r="AZ89" i="88"/>
  <c r="AN89" i="88"/>
  <c r="AB89" i="88"/>
  <c r="P89" i="88"/>
  <c r="AY89" i="88"/>
  <c r="AM89" i="88"/>
  <c r="AA89" i="88"/>
  <c r="O89" i="88"/>
  <c r="AX89" i="88"/>
  <c r="AL89" i="88"/>
  <c r="Z89" i="88"/>
  <c r="N89" i="88"/>
  <c r="AW89" i="88"/>
  <c r="AK89" i="88"/>
  <c r="Y89" i="88"/>
  <c r="M89" i="88"/>
  <c r="AV89" i="88"/>
  <c r="AJ89" i="88"/>
  <c r="X89" i="88"/>
  <c r="L89" i="88"/>
  <c r="AU89" i="88"/>
  <c r="AI89" i="88"/>
  <c r="W89" i="88"/>
  <c r="K89" i="88"/>
  <c r="AS89" i="88"/>
  <c r="AG89" i="88"/>
  <c r="U89" i="88"/>
  <c r="AR89" i="88"/>
  <c r="AF89" i="88"/>
  <c r="T89" i="88"/>
  <c r="AH89" i="88"/>
  <c r="V89" i="88"/>
  <c r="AT89" i="88"/>
  <c r="AW101" i="88"/>
  <c r="AK101" i="88"/>
  <c r="Y101" i="88"/>
  <c r="AV101" i="88"/>
  <c r="AJ101" i="88"/>
  <c r="X101" i="88"/>
  <c r="AU101" i="88"/>
  <c r="AI101" i="88"/>
  <c r="W101" i="88"/>
  <c r="AT101" i="88"/>
  <c r="AH101" i="88"/>
  <c r="AS101" i="88"/>
  <c r="AG101" i="88"/>
  <c r="AR101" i="88"/>
  <c r="AF101" i="88"/>
  <c r="AQ101" i="88"/>
  <c r="AE101" i="88"/>
  <c r="BB101" i="88"/>
  <c r="AP101" i="88"/>
  <c r="AD101" i="88"/>
  <c r="BA101" i="88"/>
  <c r="AO101" i="88"/>
  <c r="AC101" i="88"/>
  <c r="AB101" i="88"/>
  <c r="AY101" i="88"/>
  <c r="AM101" i="88"/>
  <c r="AA101" i="88"/>
  <c r="AN101" i="88"/>
  <c r="AX101" i="88"/>
  <c r="AL101" i="88"/>
  <c r="Z101" i="88"/>
  <c r="AZ101" i="88"/>
  <c r="AY88" i="88"/>
  <c r="AM88" i="88"/>
  <c r="AX88" i="88"/>
  <c r="AL88" i="88"/>
  <c r="AW88" i="88"/>
  <c r="AK88" i="88"/>
  <c r="AV88" i="88"/>
  <c r="AJ88" i="88"/>
  <c r="AU88" i="88"/>
  <c r="AI88" i="88"/>
  <c r="AT88" i="88"/>
  <c r="AH88" i="88"/>
  <c r="J88" i="88"/>
  <c r="AS88" i="88"/>
  <c r="AG88" i="88"/>
  <c r="AR88" i="88"/>
  <c r="AF88" i="88"/>
  <c r="AQ88" i="88"/>
  <c r="AE88" i="88"/>
  <c r="BA88" i="88"/>
  <c r="AO88" i="88"/>
  <c r="AC88" i="88"/>
  <c r="AZ88" i="88"/>
  <c r="AN88" i="88"/>
  <c r="BB88" i="88"/>
  <c r="AP88" i="88"/>
  <c r="AD88" i="88"/>
  <c r="AS93" i="88"/>
  <c r="AG93" i="88"/>
  <c r="U93" i="88"/>
  <c r="AR93" i="88"/>
  <c r="AF93" i="88"/>
  <c r="T93" i="88"/>
  <c r="AQ93" i="88"/>
  <c r="AE93" i="88"/>
  <c r="S93" i="88"/>
  <c r="BB93" i="88"/>
  <c r="AP93" i="88"/>
  <c r="AD93" i="88"/>
  <c r="R93" i="88"/>
  <c r="BA93" i="88"/>
  <c r="AO93" i="88"/>
  <c r="AC93" i="88"/>
  <c r="Q93" i="88"/>
  <c r="AZ93" i="88"/>
  <c r="AN93" i="88"/>
  <c r="AB93" i="88"/>
  <c r="P93" i="88"/>
  <c r="AY93" i="88"/>
  <c r="AM93" i="88"/>
  <c r="AA93" i="88"/>
  <c r="O93" i="88"/>
  <c r="AX93" i="88"/>
  <c r="AL93" i="88"/>
  <c r="Z93" i="88"/>
  <c r="AW93" i="88"/>
  <c r="AK93" i="88"/>
  <c r="Y93" i="88"/>
  <c r="X93" i="88"/>
  <c r="AU93" i="88"/>
  <c r="AI93" i="88"/>
  <c r="W93" i="88"/>
  <c r="AV93" i="88"/>
  <c r="AT93" i="88"/>
  <c r="AH93" i="88"/>
  <c r="V93" i="88"/>
  <c r="AJ93" i="88"/>
  <c r="AS85" i="88"/>
  <c r="AG85" i="88"/>
  <c r="AR85" i="88"/>
  <c r="AF85" i="88"/>
  <c r="AQ85" i="88"/>
  <c r="AE85" i="88"/>
  <c r="G85" i="88"/>
  <c r="BB85" i="88"/>
  <c r="AP85" i="88"/>
  <c r="AD85" i="88"/>
  <c r="BA85" i="88"/>
  <c r="AO85" i="88"/>
  <c r="AC85" i="88"/>
  <c r="AZ85" i="88"/>
  <c r="AN85" i="88"/>
  <c r="AY85" i="88"/>
  <c r="AM85" i="88"/>
  <c r="AX85" i="88"/>
  <c r="AL85" i="88"/>
  <c r="AW85" i="88"/>
  <c r="AK85" i="88"/>
  <c r="AU85" i="88"/>
  <c r="AI85" i="88"/>
  <c r="AT85" i="88"/>
  <c r="AH85" i="88"/>
  <c r="AV85" i="88"/>
  <c r="AJ85" i="88"/>
  <c r="BB99" i="88"/>
  <c r="AP99" i="88"/>
  <c r="AD99" i="88"/>
  <c r="BA99" i="88"/>
  <c r="AO99" i="88"/>
  <c r="AC99" i="88"/>
  <c r="AZ99" i="88"/>
  <c r="AN99" i="88"/>
  <c r="AB99" i="88"/>
  <c r="AY99" i="88"/>
  <c r="AM99" i="88"/>
  <c r="AA99" i="88"/>
  <c r="AX99" i="88"/>
  <c r="AL99" i="88"/>
  <c r="Z99" i="88"/>
  <c r="AW99" i="88"/>
  <c r="AK99" i="88"/>
  <c r="Y99" i="88"/>
  <c r="AV99" i="88"/>
  <c r="AJ99" i="88"/>
  <c r="X99" i="88"/>
  <c r="AU99" i="88"/>
  <c r="AI99" i="88"/>
  <c r="W99" i="88"/>
  <c r="AT99" i="88"/>
  <c r="AH99" i="88"/>
  <c r="V99" i="88"/>
  <c r="AR99" i="88"/>
  <c r="AF99" i="88"/>
  <c r="AQ99" i="88"/>
  <c r="AE99" i="88"/>
  <c r="AG99" i="88"/>
  <c r="AS99" i="88"/>
  <c r="U99" i="88"/>
  <c r="BB102" i="88"/>
  <c r="AP102" i="88"/>
  <c r="AD102" i="88"/>
  <c r="BA102" i="88"/>
  <c r="AO102" i="88"/>
  <c r="AC102" i="88"/>
  <c r="AZ102" i="88"/>
  <c r="AN102" i="88"/>
  <c r="AB102" i="88"/>
  <c r="AY102" i="88"/>
  <c r="AM102" i="88"/>
  <c r="AA102" i="88"/>
  <c r="AX102" i="88"/>
  <c r="AL102" i="88"/>
  <c r="Z102" i="88"/>
  <c r="AW102" i="88"/>
  <c r="AK102" i="88"/>
  <c r="Y102" i="88"/>
  <c r="AV102" i="88"/>
  <c r="AJ102" i="88"/>
  <c r="X102" i="88"/>
  <c r="AU102" i="88"/>
  <c r="AI102" i="88"/>
  <c r="AT102" i="88"/>
  <c r="AH102" i="88"/>
  <c r="AG102" i="88"/>
  <c r="AR102" i="88"/>
  <c r="AF102" i="88"/>
  <c r="AS102" i="88"/>
  <c r="AQ102" i="88"/>
  <c r="AE102" i="88"/>
  <c r="AV106" i="88"/>
  <c r="AJ106" i="88"/>
  <c r="AU106" i="88"/>
  <c r="AI106" i="88"/>
  <c r="AT106" i="88"/>
  <c r="AH106" i="88"/>
  <c r="AS106" i="88"/>
  <c r="AG106" i="88"/>
  <c r="AR106" i="88"/>
  <c r="AF106" i="88"/>
  <c r="AQ106" i="88"/>
  <c r="AE106" i="88"/>
  <c r="BB106" i="88"/>
  <c r="AP106" i="88"/>
  <c r="AD106" i="88"/>
  <c r="BA106" i="88"/>
  <c r="AO106" i="88"/>
  <c r="AC106" i="88"/>
  <c r="AZ106" i="88"/>
  <c r="AN106" i="88"/>
  <c r="AB106" i="88"/>
  <c r="AX106" i="88"/>
  <c r="AL106" i="88"/>
  <c r="AY106" i="88"/>
  <c r="AW106" i="88"/>
  <c r="AK106" i="88"/>
  <c r="AM106" i="88"/>
  <c r="O83" i="88"/>
  <c r="BB94" i="88"/>
  <c r="AP94" i="88"/>
  <c r="AD94" i="88"/>
  <c r="R94" i="88"/>
  <c r="BA94" i="88"/>
  <c r="AO94" i="88"/>
  <c r="AC94" i="88"/>
  <c r="Q94" i="88"/>
  <c r="AZ94" i="88"/>
  <c r="AN94" i="88"/>
  <c r="AB94" i="88"/>
  <c r="P94" i="88"/>
  <c r="AY94" i="88"/>
  <c r="AM94" i="88"/>
  <c r="AA94" i="88"/>
  <c r="AX94" i="88"/>
  <c r="AL94" i="88"/>
  <c r="Z94" i="88"/>
  <c r="AW94" i="88"/>
  <c r="AK94" i="88"/>
  <c r="Y94" i="88"/>
  <c r="AV94" i="88"/>
  <c r="AJ94" i="88"/>
  <c r="X94" i="88"/>
  <c r="AU94" i="88"/>
  <c r="AI94" i="88"/>
  <c r="W94" i="88"/>
  <c r="AT94" i="88"/>
  <c r="AH94" i="88"/>
  <c r="V94" i="88"/>
  <c r="AS94" i="88"/>
  <c r="U94" i="88"/>
  <c r="AR94" i="88"/>
  <c r="AF94" i="88"/>
  <c r="T94" i="88"/>
  <c r="AQ94" i="88"/>
  <c r="AE94" i="88"/>
  <c r="S94" i="88"/>
  <c r="AG94" i="88"/>
  <c r="BB91" i="88"/>
  <c r="AP91" i="88"/>
  <c r="AD91" i="88"/>
  <c r="R91" i="88"/>
  <c r="BA91" i="88"/>
  <c r="AO91" i="88"/>
  <c r="AC91" i="88"/>
  <c r="Q91" i="88"/>
  <c r="AZ91" i="88"/>
  <c r="AN91" i="88"/>
  <c r="AB91" i="88"/>
  <c r="P91" i="88"/>
  <c r="AY91" i="88"/>
  <c r="AM91" i="88"/>
  <c r="AA91" i="88"/>
  <c r="O91" i="88"/>
  <c r="AX91" i="88"/>
  <c r="AL91" i="88"/>
  <c r="Z91" i="88"/>
  <c r="N91" i="88"/>
  <c r="AW91" i="88"/>
  <c r="AK91" i="88"/>
  <c r="Y91" i="88"/>
  <c r="M91" i="88"/>
  <c r="AV91" i="88"/>
  <c r="AJ91" i="88"/>
  <c r="X91" i="88"/>
  <c r="AU91" i="88"/>
  <c r="AI91" i="88"/>
  <c r="W91" i="88"/>
  <c r="AT91" i="88"/>
  <c r="AH91" i="88"/>
  <c r="V91" i="88"/>
  <c r="AR91" i="88"/>
  <c r="AF91" i="88"/>
  <c r="T91" i="88"/>
  <c r="AQ91" i="88"/>
  <c r="AE91" i="88"/>
  <c r="S91" i="88"/>
  <c r="AS91" i="88"/>
  <c r="AG91" i="88"/>
  <c r="U91" i="88"/>
  <c r="AV90" i="88"/>
  <c r="AJ90" i="88"/>
  <c r="X90" i="88"/>
  <c r="L90" i="88"/>
  <c r="AU90" i="88"/>
  <c r="AI90" i="88"/>
  <c r="W90" i="88"/>
  <c r="AT90" i="88"/>
  <c r="AH90" i="88"/>
  <c r="V90" i="88"/>
  <c r="AS90" i="88"/>
  <c r="AG90" i="88"/>
  <c r="U90" i="88"/>
  <c r="AR90" i="88"/>
  <c r="AF90" i="88"/>
  <c r="T90" i="88"/>
  <c r="AQ90" i="88"/>
  <c r="AE90" i="88"/>
  <c r="S90" i="88"/>
  <c r="BB90" i="88"/>
  <c r="AP90" i="88"/>
  <c r="AD90" i="88"/>
  <c r="R90" i="88"/>
  <c r="BA90" i="88"/>
  <c r="AO90" i="88"/>
  <c r="AC90" i="88"/>
  <c r="Q90" i="88"/>
  <c r="AZ90" i="88"/>
  <c r="AN90" i="88"/>
  <c r="AB90" i="88"/>
  <c r="P90" i="88"/>
  <c r="AX90" i="88"/>
  <c r="AL90" i="88"/>
  <c r="Z90" i="88"/>
  <c r="N90" i="88"/>
  <c r="AW90" i="88"/>
  <c r="AK90" i="88"/>
  <c r="Y90" i="88"/>
  <c r="M90" i="88"/>
  <c r="AY90" i="88"/>
  <c r="AM90" i="88"/>
  <c r="AA90" i="88"/>
  <c r="O90" i="88"/>
  <c r="AT86" i="88"/>
  <c r="AH86" i="88"/>
  <c r="AS86" i="88"/>
  <c r="AG86" i="88"/>
  <c r="AR86" i="88"/>
  <c r="AF86" i="88"/>
  <c r="H86" i="88"/>
  <c r="AQ86" i="88"/>
  <c r="AE86" i="88"/>
  <c r="BB86" i="88"/>
  <c r="AP86" i="88"/>
  <c r="AD86" i="88"/>
  <c r="BA86" i="88"/>
  <c r="AO86" i="88"/>
  <c r="AC86" i="88"/>
  <c r="AZ86" i="88"/>
  <c r="AN86" i="88"/>
  <c r="AY86" i="88"/>
  <c r="AM86" i="88"/>
  <c r="AX86" i="88"/>
  <c r="AL86" i="88"/>
  <c r="AV86" i="88"/>
  <c r="AJ86" i="88"/>
  <c r="AU86" i="88"/>
  <c r="AI86" i="88"/>
  <c r="AW86" i="88"/>
  <c r="AK86" i="88"/>
  <c r="AZ98" i="88"/>
  <c r="AN98" i="88"/>
  <c r="AB98" i="88"/>
  <c r="AY98" i="88"/>
  <c r="AM98" i="88"/>
  <c r="AA98" i="88"/>
  <c r="AX98" i="88"/>
  <c r="AL98" i="88"/>
  <c r="Z98" i="88"/>
  <c r="AW98" i="88"/>
  <c r="AK98" i="88"/>
  <c r="Y98" i="88"/>
  <c r="AV98" i="88"/>
  <c r="AJ98" i="88"/>
  <c r="X98" i="88"/>
  <c r="AU98" i="88"/>
  <c r="AI98" i="88"/>
  <c r="W98" i="88"/>
  <c r="AT98" i="88"/>
  <c r="AH98" i="88"/>
  <c r="V98" i="88"/>
  <c r="AS98" i="88"/>
  <c r="AG98" i="88"/>
  <c r="U98" i="88"/>
  <c r="AR98" i="88"/>
  <c r="AF98" i="88"/>
  <c r="T98" i="88"/>
  <c r="BB98" i="88"/>
  <c r="AP98" i="88"/>
  <c r="AD98" i="88"/>
  <c r="BA98" i="88"/>
  <c r="AO98" i="88"/>
  <c r="AC98" i="88"/>
  <c r="AQ98" i="88"/>
  <c r="AE98" i="88"/>
  <c r="X83" i="88"/>
  <c r="AS84" i="88"/>
  <c r="AG84" i="88"/>
  <c r="AR84" i="88"/>
  <c r="AF84" i="88"/>
  <c r="AQ84" i="88"/>
  <c r="AE84" i="88"/>
  <c r="BB84" i="88"/>
  <c r="AP84" i="88"/>
  <c r="AD84" i="88"/>
  <c r="F84" i="88"/>
  <c r="BA84" i="88"/>
  <c r="AO84" i="88"/>
  <c r="AC84" i="88"/>
  <c r="AZ84" i="88"/>
  <c r="AN84" i="88"/>
  <c r="AY84" i="88"/>
  <c r="AM84" i="88"/>
  <c r="AX84" i="88"/>
  <c r="AL84" i="88"/>
  <c r="AW84" i="88"/>
  <c r="AK84" i="88"/>
  <c r="AU84" i="88"/>
  <c r="AI84" i="88"/>
  <c r="AT84" i="88"/>
  <c r="AH84" i="88"/>
  <c r="AV84" i="88"/>
  <c r="AJ84" i="88"/>
  <c r="AY97" i="88"/>
  <c r="AM97" i="88"/>
  <c r="AA97" i="88"/>
  <c r="AX97" i="88"/>
  <c r="AL97" i="88"/>
  <c r="Z97" i="88"/>
  <c r="AW97" i="88"/>
  <c r="AK97" i="88"/>
  <c r="Y97" i="88"/>
  <c r="AV97" i="88"/>
  <c r="AJ97" i="88"/>
  <c r="X97" i="88"/>
  <c r="AU97" i="88"/>
  <c r="AI97" i="88"/>
  <c r="W97" i="88"/>
  <c r="AT97" i="88"/>
  <c r="AH97" i="88"/>
  <c r="V97" i="88"/>
  <c r="AS97" i="88"/>
  <c r="AG97" i="88"/>
  <c r="U97" i="88"/>
  <c r="AR97" i="88"/>
  <c r="AF97" i="88"/>
  <c r="T97" i="88"/>
  <c r="AQ97" i="88"/>
  <c r="AE97" i="88"/>
  <c r="S97" i="88"/>
  <c r="BB97" i="88"/>
  <c r="BA97" i="88"/>
  <c r="AO97" i="88"/>
  <c r="AC97" i="88"/>
  <c r="AZ97" i="88"/>
  <c r="AN97" i="88"/>
  <c r="AB97" i="88"/>
  <c r="AP97" i="88"/>
  <c r="AD97" i="88"/>
  <c r="AY96" i="88"/>
  <c r="AM96" i="88"/>
  <c r="AA96" i="88"/>
  <c r="AX96" i="88"/>
  <c r="AL96" i="88"/>
  <c r="Z96" i="88"/>
  <c r="AW96" i="88"/>
  <c r="AK96" i="88"/>
  <c r="Y96" i="88"/>
  <c r="AV96" i="88"/>
  <c r="AJ96" i="88"/>
  <c r="X96" i="88"/>
  <c r="AU96" i="88"/>
  <c r="AI96" i="88"/>
  <c r="W96" i="88"/>
  <c r="AT96" i="88"/>
  <c r="AH96" i="88"/>
  <c r="V96" i="88"/>
  <c r="AS96" i="88"/>
  <c r="AG96" i="88"/>
  <c r="U96" i="88"/>
  <c r="AR96" i="88"/>
  <c r="AF96" i="88"/>
  <c r="T96" i="88"/>
  <c r="AQ96" i="88"/>
  <c r="AE96" i="88"/>
  <c r="S96" i="88"/>
  <c r="BA96" i="88"/>
  <c r="AO96" i="88"/>
  <c r="AC96" i="88"/>
  <c r="BB96" i="88"/>
  <c r="AZ96" i="88"/>
  <c r="AN96" i="88"/>
  <c r="AB96" i="88"/>
  <c r="AD96" i="88"/>
  <c r="R96" i="88"/>
  <c r="AP96" i="88"/>
  <c r="E130" i="72"/>
  <c r="E132" i="72" s="1"/>
  <c r="E133" i="72" s="1"/>
  <c r="E190" i="72" s="1"/>
  <c r="F19" i="2"/>
  <c r="G19" i="2"/>
  <c r="F18" i="2"/>
  <c r="G18" i="2"/>
  <c r="F17" i="2"/>
  <c r="G17" i="2"/>
  <c r="F16" i="2"/>
  <c r="G16" i="2"/>
  <c r="F15" i="2"/>
  <c r="G15" i="2"/>
  <c r="F14" i="2"/>
  <c r="G14" i="2"/>
  <c r="F13" i="2"/>
  <c r="G13" i="2"/>
  <c r="P83" i="88"/>
  <c r="P134" i="88" s="1"/>
  <c r="Z83" i="88"/>
  <c r="Z134" i="88" s="1"/>
  <c r="M83" i="88"/>
  <c r="M134" i="88" s="1"/>
  <c r="AA83" i="88"/>
  <c r="J83" i="88"/>
  <c r="U83" i="88"/>
  <c r="U134" i="88" s="1"/>
  <c r="N83" i="88"/>
  <c r="N134" i="88" s="1"/>
  <c r="Y83" i="88"/>
  <c r="I83" i="88"/>
  <c r="Q83" i="88"/>
  <c r="G129" i="71"/>
  <c r="G131" i="71" s="1"/>
  <c r="F130" i="71"/>
  <c r="F132" i="71" s="1"/>
  <c r="F133" i="71" s="1"/>
  <c r="E133" i="68"/>
  <c r="E190" i="68" s="1"/>
  <c r="F129" i="68"/>
  <c r="F131" i="68" s="1"/>
  <c r="B27" i="73"/>
  <c r="D27" i="88"/>
  <c r="AC134" i="67"/>
  <c r="E134" i="73"/>
  <c r="AO134" i="68"/>
  <c r="AQ134" i="70"/>
  <c r="S192" i="68"/>
  <c r="M192" i="71"/>
  <c r="G192" i="73"/>
  <c r="V192" i="68"/>
  <c r="AR192" i="69"/>
  <c r="T192" i="70"/>
  <c r="G192" i="67"/>
  <c r="AN192" i="67"/>
  <c r="F192" i="71"/>
  <c r="AQ192" i="67"/>
  <c r="U192" i="71"/>
  <c r="Z192" i="68"/>
  <c r="AM192" i="72"/>
  <c r="J192" i="67"/>
  <c r="L192" i="69"/>
  <c r="AG192" i="75"/>
  <c r="AA192" i="67"/>
  <c r="M192" i="70"/>
  <c r="L192" i="68"/>
  <c r="AC192" i="69"/>
  <c r="AT192" i="70"/>
  <c r="P192" i="72"/>
  <c r="AG192" i="73"/>
  <c r="AY192" i="75"/>
  <c r="V192" i="69"/>
  <c r="AM192" i="70"/>
  <c r="I192" i="72"/>
  <c r="Z192" i="73"/>
  <c r="AR192" i="75"/>
  <c r="X192" i="70"/>
  <c r="AO192" i="71"/>
  <c r="K192" i="73"/>
  <c r="U192" i="75"/>
  <c r="W192" i="68"/>
  <c r="AN192" i="69"/>
  <c r="J192" i="71"/>
  <c r="AA192" i="72"/>
  <c r="AR192" i="73"/>
  <c r="AM192" i="67"/>
  <c r="I192" i="69"/>
  <c r="Z192" i="70"/>
  <c r="AQ192" i="71"/>
  <c r="M192" i="73"/>
  <c r="AE192" i="75"/>
  <c r="AY192" i="70"/>
  <c r="U192" i="72"/>
  <c r="AL192" i="73"/>
  <c r="BA192" i="68"/>
  <c r="S192" i="69"/>
  <c r="Z192" i="69"/>
  <c r="T192" i="67"/>
  <c r="AK192" i="71"/>
  <c r="W192" i="67"/>
  <c r="AT192" i="71"/>
  <c r="AD192" i="67"/>
  <c r="AX192" i="67"/>
  <c r="AL192" i="71"/>
  <c r="I192" i="68"/>
  <c r="F192" i="72"/>
  <c r="AP192" i="68"/>
  <c r="X192" i="73"/>
  <c r="R192" i="67"/>
  <c r="AI192" i="69"/>
  <c r="AJ192" i="67"/>
  <c r="AS192" i="70"/>
  <c r="T192" i="68"/>
  <c r="AK192" i="69"/>
  <c r="G192" i="71"/>
  <c r="X192" i="72"/>
  <c r="AO192" i="73"/>
  <c r="M192" i="68"/>
  <c r="AD192" i="69"/>
  <c r="AU192" i="70"/>
  <c r="Q192" i="72"/>
  <c r="AH192" i="73"/>
  <c r="O192" i="69"/>
  <c r="AF192" i="70"/>
  <c r="AW192" i="71"/>
  <c r="S192" i="73"/>
  <c r="AC192" i="75"/>
  <c r="AE192" i="68"/>
  <c r="AV192" i="69"/>
  <c r="R192" i="71"/>
  <c r="AI192" i="72"/>
  <c r="F192" i="75"/>
  <c r="AU192" i="67"/>
  <c r="Q192" i="69"/>
  <c r="AH192" i="70"/>
  <c r="AY192" i="71"/>
  <c r="U192" i="73"/>
  <c r="AM192" i="75"/>
  <c r="L192" i="71"/>
  <c r="AC192" i="72"/>
  <c r="AT192" i="73"/>
  <c r="AZ192" i="68"/>
  <c r="AP192" i="67"/>
  <c r="P192" i="73"/>
  <c r="AU192" i="73"/>
  <c r="Q192" i="68"/>
  <c r="R192" i="68"/>
  <c r="W192" i="72"/>
  <c r="Y192" i="68"/>
  <c r="AL192" i="72"/>
  <c r="F27" i="67"/>
  <c r="I192" i="67"/>
  <c r="K192" i="69"/>
  <c r="Z192" i="75"/>
  <c r="Z192" i="67"/>
  <c r="L192" i="70"/>
  <c r="AV192" i="67"/>
  <c r="AD192" i="71"/>
  <c r="AB192" i="68"/>
  <c r="AS192" i="69"/>
  <c r="O192" i="71"/>
  <c r="AF192" i="72"/>
  <c r="AW192" i="73"/>
  <c r="U192" i="68"/>
  <c r="AL192" i="69"/>
  <c r="H192" i="71"/>
  <c r="Y192" i="72"/>
  <c r="AP192" i="73"/>
  <c r="W192" i="69"/>
  <c r="AN192" i="70"/>
  <c r="J192" i="72"/>
  <c r="AA192" i="73"/>
  <c r="AK192" i="75"/>
  <c r="AM192" i="68"/>
  <c r="I192" i="70"/>
  <c r="Z192" i="71"/>
  <c r="AQ192" i="72"/>
  <c r="N192" i="75"/>
  <c r="H192" i="68"/>
  <c r="Y192" i="69"/>
  <c r="AP192" i="70"/>
  <c r="L192" i="72"/>
  <c r="AC192" i="73"/>
  <c r="AU192" i="75"/>
  <c r="T192" i="71"/>
  <c r="AK192" i="72"/>
  <c r="E27" i="75"/>
  <c r="H192" i="75"/>
  <c r="L192" i="67"/>
  <c r="AF192" i="67"/>
  <c r="AE192" i="72"/>
  <c r="AI192" i="68"/>
  <c r="Q192" i="75"/>
  <c r="AW192" i="68"/>
  <c r="AO192" i="75"/>
  <c r="G192" i="69"/>
  <c r="AH192" i="68"/>
  <c r="H192" i="73"/>
  <c r="AO192" i="68"/>
  <c r="W192" i="73"/>
  <c r="Q192" i="67"/>
  <c r="AH192" i="69"/>
  <c r="AI192" i="67"/>
  <c r="AR192" i="70"/>
  <c r="N192" i="68"/>
  <c r="O192" i="72"/>
  <c r="AJ192" i="68"/>
  <c r="F192" i="70"/>
  <c r="W192" i="71"/>
  <c r="AN192" i="72"/>
  <c r="K192" i="75"/>
  <c r="AC192" i="68"/>
  <c r="AT192" i="69"/>
  <c r="P192" i="71"/>
  <c r="AG192" i="72"/>
  <c r="AX192" i="73"/>
  <c r="AE192" i="69"/>
  <c r="AV192" i="70"/>
  <c r="R192" i="72"/>
  <c r="AI192" i="73"/>
  <c r="AS192" i="75"/>
  <c r="AU192" i="68"/>
  <c r="Q192" i="70"/>
  <c r="AH192" i="71"/>
  <c r="AY192" i="72"/>
  <c r="V192" i="75"/>
  <c r="P192" i="68"/>
  <c r="AG192" i="69"/>
  <c r="AX192" i="70"/>
  <c r="T192" i="72"/>
  <c r="AK192" i="73"/>
  <c r="K192" i="70"/>
  <c r="AB192" i="71"/>
  <c r="AS192" i="72"/>
  <c r="P192" i="75"/>
  <c r="AG192" i="68"/>
  <c r="AC192" i="70"/>
  <c r="AD192" i="72"/>
  <c r="AP192" i="69"/>
  <c r="AX192" i="69"/>
  <c r="F192" i="67"/>
  <c r="AB192" i="70"/>
  <c r="AX192" i="68"/>
  <c r="AN192" i="73"/>
  <c r="H192" i="67"/>
  <c r="J192" i="69"/>
  <c r="Y192" i="75"/>
  <c r="Y192" i="67"/>
  <c r="AS192" i="67"/>
  <c r="AC192" i="71"/>
  <c r="AD192" i="68"/>
  <c r="AU192" i="72"/>
  <c r="AR192" i="68"/>
  <c r="N192" i="70"/>
  <c r="AE192" i="71"/>
  <c r="AV192" i="72"/>
  <c r="S192" i="75"/>
  <c r="AK192" i="68"/>
  <c r="G192" i="70"/>
  <c r="X192" i="71"/>
  <c r="AO192" i="72"/>
  <c r="L192" i="75"/>
  <c r="AM192" i="69"/>
  <c r="I192" i="71"/>
  <c r="Z192" i="72"/>
  <c r="AQ192" i="73"/>
  <c r="AL192" i="67"/>
  <c r="H192" i="69"/>
  <c r="Y192" i="70"/>
  <c r="AP192" i="71"/>
  <c r="L192" i="73"/>
  <c r="AD192" i="75"/>
  <c r="X192" i="68"/>
  <c r="AO192" i="69"/>
  <c r="K192" i="71"/>
  <c r="AB192" i="72"/>
  <c r="AS192" i="73"/>
  <c r="S192" i="70"/>
  <c r="AJ192" i="71"/>
  <c r="F192" i="73"/>
  <c r="X192" i="75"/>
  <c r="AX192" i="75"/>
  <c r="N192" i="71"/>
  <c r="V192" i="67"/>
  <c r="AS192" i="71"/>
  <c r="AB192" i="67"/>
  <c r="V192" i="72"/>
  <c r="M192" i="67"/>
  <c r="T192" i="69"/>
  <c r="G27" i="75"/>
  <c r="J192" i="75"/>
  <c r="P192" i="67"/>
  <c r="AB134" i="69"/>
  <c r="AB192" i="69"/>
  <c r="AH192" i="67"/>
  <c r="AK192" i="70"/>
  <c r="K192" i="68"/>
  <c r="N192" i="72"/>
  <c r="AT192" i="68"/>
  <c r="AF192" i="73"/>
  <c r="V192" i="70"/>
  <c r="AM192" i="71"/>
  <c r="I192" i="73"/>
  <c r="AA192" i="75"/>
  <c r="AS192" i="68"/>
  <c r="O192" i="70"/>
  <c r="AF192" i="71"/>
  <c r="AW192" i="72"/>
  <c r="T192" i="75"/>
  <c r="AU192" i="69"/>
  <c r="Q192" i="71"/>
  <c r="AH192" i="72"/>
  <c r="AY192" i="73"/>
  <c r="AT192" i="67"/>
  <c r="P192" i="69"/>
  <c r="AG192" i="70"/>
  <c r="AX192" i="71"/>
  <c r="T192" i="73"/>
  <c r="AL192" i="75"/>
  <c r="AF192" i="68"/>
  <c r="AW192" i="69"/>
  <c r="S192" i="71"/>
  <c r="AJ192" i="72"/>
  <c r="G192" i="75"/>
  <c r="AA192" i="70"/>
  <c r="AR192" i="71"/>
  <c r="N192" i="73"/>
  <c r="AF192" i="75"/>
  <c r="N192" i="67"/>
  <c r="BA192" i="67"/>
  <c r="O192" i="73"/>
  <c r="AW192" i="67"/>
  <c r="AM192" i="73"/>
  <c r="F192" i="68"/>
  <c r="AV134" i="73"/>
  <c r="AV192" i="73"/>
  <c r="BB192" i="67"/>
  <c r="U192" i="67"/>
  <c r="AQ192" i="69"/>
  <c r="AP192" i="75"/>
  <c r="X192" i="67"/>
  <c r="AY192" i="69"/>
  <c r="AR192" i="67"/>
  <c r="V192" i="71"/>
  <c r="AA192" i="68"/>
  <c r="AT192" i="72"/>
  <c r="K192" i="67"/>
  <c r="R192" i="69"/>
  <c r="AH192" i="75"/>
  <c r="M192" i="69"/>
  <c r="AD192" i="70"/>
  <c r="AU192" i="71"/>
  <c r="Q192" i="73"/>
  <c r="AI192" i="75"/>
  <c r="F192" i="69"/>
  <c r="W192" i="70"/>
  <c r="AN192" i="71"/>
  <c r="G27" i="73"/>
  <c r="J192" i="73"/>
  <c r="AB192" i="75"/>
  <c r="H192" i="70"/>
  <c r="Y192" i="71"/>
  <c r="AP192" i="72"/>
  <c r="G192" i="68"/>
  <c r="X192" i="69"/>
  <c r="AO192" i="70"/>
  <c r="K192" i="72"/>
  <c r="AB192" i="73"/>
  <c r="AT192" i="75"/>
  <c r="AN192" i="68"/>
  <c r="J192" i="70"/>
  <c r="AA192" i="71"/>
  <c r="AR192" i="72"/>
  <c r="O192" i="75"/>
  <c r="AI192" i="70"/>
  <c r="V192" i="73"/>
  <c r="AN192" i="75"/>
  <c r="AA192" i="69"/>
  <c r="O192" i="67"/>
  <c r="AO192" i="67"/>
  <c r="AK192" i="67"/>
  <c r="I192" i="75"/>
  <c r="AL192" i="68"/>
  <c r="R192" i="75"/>
  <c r="AY192" i="68"/>
  <c r="AW192" i="75"/>
  <c r="AC192" i="67"/>
  <c r="U192" i="70"/>
  <c r="AG192" i="67"/>
  <c r="AJ192" i="70"/>
  <c r="J192" i="68"/>
  <c r="G192" i="72"/>
  <c r="AQ192" i="68"/>
  <c r="AE192" i="73"/>
  <c r="AZ192" i="67"/>
  <c r="S192" i="67"/>
  <c r="AJ192" i="69"/>
  <c r="AY192" i="67"/>
  <c r="U192" i="69"/>
  <c r="AL192" i="70"/>
  <c r="H192" i="72"/>
  <c r="Y192" i="73"/>
  <c r="AQ192" i="75"/>
  <c r="N192" i="69"/>
  <c r="AE192" i="70"/>
  <c r="AV192" i="71"/>
  <c r="R192" i="73"/>
  <c r="AJ192" i="75"/>
  <c r="P192" i="70"/>
  <c r="AG192" i="71"/>
  <c r="AX192" i="72"/>
  <c r="M192" i="75"/>
  <c r="O192" i="68"/>
  <c r="AF192" i="69"/>
  <c r="AW192" i="70"/>
  <c r="S192" i="72"/>
  <c r="AJ192" i="73"/>
  <c r="AE192" i="67"/>
  <c r="AV192" i="68"/>
  <c r="R192" i="70"/>
  <c r="AI192" i="71"/>
  <c r="W192" i="75"/>
  <c r="AQ192" i="70"/>
  <c r="G27" i="72"/>
  <c r="M192" i="72"/>
  <c r="AD192" i="73"/>
  <c r="AV192" i="75"/>
  <c r="BB192" i="68"/>
  <c r="AR134" i="88"/>
  <c r="AN134" i="88"/>
  <c r="G27" i="88"/>
  <c r="BB134" i="88"/>
  <c r="T134" i="88"/>
  <c r="M192" i="88"/>
  <c r="AV134" i="88"/>
  <c r="H192" i="88"/>
  <c r="AJ192" i="88"/>
  <c r="AJ191" i="88"/>
  <c r="E27" i="69"/>
  <c r="AQ134" i="69"/>
  <c r="B27" i="69"/>
  <c r="K134" i="67"/>
  <c r="J134" i="69"/>
  <c r="C27" i="68"/>
  <c r="E27" i="67"/>
  <c r="AJ134" i="72"/>
  <c r="S134" i="67"/>
  <c r="AI134" i="69"/>
  <c r="L134" i="69"/>
  <c r="F27" i="73"/>
  <c r="U134" i="72"/>
  <c r="G27" i="69"/>
  <c r="G27" i="68"/>
  <c r="AR134" i="72"/>
  <c r="G27" i="70"/>
  <c r="C27" i="69"/>
  <c r="AY134" i="70"/>
  <c r="D27" i="69"/>
  <c r="N134" i="67"/>
  <c r="G27" i="67"/>
  <c r="V134" i="67"/>
  <c r="AH134" i="69"/>
  <c r="AJ134" i="69"/>
  <c r="G27" i="71"/>
  <c r="AS134" i="75"/>
  <c r="I134" i="72"/>
  <c r="AL134" i="67"/>
  <c r="V134" i="88"/>
  <c r="AJ198" i="88"/>
  <c r="AJ197" i="88"/>
  <c r="G128" i="75"/>
  <c r="H128" i="75"/>
  <c r="AB14" i="2" a="1"/>
  <c r="AB14" i="2" s="1"/>
  <c r="AA14" i="2" a="1"/>
  <c r="AA14" i="2" s="1"/>
  <c r="AB18" i="2" a="1"/>
  <c r="AB18" i="2" s="1"/>
  <c r="AA18" i="2" a="1"/>
  <c r="AA18" i="2" s="1"/>
  <c r="AB19" i="2" a="1"/>
  <c r="AB19" i="2" s="1"/>
  <c r="AA19" i="2" a="1"/>
  <c r="AA19" i="2" s="1"/>
  <c r="AB16" i="2" a="1"/>
  <c r="AB16" i="2" s="1"/>
  <c r="AA16" i="2" a="1"/>
  <c r="AA16" i="2" s="1"/>
  <c r="AB13" i="2" a="1"/>
  <c r="AB13" i="2" s="1"/>
  <c r="AA13" i="2" a="1"/>
  <c r="AA13" i="2" s="1"/>
  <c r="AB15" i="2" a="1"/>
  <c r="AB15" i="2" s="1"/>
  <c r="AA15" i="2" a="1"/>
  <c r="AA15" i="2" s="1"/>
  <c r="AB17" i="2" a="1"/>
  <c r="AB17" i="2" s="1"/>
  <c r="AA17" i="2" a="1"/>
  <c r="AA17" i="2" s="1"/>
  <c r="U14" i="2" a="1"/>
  <c r="U14" i="2" s="1"/>
  <c r="T14" i="2" a="1"/>
  <c r="T14" i="2" s="1"/>
  <c r="U18" i="2" a="1"/>
  <c r="U18" i="2" s="1"/>
  <c r="T18" i="2" a="1"/>
  <c r="T18" i="2" s="1"/>
  <c r="U19" i="2" a="1"/>
  <c r="U19" i="2" s="1"/>
  <c r="T19" i="2" a="1"/>
  <c r="T19" i="2" s="1"/>
  <c r="U16" i="2" a="1"/>
  <c r="U16" i="2" s="1"/>
  <c r="T16" i="2" a="1"/>
  <c r="T16" i="2" s="1"/>
  <c r="U13" i="2" a="1"/>
  <c r="U13" i="2" s="1"/>
  <c r="T13" i="2" a="1"/>
  <c r="T13" i="2" s="1"/>
  <c r="U15" i="2" a="1"/>
  <c r="U15" i="2" s="1"/>
  <c r="T15" i="2" a="1"/>
  <c r="T15" i="2" s="1"/>
  <c r="U17" i="2" a="1"/>
  <c r="U17" i="2" s="1"/>
  <c r="T17" i="2" a="1"/>
  <c r="T17" i="2" s="1"/>
  <c r="N19" i="2" a="1"/>
  <c r="N19" i="2" s="1"/>
  <c r="M19" i="2" a="1"/>
  <c r="M19" i="2" s="1"/>
  <c r="N16" i="2" a="1"/>
  <c r="N16" i="2" s="1"/>
  <c r="M16" i="2" a="1"/>
  <c r="M16" i="2" s="1"/>
  <c r="N14" i="2" a="1"/>
  <c r="N14" i="2" s="1"/>
  <c r="M14" i="2" a="1"/>
  <c r="M14" i="2" s="1"/>
  <c r="N13" i="2" a="1"/>
  <c r="N13" i="2" s="1"/>
  <c r="M13" i="2" a="1"/>
  <c r="M13" i="2" s="1"/>
  <c r="N18" i="2" a="1"/>
  <c r="N18" i="2" s="1"/>
  <c r="M18" i="2" a="1"/>
  <c r="M18" i="2" s="1"/>
  <c r="N15" i="2" a="1"/>
  <c r="N15" i="2" s="1"/>
  <c r="M15" i="2" a="1"/>
  <c r="M15" i="2" s="1"/>
  <c r="N17" i="2" a="1"/>
  <c r="N17" i="2" s="1"/>
  <c r="M17" i="2" a="1"/>
  <c r="M17" i="2" s="1"/>
  <c r="F131" i="72"/>
  <c r="F130" i="72" s="1"/>
  <c r="F132" i="72" s="1"/>
  <c r="AP134" i="69"/>
  <c r="R134" i="67"/>
  <c r="J134" i="67"/>
  <c r="I128" i="73"/>
  <c r="H128" i="73"/>
  <c r="G128" i="72"/>
  <c r="G128" i="73"/>
  <c r="AF134" i="75"/>
  <c r="AN134" i="75"/>
  <c r="AP134" i="75"/>
  <c r="AZ134" i="75"/>
  <c r="AK134" i="75"/>
  <c r="AB134" i="75"/>
  <c r="AM134" i="75"/>
  <c r="AW134" i="75"/>
  <c r="I134" i="75"/>
  <c r="AV134" i="75"/>
  <c r="AR134" i="75"/>
  <c r="O134" i="75"/>
  <c r="N134" i="75"/>
  <c r="AJ134" i="75"/>
  <c r="AL134" i="75"/>
  <c r="J128" i="75"/>
  <c r="AE134" i="75"/>
  <c r="S134" i="75"/>
  <c r="F129" i="75"/>
  <c r="E130" i="75"/>
  <c r="E132" i="75" s="1"/>
  <c r="AG134" i="75"/>
  <c r="W134" i="75"/>
  <c r="AT134" i="75"/>
  <c r="F134" i="75"/>
  <c r="AQ134" i="75"/>
  <c r="L134" i="75"/>
  <c r="AU134" i="75"/>
  <c r="T134" i="75"/>
  <c r="AD134" i="75"/>
  <c r="G134" i="75"/>
  <c r="R134" i="75"/>
  <c r="BB134" i="75"/>
  <c r="J128" i="74"/>
  <c r="G128" i="74"/>
  <c r="H128" i="74"/>
  <c r="I128" i="74"/>
  <c r="F129" i="74"/>
  <c r="E130" i="74"/>
  <c r="E132" i="74" s="1"/>
  <c r="Y134" i="73"/>
  <c r="AD134" i="73"/>
  <c r="AU134" i="73"/>
  <c r="AF134" i="73"/>
  <c r="M128" i="73"/>
  <c r="AX134" i="73"/>
  <c r="AQ134" i="73"/>
  <c r="Q134" i="73"/>
  <c r="AS134" i="73"/>
  <c r="AT134" i="73"/>
  <c r="U134" i="73"/>
  <c r="AN134" i="73"/>
  <c r="AI134" i="73"/>
  <c r="G134" i="73"/>
  <c r="X134" i="73"/>
  <c r="AL134" i="73"/>
  <c r="J134" i="73"/>
  <c r="N128" i="73"/>
  <c r="AC134" i="73"/>
  <c r="AA134" i="73"/>
  <c r="AB134" i="73"/>
  <c r="AJ134" i="73"/>
  <c r="M134" i="73"/>
  <c r="AO134" i="73"/>
  <c r="R134" i="73"/>
  <c r="S134" i="73"/>
  <c r="L134" i="73"/>
  <c r="AE134" i="73"/>
  <c r="H134" i="73"/>
  <c r="K134" i="73"/>
  <c r="N134" i="73"/>
  <c r="O128" i="73"/>
  <c r="E130" i="73"/>
  <c r="E132" i="73" s="1"/>
  <c r="F129" i="73"/>
  <c r="I134" i="73"/>
  <c r="K128" i="73"/>
  <c r="Z134" i="73"/>
  <c r="AG134" i="73"/>
  <c r="F134" i="73"/>
  <c r="BA134" i="73"/>
  <c r="J128" i="73"/>
  <c r="U128" i="73"/>
  <c r="T128" i="73"/>
  <c r="R128" i="73"/>
  <c r="V128" i="73"/>
  <c r="S128" i="73"/>
  <c r="Q128" i="73"/>
  <c r="P128" i="73"/>
  <c r="AW134" i="73"/>
  <c r="AR134" i="73"/>
  <c r="AP134" i="73"/>
  <c r="L128" i="73"/>
  <c r="AY134" i="73"/>
  <c r="AM134" i="73"/>
  <c r="X134" i="72"/>
  <c r="G134" i="72"/>
  <c r="V134" i="72"/>
  <c r="AX134" i="72"/>
  <c r="AH134" i="72"/>
  <c r="R134" i="72"/>
  <c r="N134" i="72"/>
  <c r="P134" i="72"/>
  <c r="F134" i="72"/>
  <c r="H134" i="72"/>
  <c r="AY134" i="72"/>
  <c r="AI134" i="72"/>
  <c r="AP134" i="72"/>
  <c r="AU134" i="72"/>
  <c r="BB134" i="72"/>
  <c r="AK134" i="72"/>
  <c r="AQ134" i="72"/>
  <c r="AT134" i="72"/>
  <c r="AC134" i="72"/>
  <c r="H128" i="72"/>
  <c r="AV134" i="72"/>
  <c r="AE134" i="72"/>
  <c r="S134" i="72"/>
  <c r="AL134" i="72"/>
  <c r="M134" i="72"/>
  <c r="AN134" i="72"/>
  <c r="J134" i="72"/>
  <c r="AD134" i="72"/>
  <c r="E134" i="72"/>
  <c r="O134" i="72"/>
  <c r="AA134" i="72"/>
  <c r="Z134" i="72"/>
  <c r="E134" i="71"/>
  <c r="E134" i="70"/>
  <c r="AE134" i="70"/>
  <c r="Q134" i="70"/>
  <c r="W134" i="70"/>
  <c r="O134" i="70"/>
  <c r="AW134" i="70"/>
  <c r="G134" i="70"/>
  <c r="N134" i="70"/>
  <c r="AB134" i="70"/>
  <c r="U134" i="70"/>
  <c r="AZ134" i="70"/>
  <c r="AG134" i="70"/>
  <c r="L134" i="70"/>
  <c r="AJ134" i="70"/>
  <c r="T134" i="70"/>
  <c r="AI134" i="70"/>
  <c r="AS134" i="70"/>
  <c r="Y134" i="70"/>
  <c r="AD134" i="70"/>
  <c r="BB134" i="70"/>
  <c r="AC134" i="70"/>
  <c r="E131" i="70"/>
  <c r="F128" i="70"/>
  <c r="G128" i="70"/>
  <c r="J134" i="70"/>
  <c r="AL134" i="70"/>
  <c r="V134" i="70"/>
  <c r="AT134" i="70"/>
  <c r="F134" i="70"/>
  <c r="AR134" i="70"/>
  <c r="AE134" i="69"/>
  <c r="AK134" i="69"/>
  <c r="AC134" i="69"/>
  <c r="U134" i="69"/>
  <c r="F134" i="69"/>
  <c r="M134" i="69"/>
  <c r="BB134" i="69"/>
  <c r="AS134" i="69"/>
  <c r="S134" i="69"/>
  <c r="K134" i="69"/>
  <c r="X134" i="69"/>
  <c r="AO134" i="69"/>
  <c r="Q134" i="69"/>
  <c r="Y134" i="69"/>
  <c r="I134" i="69"/>
  <c r="AM134" i="69"/>
  <c r="BA134" i="69"/>
  <c r="AG134" i="69"/>
  <c r="AW134" i="69"/>
  <c r="H134" i="69"/>
  <c r="E131" i="69"/>
  <c r="F128" i="69"/>
  <c r="AF134" i="69"/>
  <c r="AV134" i="69"/>
  <c r="AN134" i="69"/>
  <c r="P134" i="69"/>
  <c r="N134" i="69"/>
  <c r="AA134" i="69"/>
  <c r="P134" i="68"/>
  <c r="AU134" i="68"/>
  <c r="AM134" i="68"/>
  <c r="AJ134" i="68"/>
  <c r="AV134" i="68"/>
  <c r="AE134" i="68"/>
  <c r="T134" i="68"/>
  <c r="AB134" i="68"/>
  <c r="S134" i="68"/>
  <c r="AN134" i="68"/>
  <c r="AT134" i="68"/>
  <c r="AR134" i="68"/>
  <c r="AA134" i="68"/>
  <c r="J134" i="68"/>
  <c r="X134" i="68"/>
  <c r="AL134" i="68"/>
  <c r="AD134" i="68"/>
  <c r="V134" i="68"/>
  <c r="O134" i="68"/>
  <c r="N134" i="68"/>
  <c r="F134" i="68"/>
  <c r="BB134" i="68"/>
  <c r="AG134" i="67"/>
  <c r="Y134" i="67"/>
  <c r="W134" i="67"/>
  <c r="I134" i="67"/>
  <c r="Q134" i="67"/>
  <c r="AW134" i="67"/>
  <c r="AO134" i="67"/>
  <c r="AF134" i="67"/>
  <c r="AK134" i="67"/>
  <c r="AJ134" i="67"/>
  <c r="AU134" i="67"/>
  <c r="O134" i="67"/>
  <c r="AB134" i="67"/>
  <c r="L134" i="67"/>
  <c r="AZ134" i="67"/>
  <c r="AV134" i="67"/>
  <c r="P134" i="67"/>
  <c r="T134" i="67"/>
  <c r="AT134" i="67"/>
  <c r="U134" i="67"/>
  <c r="AN134" i="67"/>
  <c r="M134" i="67"/>
  <c r="AR134" i="67"/>
  <c r="BA134" i="67"/>
  <c r="E130" i="67"/>
  <c r="E132" i="67" s="1"/>
  <c r="F129" i="67"/>
  <c r="AE134" i="88"/>
  <c r="AS134" i="88"/>
  <c r="AM134" i="88"/>
  <c r="R134" i="88"/>
  <c r="J134" i="88"/>
  <c r="AC134" i="88"/>
  <c r="Y134" i="88"/>
  <c r="BA134" i="88"/>
  <c r="AP134" i="88"/>
  <c r="S134" i="88"/>
  <c r="AZ134" i="88"/>
  <c r="AB134" i="88"/>
  <c r="AH134" i="88"/>
  <c r="K134" i="88"/>
  <c r="AD134" i="88"/>
  <c r="F134" i="88"/>
  <c r="AJ134" i="88"/>
  <c r="AA134" i="88"/>
  <c r="AW134" i="88"/>
  <c r="E131" i="88"/>
  <c r="Q134" i="88"/>
  <c r="AY134" i="88"/>
  <c r="L134" i="88"/>
  <c r="AQ134" i="88"/>
  <c r="AG134" i="88"/>
  <c r="AT134" i="88"/>
  <c r="AI134" i="88"/>
  <c r="X134" i="88"/>
  <c r="P13" i="2" a="1"/>
  <c r="P13" i="2" s="1"/>
  <c r="K13" i="2" a="1"/>
  <c r="K13" i="2" s="1"/>
  <c r="D28" i="2"/>
  <c r="Y13" i="2" a="1"/>
  <c r="Y13" i="2" s="1"/>
  <c r="H13" i="2" a="1"/>
  <c r="H13" i="2" s="1"/>
  <c r="H28" i="2" s="1"/>
  <c r="I13" i="2" a="1"/>
  <c r="I13" i="2" s="1"/>
  <c r="E13" i="2" a="1"/>
  <c r="E13" i="2" s="1"/>
  <c r="E28" i="2" s="1"/>
  <c r="J13" i="2" a="1"/>
  <c r="J13" i="2" s="1"/>
  <c r="R13" i="2" a="1"/>
  <c r="R13" i="2" s="1"/>
  <c r="L13" i="2" a="1"/>
  <c r="L13" i="2" s="1"/>
  <c r="Z13" i="2" a="1"/>
  <c r="Z13" i="2" s="1"/>
  <c r="W13" i="2" a="1"/>
  <c r="W13" i="2" s="1"/>
  <c r="S13" i="2" a="1"/>
  <c r="S13" i="2" s="1"/>
  <c r="Q13" i="2" a="1"/>
  <c r="Q13" i="2" s="1"/>
  <c r="X13" i="2" a="1"/>
  <c r="X13" i="2" s="1"/>
  <c r="Y18" i="2" a="1"/>
  <c r="Y18" i="2" s="1"/>
  <c r="R18" i="2" a="1"/>
  <c r="R18" i="2" s="1"/>
  <c r="S18" i="2" a="1"/>
  <c r="S18" i="2" s="1"/>
  <c r="D33" i="2"/>
  <c r="L18" i="2" a="1"/>
  <c r="L18" i="2" s="1"/>
  <c r="X18" i="2" a="1"/>
  <c r="X18" i="2" s="1"/>
  <c r="I18" i="2" a="1"/>
  <c r="I18" i="2" s="1"/>
  <c r="Z18" i="2" a="1"/>
  <c r="Z18" i="2" s="1"/>
  <c r="W18" i="2" a="1"/>
  <c r="W18" i="2" s="1"/>
  <c r="P18" i="2" a="1"/>
  <c r="P18" i="2" s="1"/>
  <c r="J18" i="2" a="1"/>
  <c r="J18" i="2" s="1"/>
  <c r="K18" i="2" a="1"/>
  <c r="K18" i="2" s="1"/>
  <c r="H18" i="2" a="1"/>
  <c r="H18" i="2" s="1"/>
  <c r="H33" i="2" s="1"/>
  <c r="E18" i="2" a="1"/>
  <c r="E18" i="2" s="1"/>
  <c r="E33" i="2" s="1"/>
  <c r="Q18" i="2" a="1"/>
  <c r="Q18" i="2" s="1"/>
  <c r="D27" i="2"/>
  <c r="D31" i="2"/>
  <c r="H16" i="2" a="1"/>
  <c r="H16" i="2" s="1"/>
  <c r="H31" i="2" s="1"/>
  <c r="E16" i="2" a="1"/>
  <c r="E16" i="2" s="1"/>
  <c r="E31" i="2" s="1"/>
  <c r="K16" i="2" a="1"/>
  <c r="K16" i="2" s="1"/>
  <c r="L16" i="2" a="1"/>
  <c r="L16" i="2" s="1"/>
  <c r="J16" i="2" a="1"/>
  <c r="J16" i="2" s="1"/>
  <c r="Z16" i="2" a="1"/>
  <c r="Z16" i="2" s="1"/>
  <c r="S16" i="2" a="1"/>
  <c r="S16" i="2" s="1"/>
  <c r="W16" i="2" a="1"/>
  <c r="W16" i="2" s="1"/>
  <c r="P16" i="2" a="1"/>
  <c r="P16" i="2" s="1"/>
  <c r="Q16" i="2" a="1"/>
  <c r="Q16" i="2" s="1"/>
  <c r="Y16" i="2" a="1"/>
  <c r="Y16" i="2" s="1"/>
  <c r="X16" i="2" a="1"/>
  <c r="X16" i="2" s="1"/>
  <c r="R16" i="2" a="1"/>
  <c r="R16" i="2" s="1"/>
  <c r="I16" i="2" a="1"/>
  <c r="I16" i="2" s="1"/>
  <c r="D25" i="2"/>
  <c r="D26" i="2"/>
  <c r="D32" i="2"/>
  <c r="S17" i="2" a="1"/>
  <c r="S17" i="2" s="1"/>
  <c r="K17" i="2" a="1"/>
  <c r="K17" i="2" s="1"/>
  <c r="I17" i="2" a="1"/>
  <c r="I17" i="2" s="1"/>
  <c r="Y17" i="2" a="1"/>
  <c r="Y17" i="2" s="1"/>
  <c r="E17" i="2" a="1"/>
  <c r="E17" i="2" s="1"/>
  <c r="E32" i="2" s="1"/>
  <c r="H17" i="2" a="1"/>
  <c r="H17" i="2" s="1"/>
  <c r="H32" i="2" s="1"/>
  <c r="R17" i="2" a="1"/>
  <c r="R17" i="2" s="1"/>
  <c r="L17" i="2" a="1"/>
  <c r="L17" i="2" s="1"/>
  <c r="J17" i="2" a="1"/>
  <c r="J17" i="2" s="1"/>
  <c r="W17" i="2" a="1"/>
  <c r="W17" i="2" s="1"/>
  <c r="Q17" i="2" a="1"/>
  <c r="Q17" i="2" s="1"/>
  <c r="P17" i="2" a="1"/>
  <c r="P17" i="2" s="1"/>
  <c r="X17" i="2" a="1"/>
  <c r="X17" i="2" s="1"/>
  <c r="Z17" i="2" a="1"/>
  <c r="Z17" i="2" s="1"/>
  <c r="D29" i="2"/>
  <c r="R14" i="2" a="1"/>
  <c r="R14" i="2" s="1"/>
  <c r="W14" i="2" a="1"/>
  <c r="W14" i="2" s="1"/>
  <c r="E14" i="2" a="1"/>
  <c r="E14" i="2" s="1"/>
  <c r="E29" i="2" s="1"/>
  <c r="P14" i="2" a="1"/>
  <c r="P14" i="2" s="1"/>
  <c r="K14" i="2" a="1"/>
  <c r="K14" i="2" s="1"/>
  <c r="H14" i="2" a="1"/>
  <c r="H14" i="2" s="1"/>
  <c r="H29" i="2" s="1"/>
  <c r="J14" i="2" a="1"/>
  <c r="J14" i="2" s="1"/>
  <c r="L14" i="2" a="1"/>
  <c r="L14" i="2" s="1"/>
  <c r="Q14" i="2" a="1"/>
  <c r="Q14" i="2" s="1"/>
  <c r="S14" i="2" a="1"/>
  <c r="S14" i="2" s="1"/>
  <c r="I14" i="2" a="1"/>
  <c r="I14" i="2" s="1"/>
  <c r="Y14" i="2" a="1"/>
  <c r="Y14" i="2" s="1"/>
  <c r="X14" i="2" a="1"/>
  <c r="X14" i="2" s="1"/>
  <c r="Z14" i="2" a="1"/>
  <c r="Z14" i="2" s="1"/>
  <c r="D30" i="2"/>
  <c r="R15" i="2" a="1"/>
  <c r="R15" i="2" s="1"/>
  <c r="X15" i="2" a="1"/>
  <c r="X15" i="2" s="1"/>
  <c r="L15" i="2" a="1"/>
  <c r="L15" i="2" s="1"/>
  <c r="W15" i="2" a="1"/>
  <c r="W15" i="2" s="1"/>
  <c r="Q15" i="2" a="1"/>
  <c r="Q15" i="2" s="1"/>
  <c r="Y15" i="2" a="1"/>
  <c r="Y15" i="2" s="1"/>
  <c r="H15" i="2" a="1"/>
  <c r="H15" i="2" s="1"/>
  <c r="H30" i="2" s="1"/>
  <c r="K15" i="2" a="1"/>
  <c r="K15" i="2" s="1"/>
  <c r="P15" i="2" a="1"/>
  <c r="P15" i="2" s="1"/>
  <c r="Z15" i="2" a="1"/>
  <c r="Z15" i="2" s="1"/>
  <c r="E15" i="2" a="1"/>
  <c r="E15" i="2" s="1"/>
  <c r="E30" i="2" s="1"/>
  <c r="I15" i="2" a="1"/>
  <c r="I15" i="2" s="1"/>
  <c r="S15" i="2" a="1"/>
  <c r="S15" i="2" s="1"/>
  <c r="J15" i="2" a="1"/>
  <c r="J15" i="2" s="1"/>
  <c r="W19" i="2" a="1"/>
  <c r="W19" i="2" s="1"/>
  <c r="Z19" i="2" a="1"/>
  <c r="Z19" i="2" s="1"/>
  <c r="D34" i="2"/>
  <c r="Y19" i="2" a="1"/>
  <c r="Y19" i="2" s="1"/>
  <c r="X19" i="2" a="1"/>
  <c r="X19" i="2" s="1"/>
  <c r="K19" i="2" a="1"/>
  <c r="K19" i="2" s="1"/>
  <c r="R19" i="2" a="1"/>
  <c r="R19" i="2" s="1"/>
  <c r="Q19" i="2" a="1"/>
  <c r="Q19" i="2" s="1"/>
  <c r="E19" i="2" a="1"/>
  <c r="E19" i="2" s="1"/>
  <c r="E34" i="2" s="1"/>
  <c r="P19" i="2" a="1"/>
  <c r="P19" i="2" s="1"/>
  <c r="S19" i="2" a="1"/>
  <c r="S19" i="2" s="1"/>
  <c r="I19" i="2" a="1"/>
  <c r="I19" i="2" s="1"/>
  <c r="J19" i="2" a="1"/>
  <c r="J19" i="2" s="1"/>
  <c r="H19" i="2" a="1"/>
  <c r="H19" i="2" s="1"/>
  <c r="H34" i="2" s="1"/>
  <c r="L19" i="2" a="1"/>
  <c r="L19" i="2" s="1"/>
  <c r="E11" i="2" a="1"/>
  <c r="E10" i="2" a="1"/>
  <c r="F12" i="2"/>
  <c r="H12" i="2" a="1"/>
  <c r="H10" i="2" a="1"/>
  <c r="E12" i="2" a="1"/>
  <c r="F11" i="2"/>
  <c r="F10" i="2"/>
  <c r="H11" i="2" a="1"/>
  <c r="L88" i="67" l="1"/>
  <c r="K88" i="68"/>
  <c r="J87" i="68"/>
  <c r="G84" i="68"/>
  <c r="I85" i="68"/>
  <c r="J85" i="68" s="1"/>
  <c r="I86" i="68"/>
  <c r="J86" i="68" s="1"/>
  <c r="L88" i="68"/>
  <c r="E12" i="2"/>
  <c r="E27" i="2" s="1"/>
  <c r="H12" i="2"/>
  <c r="H27" i="2" s="1"/>
  <c r="G84" i="67"/>
  <c r="J87" i="67"/>
  <c r="M88" i="67"/>
  <c r="J86" i="67"/>
  <c r="H85" i="67"/>
  <c r="E11" i="2"/>
  <c r="E26" i="2" s="1"/>
  <c r="H11" i="2"/>
  <c r="H26" i="2" s="1"/>
  <c r="I86" i="88"/>
  <c r="K87" i="88"/>
  <c r="G84" i="88"/>
  <c r="H84" i="88" s="1"/>
  <c r="I84" i="88" s="1"/>
  <c r="H85" i="88"/>
  <c r="K88" i="88"/>
  <c r="I85" i="88"/>
  <c r="F135" i="71"/>
  <c r="F190" i="71"/>
  <c r="E10" i="2"/>
  <c r="E25" i="2" s="1"/>
  <c r="H10" i="2"/>
  <c r="H25" i="2" s="1"/>
  <c r="H129" i="71"/>
  <c r="H131" i="71" s="1"/>
  <c r="G130" i="71"/>
  <c r="G132" i="71" s="1"/>
  <c r="G133" i="71" s="1"/>
  <c r="E133" i="75"/>
  <c r="E190" i="75" s="1"/>
  <c r="E133" i="74"/>
  <c r="E190" i="74" s="1"/>
  <c r="E133" i="73"/>
  <c r="E190" i="73" s="1"/>
  <c r="E133" i="67"/>
  <c r="E190" i="67" s="1"/>
  <c r="F133" i="72"/>
  <c r="F190" i="72" s="1"/>
  <c r="F130" i="68"/>
  <c r="F132" i="68" s="1"/>
  <c r="G129" i="68"/>
  <c r="P128" i="74"/>
  <c r="AK192" i="88"/>
  <c r="AK191" i="88"/>
  <c r="Q128" i="74"/>
  <c r="L128" i="74"/>
  <c r="AK198" i="88"/>
  <c r="AK197" i="88"/>
  <c r="G129" i="72"/>
  <c r="G131" i="72" s="1"/>
  <c r="I128" i="70"/>
  <c r="I128" i="72"/>
  <c r="J128" i="72"/>
  <c r="I128" i="75"/>
  <c r="K128" i="74"/>
  <c r="O128" i="74"/>
  <c r="BA128" i="69"/>
  <c r="K128" i="69"/>
  <c r="G128" i="69"/>
  <c r="AE128" i="68"/>
  <c r="AP128" i="68"/>
  <c r="BB128" i="69"/>
  <c r="K128" i="72"/>
  <c r="M128" i="74"/>
  <c r="BB128" i="68"/>
  <c r="AI128" i="68"/>
  <c r="AL128" i="68"/>
  <c r="AG128" i="68"/>
  <c r="O128" i="72"/>
  <c r="AR128" i="73"/>
  <c r="AW128" i="68"/>
  <c r="AT128" i="68"/>
  <c r="U128" i="75"/>
  <c r="AL128" i="67"/>
  <c r="AV128" i="68"/>
  <c r="AH128" i="68"/>
  <c r="AX128" i="68"/>
  <c r="AC128" i="68"/>
  <c r="AJ128" i="68"/>
  <c r="L128" i="69"/>
  <c r="Y128" i="73"/>
  <c r="AL128" i="74"/>
  <c r="AN128" i="68"/>
  <c r="AQ128" i="68"/>
  <c r="AU128" i="68"/>
  <c r="AC128" i="67"/>
  <c r="AF128" i="68"/>
  <c r="AR128" i="68"/>
  <c r="AO128" i="69"/>
  <c r="AX128" i="69"/>
  <c r="T128" i="69"/>
  <c r="AK128" i="69"/>
  <c r="AT128" i="69"/>
  <c r="T128" i="75"/>
  <c r="AD128" i="72"/>
  <c r="AM128" i="68"/>
  <c r="AD128" i="68"/>
  <c r="H128" i="69"/>
  <c r="N128" i="75"/>
  <c r="P128" i="75"/>
  <c r="AK128" i="68"/>
  <c r="AS128" i="68"/>
  <c r="AO128" i="68"/>
  <c r="J128" i="69"/>
  <c r="P128" i="72"/>
  <c r="AB128" i="73"/>
  <c r="Z128" i="74"/>
  <c r="AG128" i="67"/>
  <c r="N128" i="72"/>
  <c r="AR128" i="72"/>
  <c r="W128" i="73"/>
  <c r="AW128" i="74"/>
  <c r="L128" i="72"/>
  <c r="AA128" i="73"/>
  <c r="Y128" i="74"/>
  <c r="M128" i="72"/>
  <c r="X128" i="73"/>
  <c r="AM128" i="74"/>
  <c r="Z128" i="72"/>
  <c r="AC128" i="72"/>
  <c r="AF128" i="72"/>
  <c r="AJ128" i="72"/>
  <c r="L128" i="70"/>
  <c r="AD128" i="73"/>
  <c r="AD128" i="75"/>
  <c r="AE128" i="75"/>
  <c r="AA128" i="74"/>
  <c r="N128" i="74"/>
  <c r="AE128" i="74"/>
  <c r="V128" i="75"/>
  <c r="AA128" i="72"/>
  <c r="AC128" i="73"/>
  <c r="AF128" i="74"/>
  <c r="AI128" i="74"/>
  <c r="AD128" i="67"/>
  <c r="AP128" i="67"/>
  <c r="AN128" i="72"/>
  <c r="V128" i="72"/>
  <c r="AO128" i="73"/>
  <c r="Y128" i="70"/>
  <c r="AJ128" i="73"/>
  <c r="AE128" i="72"/>
  <c r="AO128" i="72"/>
  <c r="AK128" i="72"/>
  <c r="W128" i="72"/>
  <c r="AT128" i="73"/>
  <c r="AL128" i="73"/>
  <c r="AS128" i="74"/>
  <c r="AN128" i="74"/>
  <c r="AQ128" i="74"/>
  <c r="AB128" i="75"/>
  <c r="W128" i="75"/>
  <c r="R128" i="75"/>
  <c r="AI128" i="75"/>
  <c r="AS128" i="73"/>
  <c r="AI128" i="67"/>
  <c r="AX128" i="67"/>
  <c r="H128" i="70"/>
  <c r="AW128" i="72"/>
  <c r="AI128" i="72"/>
  <c r="AW128" i="73"/>
  <c r="AN128" i="73"/>
  <c r="AY128" i="73"/>
  <c r="X128" i="74"/>
  <c r="R128" i="74"/>
  <c r="AV128" i="74"/>
  <c r="AM128" i="75"/>
  <c r="Z128" i="75"/>
  <c r="AN128" i="75"/>
  <c r="AO128" i="67"/>
  <c r="AJ128" i="67"/>
  <c r="AF128" i="67"/>
  <c r="AW128" i="67"/>
  <c r="R128" i="72"/>
  <c r="AM128" i="72"/>
  <c r="AQ128" i="72"/>
  <c r="AV128" i="73"/>
  <c r="AH128" i="74"/>
  <c r="AY128" i="74"/>
  <c r="AU128" i="75"/>
  <c r="Q128" i="75"/>
  <c r="AH128" i="75"/>
  <c r="AT128" i="67"/>
  <c r="S128" i="72"/>
  <c r="AE128" i="67"/>
  <c r="AK128" i="67"/>
  <c r="AN128" i="67"/>
  <c r="AU128" i="72"/>
  <c r="Q128" i="72"/>
  <c r="AH128" i="72"/>
  <c r="AS128" i="72"/>
  <c r="AP128" i="72"/>
  <c r="AM128" i="73"/>
  <c r="AU128" i="73"/>
  <c r="Z128" i="73"/>
  <c r="AZ128" i="73"/>
  <c r="AX128" i="73"/>
  <c r="AG128" i="73"/>
  <c r="V128" i="74"/>
  <c r="AX128" i="74"/>
  <c r="T128" i="74"/>
  <c r="AP128" i="74"/>
  <c r="AC128" i="74"/>
  <c r="AT128" i="74"/>
  <c r="L128" i="75"/>
  <c r="AT128" i="75"/>
  <c r="AF128" i="75"/>
  <c r="AR128" i="75"/>
  <c r="AQ128" i="67"/>
  <c r="AS128" i="67"/>
  <c r="AV128" i="67"/>
  <c r="BB128" i="72"/>
  <c r="Y128" i="72"/>
  <c r="AE128" i="73"/>
  <c r="AH128" i="73"/>
  <c r="U128" i="74"/>
  <c r="AD128" i="74"/>
  <c r="AU128" i="74"/>
  <c r="AG128" i="74"/>
  <c r="AB128" i="74"/>
  <c r="AL128" i="75"/>
  <c r="AP128" i="75"/>
  <c r="Y128" i="75"/>
  <c r="AG128" i="75"/>
  <c r="O128" i="75"/>
  <c r="AU128" i="67"/>
  <c r="AR128" i="67"/>
  <c r="AM128" i="67"/>
  <c r="AL128" i="72"/>
  <c r="AG128" i="72"/>
  <c r="AX128" i="72"/>
  <c r="T128" i="72"/>
  <c r="AQ128" i="73"/>
  <c r="AI128" i="73"/>
  <c r="AP128" i="73"/>
  <c r="AK128" i="74"/>
  <c r="AO128" i="74"/>
  <c r="AJ128" i="74"/>
  <c r="AK128" i="75"/>
  <c r="AV128" i="75"/>
  <c r="X128" i="75"/>
  <c r="AO128" i="75"/>
  <c r="AF128" i="73"/>
  <c r="AH128" i="67"/>
  <c r="U128" i="72"/>
  <c r="AT128" i="72"/>
  <c r="X128" i="72"/>
  <c r="AB128" i="72"/>
  <c r="AV128" i="72"/>
  <c r="AK128" i="73"/>
  <c r="AR128" i="74"/>
  <c r="S128" i="74"/>
  <c r="W128" i="74"/>
  <c r="AJ128" i="75"/>
  <c r="S128" i="75"/>
  <c r="M128" i="75"/>
  <c r="K128" i="75"/>
  <c r="AS128" i="75"/>
  <c r="AH134" i="75"/>
  <c r="AY134" i="75"/>
  <c r="AX128" i="75"/>
  <c r="AW128" i="75"/>
  <c r="J134" i="75"/>
  <c r="AI134" i="75"/>
  <c r="AA128" i="75"/>
  <c r="Z134" i="75"/>
  <c r="AA134" i="75"/>
  <c r="X134" i="75"/>
  <c r="H134" i="75"/>
  <c r="K134" i="75"/>
  <c r="AQ128" i="75"/>
  <c r="AX134" i="75"/>
  <c r="BB128" i="75"/>
  <c r="AC128" i="75"/>
  <c r="AZ128" i="75"/>
  <c r="F131" i="75"/>
  <c r="P134" i="75"/>
  <c r="E135" i="75"/>
  <c r="AY128" i="75"/>
  <c r="BA128" i="75"/>
  <c r="BA128" i="74"/>
  <c r="AZ128" i="74"/>
  <c r="F131" i="74"/>
  <c r="BB128" i="74"/>
  <c r="BB128" i="73"/>
  <c r="BA128" i="73"/>
  <c r="F131" i="73"/>
  <c r="O134" i="73"/>
  <c r="V134" i="73"/>
  <c r="BB134" i="73"/>
  <c r="F135" i="72"/>
  <c r="AZ128" i="72"/>
  <c r="W134" i="72"/>
  <c r="AY128" i="72"/>
  <c r="K134" i="72"/>
  <c r="BA128" i="72"/>
  <c r="AM134" i="72"/>
  <c r="AF134" i="72"/>
  <c r="E135" i="72"/>
  <c r="E135" i="71"/>
  <c r="M134" i="70"/>
  <c r="I134" i="70"/>
  <c r="AB128" i="70"/>
  <c r="S128" i="70"/>
  <c r="P128" i="70"/>
  <c r="AG128" i="70"/>
  <c r="AY128" i="70"/>
  <c r="AX128" i="70"/>
  <c r="AU134" i="70"/>
  <c r="J128" i="70"/>
  <c r="AR128" i="70"/>
  <c r="AI128" i="70"/>
  <c r="X128" i="70"/>
  <c r="AO128" i="70"/>
  <c r="N128" i="70"/>
  <c r="BB128" i="70"/>
  <c r="BA134" i="70"/>
  <c r="AP128" i="70"/>
  <c r="O128" i="70"/>
  <c r="T128" i="70"/>
  <c r="AF128" i="70"/>
  <c r="AW128" i="70"/>
  <c r="V128" i="70"/>
  <c r="AK134" i="70"/>
  <c r="AS128" i="70"/>
  <c r="AN134" i="70"/>
  <c r="AO134" i="70"/>
  <c r="K128" i="70"/>
  <c r="AE128" i="70"/>
  <c r="AJ128" i="70"/>
  <c r="AN128" i="70"/>
  <c r="M128" i="70"/>
  <c r="AD128" i="70"/>
  <c r="AA128" i="70"/>
  <c r="AU128" i="70"/>
  <c r="AV128" i="70"/>
  <c r="U128" i="70"/>
  <c r="AL128" i="70"/>
  <c r="BA128" i="70"/>
  <c r="AV134" i="70"/>
  <c r="AQ128" i="70"/>
  <c r="R128" i="70"/>
  <c r="W128" i="70"/>
  <c r="AC128" i="70"/>
  <c r="AT128" i="70"/>
  <c r="AZ128" i="70"/>
  <c r="P134" i="70"/>
  <c r="X134" i="70"/>
  <c r="AF134" i="70"/>
  <c r="Z128" i="70"/>
  <c r="AH128" i="70"/>
  <c r="AM128" i="70"/>
  <c r="Q128" i="70"/>
  <c r="AK128" i="70"/>
  <c r="E130" i="70"/>
  <c r="E132" i="70" s="1"/>
  <c r="F129" i="70"/>
  <c r="F131" i="70" s="1"/>
  <c r="H134" i="70"/>
  <c r="AM134" i="70"/>
  <c r="AD134" i="69"/>
  <c r="AW128" i="69"/>
  <c r="AB128" i="69"/>
  <c r="AS128" i="69"/>
  <c r="P128" i="69"/>
  <c r="AL134" i="69"/>
  <c r="W134" i="69"/>
  <c r="X128" i="69"/>
  <c r="S128" i="69"/>
  <c r="AJ128" i="69"/>
  <c r="AY128" i="69"/>
  <c r="AT134" i="69"/>
  <c r="AF128" i="69"/>
  <c r="AA128" i="69"/>
  <c r="AR128" i="69"/>
  <c r="O128" i="69"/>
  <c r="G134" i="69"/>
  <c r="V134" i="69"/>
  <c r="I128" i="69"/>
  <c r="R128" i="69"/>
  <c r="AI128" i="69"/>
  <c r="AN128" i="69"/>
  <c r="N128" i="69"/>
  <c r="W128" i="69"/>
  <c r="AU134" i="69"/>
  <c r="Q128" i="69"/>
  <c r="Z128" i="69"/>
  <c r="AQ128" i="69"/>
  <c r="M128" i="69"/>
  <c r="V128" i="69"/>
  <c r="AE128" i="69"/>
  <c r="E134" i="69"/>
  <c r="F129" i="69"/>
  <c r="F131" i="69" s="1"/>
  <c r="E130" i="69"/>
  <c r="E132" i="69" s="1"/>
  <c r="Y128" i="69"/>
  <c r="AH128" i="69"/>
  <c r="AV128" i="69"/>
  <c r="U128" i="69"/>
  <c r="AD128" i="69"/>
  <c r="AM128" i="69"/>
  <c r="AG128" i="69"/>
  <c r="AP128" i="69"/>
  <c r="AC128" i="69"/>
  <c r="AL128" i="69"/>
  <c r="AU128" i="69"/>
  <c r="O134" i="69"/>
  <c r="AZ128" i="69"/>
  <c r="Z134" i="68"/>
  <c r="AZ128" i="68"/>
  <c r="AQ134" i="68"/>
  <c r="G134" i="68"/>
  <c r="K134" i="68"/>
  <c r="AY128" i="68"/>
  <c r="AF134" i="68"/>
  <c r="AX134" i="68"/>
  <c r="R134" i="68"/>
  <c r="AI134" i="68"/>
  <c r="AH134" i="68"/>
  <c r="AZ134" i="68"/>
  <c r="AY134" i="68"/>
  <c r="AP134" i="68"/>
  <c r="BA128" i="68"/>
  <c r="W134" i="68"/>
  <c r="L134" i="68"/>
  <c r="AY128" i="67"/>
  <c r="H134" i="67"/>
  <c r="G134" i="67"/>
  <c r="F131" i="67"/>
  <c r="AM134" i="67"/>
  <c r="AZ128" i="67"/>
  <c r="AE134" i="67"/>
  <c r="BB128" i="67"/>
  <c r="X134" i="67"/>
  <c r="BA128" i="67"/>
  <c r="E130" i="88"/>
  <c r="E132" i="88" s="1"/>
  <c r="E133" i="88" s="1"/>
  <c r="E190" i="88" s="1"/>
  <c r="F129" i="88"/>
  <c r="AU134" i="88"/>
  <c r="O134" i="88"/>
  <c r="AX134" i="88"/>
  <c r="I134" i="88"/>
  <c r="G134" i="88"/>
  <c r="AK134" i="88"/>
  <c r="W134" i="88"/>
  <c r="AO134" i="88"/>
  <c r="K87" i="68" l="1"/>
  <c r="M88" i="68"/>
  <c r="G128" i="68"/>
  <c r="H84" i="68"/>
  <c r="I84" i="68" s="1"/>
  <c r="I128" i="68" s="1"/>
  <c r="K85" i="68"/>
  <c r="L87" i="68"/>
  <c r="K86" i="68"/>
  <c r="H84" i="67"/>
  <c r="K86" i="67"/>
  <c r="L86" i="67" s="1"/>
  <c r="M86" i="67" s="1"/>
  <c r="I85" i="67"/>
  <c r="G128" i="67"/>
  <c r="I84" i="67"/>
  <c r="I128" i="67" s="1"/>
  <c r="K87" i="67"/>
  <c r="N88" i="67"/>
  <c r="J86" i="88"/>
  <c r="K86" i="88" s="1"/>
  <c r="L86" i="88" s="1"/>
  <c r="J84" i="88"/>
  <c r="K84" i="88" s="1"/>
  <c r="L84" i="88" s="1"/>
  <c r="J85" i="88"/>
  <c r="L87" i="88"/>
  <c r="L88" i="88"/>
  <c r="G135" i="71"/>
  <c r="G190" i="71"/>
  <c r="E135" i="73"/>
  <c r="H130" i="71"/>
  <c r="H132" i="71" s="1"/>
  <c r="H133" i="71" s="1"/>
  <c r="I129" i="71"/>
  <c r="I131" i="71" s="1"/>
  <c r="G128" i="88"/>
  <c r="E133" i="70"/>
  <c r="E190" i="70" s="1"/>
  <c r="E133" i="69"/>
  <c r="E190" i="69" s="1"/>
  <c r="F133" i="68"/>
  <c r="H129" i="72"/>
  <c r="H131" i="72" s="1"/>
  <c r="G130" i="72"/>
  <c r="G132" i="72" s="1"/>
  <c r="AL192" i="88"/>
  <c r="AL191" i="88"/>
  <c r="AL197" i="88"/>
  <c r="AL198" i="88"/>
  <c r="G129" i="75"/>
  <c r="F130" i="75"/>
  <c r="F132" i="75" s="1"/>
  <c r="G129" i="74"/>
  <c r="F130" i="74"/>
  <c r="F132" i="74" s="1"/>
  <c r="F130" i="73"/>
  <c r="F132" i="73" s="1"/>
  <c r="G129" i="73"/>
  <c r="F130" i="70"/>
  <c r="F132" i="70" s="1"/>
  <c r="G129" i="70"/>
  <c r="F130" i="69"/>
  <c r="F132" i="69" s="1"/>
  <c r="G129" i="69"/>
  <c r="F130" i="67"/>
  <c r="F132" i="67" s="1"/>
  <c r="G129" i="67"/>
  <c r="J84" i="67" l="1"/>
  <c r="K84" i="67"/>
  <c r="L85" i="68"/>
  <c r="M85" i="68" s="1"/>
  <c r="G131" i="68"/>
  <c r="M87" i="68"/>
  <c r="N88" i="68"/>
  <c r="O88" i="68" s="1"/>
  <c r="J84" i="68"/>
  <c r="L86" i="68"/>
  <c r="M86" i="68" s="1"/>
  <c r="H128" i="68"/>
  <c r="N87" i="68"/>
  <c r="N86" i="67"/>
  <c r="L84" i="67"/>
  <c r="H128" i="67"/>
  <c r="P88" i="67"/>
  <c r="Q88" i="67" s="1"/>
  <c r="O88" i="67"/>
  <c r="J85" i="67"/>
  <c r="L87" i="67"/>
  <c r="M86" i="88"/>
  <c r="N86" i="88"/>
  <c r="M88" i="88"/>
  <c r="N88" i="88" s="1"/>
  <c r="O88" i="88" s="1"/>
  <c r="M87" i="88"/>
  <c r="N87" i="88"/>
  <c r="K85" i="88"/>
  <c r="M84" i="88"/>
  <c r="F135" i="68"/>
  <c r="F190" i="68"/>
  <c r="H135" i="71"/>
  <c r="H190" i="71"/>
  <c r="E135" i="69"/>
  <c r="J129" i="71"/>
  <c r="J131" i="71" s="1"/>
  <c r="I130" i="71"/>
  <c r="I132" i="71" s="1"/>
  <c r="I133" i="71" s="1"/>
  <c r="H128" i="88"/>
  <c r="J128" i="88"/>
  <c r="E135" i="70"/>
  <c r="F133" i="75"/>
  <c r="F190" i="75" s="1"/>
  <c r="F133" i="69"/>
  <c r="F190" i="69" s="1"/>
  <c r="F133" i="73"/>
  <c r="F190" i="73" s="1"/>
  <c r="F133" i="67"/>
  <c r="F133" i="70"/>
  <c r="F190" i="70" s="1"/>
  <c r="F133" i="74"/>
  <c r="F190" i="74" s="1"/>
  <c r="G133" i="72"/>
  <c r="AM191" i="88"/>
  <c r="AM192" i="88"/>
  <c r="AM197" i="88"/>
  <c r="AM198" i="88"/>
  <c r="G131" i="75"/>
  <c r="G131" i="74"/>
  <c r="G131" i="73"/>
  <c r="I129" i="72"/>
  <c r="H130" i="72"/>
  <c r="H132" i="72" s="1"/>
  <c r="G131" i="70"/>
  <c r="G131" i="69"/>
  <c r="G131" i="67"/>
  <c r="P88" i="68" l="1"/>
  <c r="N85" i="68"/>
  <c r="K84" i="68"/>
  <c r="K128" i="68" s="1"/>
  <c r="J128" i="68"/>
  <c r="Q88" i="68"/>
  <c r="R88" i="68" s="1"/>
  <c r="S88" i="68" s="1"/>
  <c r="T88" i="68" s="1"/>
  <c r="U88" i="68" s="1"/>
  <c r="V88" i="68" s="1"/>
  <c r="W88" i="68" s="1"/>
  <c r="X88" i="68" s="1"/>
  <c r="Y88" i="68" s="1"/>
  <c r="Z88" i="68" s="1"/>
  <c r="G130" i="68"/>
  <c r="G132" i="68" s="1"/>
  <c r="G133" i="68" s="1"/>
  <c r="H129" i="68"/>
  <c r="H131" i="68" s="1"/>
  <c r="O87" i="68"/>
  <c r="O85" i="68"/>
  <c r="P85" i="68" s="1"/>
  <c r="N86" i="68"/>
  <c r="S88" i="67"/>
  <c r="T88" i="67" s="1"/>
  <c r="R88" i="67"/>
  <c r="K85" i="67"/>
  <c r="K128" i="67" s="1"/>
  <c r="J128" i="67"/>
  <c r="O86" i="67"/>
  <c r="P86" i="67" s="1"/>
  <c r="Q86" i="67" s="1"/>
  <c r="R86" i="67" s="1"/>
  <c r="M87" i="67"/>
  <c r="N87" i="67" s="1"/>
  <c r="M84" i="67"/>
  <c r="P88" i="88"/>
  <c r="Q88" i="88"/>
  <c r="S88" i="88" s="1"/>
  <c r="T88" i="88" s="1"/>
  <c r="P87" i="88"/>
  <c r="L85" i="88"/>
  <c r="O87" i="88"/>
  <c r="O86" i="88"/>
  <c r="M85" i="88"/>
  <c r="N85" i="88" s="1"/>
  <c r="N84" i="88"/>
  <c r="R88" i="88"/>
  <c r="I135" i="71"/>
  <c r="I190" i="71"/>
  <c r="G135" i="72"/>
  <c r="G190" i="72"/>
  <c r="F135" i="67"/>
  <c r="F190" i="67"/>
  <c r="J130" i="71"/>
  <c r="J132" i="71" s="1"/>
  <c r="J133" i="71" s="1"/>
  <c r="K129" i="71"/>
  <c r="K131" i="71" s="1"/>
  <c r="I128" i="88"/>
  <c r="F135" i="75"/>
  <c r="F135" i="73"/>
  <c r="F135" i="70"/>
  <c r="F135" i="69"/>
  <c r="H133" i="72"/>
  <c r="H190" i="72" s="1"/>
  <c r="K128" i="88"/>
  <c r="AN191" i="88"/>
  <c r="AN192" i="88"/>
  <c r="AN198" i="88"/>
  <c r="AN197" i="88"/>
  <c r="G130" i="75"/>
  <c r="G132" i="75" s="1"/>
  <c r="H129" i="75"/>
  <c r="G130" i="74"/>
  <c r="G132" i="74" s="1"/>
  <c r="H129" i="74"/>
  <c r="H129" i="73"/>
  <c r="G130" i="73"/>
  <c r="G132" i="73" s="1"/>
  <c r="I131" i="72"/>
  <c r="G130" i="70"/>
  <c r="G132" i="70" s="1"/>
  <c r="H129" i="70"/>
  <c r="H129" i="69"/>
  <c r="G130" i="69"/>
  <c r="G132" i="69" s="1"/>
  <c r="H129" i="67"/>
  <c r="G130" i="67"/>
  <c r="G132" i="67" s="1"/>
  <c r="U88" i="88" l="1"/>
  <c r="L85" i="67"/>
  <c r="L128" i="67" s="1"/>
  <c r="Q85" i="68"/>
  <c r="R85" i="68" s="1"/>
  <c r="S85" i="68" s="1"/>
  <c r="T85" i="68" s="1"/>
  <c r="U85" i="68" s="1"/>
  <c r="V85" i="68" s="1"/>
  <c r="W85" i="68" s="1"/>
  <c r="X85" i="68" s="1"/>
  <c r="Y85" i="68" s="1"/>
  <c r="Z85" i="68" s="1"/>
  <c r="AA85" i="68" s="1"/>
  <c r="AB85" i="68" s="1"/>
  <c r="O86" i="68"/>
  <c r="P86" i="68" s="1"/>
  <c r="I129" i="68"/>
  <c r="I131" i="68" s="1"/>
  <c r="H130" i="68"/>
  <c r="H132" i="68" s="1"/>
  <c r="H133" i="68" s="1"/>
  <c r="P87" i="68"/>
  <c r="Q87" i="68" s="1"/>
  <c r="R87" i="68" s="1"/>
  <c r="G190" i="68"/>
  <c r="G135" i="68"/>
  <c r="AA88" i="68"/>
  <c r="AB88" i="68" s="1"/>
  <c r="L84" i="68"/>
  <c r="U88" i="67"/>
  <c r="V88" i="67" s="1"/>
  <c r="W88" i="67" s="1"/>
  <c r="X88" i="67" s="1"/>
  <c r="Y88" i="67" s="1"/>
  <c r="Z88" i="67" s="1"/>
  <c r="AA88" i="67" s="1"/>
  <c r="AB88" i="67" s="1"/>
  <c r="M85" i="67"/>
  <c r="N85" i="67" s="1"/>
  <c r="M128" i="67"/>
  <c r="S86" i="67"/>
  <c r="T86" i="67" s="1"/>
  <c r="U86" i="67" s="1"/>
  <c r="V86" i="67" s="1"/>
  <c r="W86" i="67" s="1"/>
  <c r="X86" i="67" s="1"/>
  <c r="Y86" i="67" s="1"/>
  <c r="Z86" i="67" s="1"/>
  <c r="AA86" i="67" s="1"/>
  <c r="AB86" i="67" s="1"/>
  <c r="N84" i="67"/>
  <c r="O87" i="67"/>
  <c r="O85" i="88"/>
  <c r="P86" i="88"/>
  <c r="Q86" i="88" s="1"/>
  <c r="Q87" i="88"/>
  <c r="P85" i="88"/>
  <c r="O84" i="88"/>
  <c r="P84" i="88" s="1"/>
  <c r="Q84" i="88"/>
  <c r="R84" i="88" s="1"/>
  <c r="V88" i="88"/>
  <c r="J135" i="71"/>
  <c r="J190" i="71"/>
  <c r="H135" i="72"/>
  <c r="K130" i="71"/>
  <c r="K132" i="71" s="1"/>
  <c r="K133" i="71" s="1"/>
  <c r="L129" i="71"/>
  <c r="L131" i="71" s="1"/>
  <c r="L128" i="88"/>
  <c r="G133" i="75"/>
  <c r="G190" i="75" s="1"/>
  <c r="G133" i="73"/>
  <c r="G190" i="73" s="1"/>
  <c r="G133" i="69"/>
  <c r="G190" i="69" s="1"/>
  <c r="G133" i="70"/>
  <c r="G133" i="74"/>
  <c r="G190" i="74" s="1"/>
  <c r="G133" i="67"/>
  <c r="AO191" i="88"/>
  <c r="AO192" i="88"/>
  <c r="AO198" i="88"/>
  <c r="AO197" i="88"/>
  <c r="H131" i="75"/>
  <c r="H131" i="74"/>
  <c r="H131" i="73"/>
  <c r="J129" i="72"/>
  <c r="I130" i="72"/>
  <c r="I132" i="72" s="1"/>
  <c r="H131" i="70"/>
  <c r="H131" i="69"/>
  <c r="H131" i="67"/>
  <c r="H190" i="68" l="1"/>
  <c r="H135" i="68"/>
  <c r="I130" i="68"/>
  <c r="I132" i="68" s="1"/>
  <c r="I133" i="68" s="1"/>
  <c r="J129" i="68"/>
  <c r="J131" i="68" s="1"/>
  <c r="S87" i="68"/>
  <c r="T87" i="68" s="1"/>
  <c r="U87" i="68" s="1"/>
  <c r="V87" i="68" s="1"/>
  <c r="W87" i="68" s="1"/>
  <c r="X87" i="68" s="1"/>
  <c r="Y87" i="68" s="1"/>
  <c r="Z87" i="68" s="1"/>
  <c r="AA87" i="68" s="1"/>
  <c r="AB87" i="68" s="1"/>
  <c r="Q86" i="68"/>
  <c r="R86" i="68" s="1"/>
  <c r="S86" i="68" s="1"/>
  <c r="T86" i="68" s="1"/>
  <c r="U86" i="68" s="1"/>
  <c r="V86" i="68" s="1"/>
  <c r="W86" i="68" s="1"/>
  <c r="X86" i="68" s="1"/>
  <c r="Y86" i="68" s="1"/>
  <c r="Z86" i="68" s="1"/>
  <c r="AA86" i="68" s="1"/>
  <c r="AB86" i="68" s="1"/>
  <c r="L128" i="68"/>
  <c r="M84" i="68"/>
  <c r="P87" i="67"/>
  <c r="O85" i="67"/>
  <c r="P85" i="67" s="1"/>
  <c r="Q85" i="67" s="1"/>
  <c r="N128" i="67"/>
  <c r="O84" i="67"/>
  <c r="S84" i="88"/>
  <c r="T84" i="88" s="1"/>
  <c r="U84" i="88" s="1"/>
  <c r="V84" i="88" s="1"/>
  <c r="R87" i="88"/>
  <c r="Q85" i="88"/>
  <c r="W88" i="88"/>
  <c r="X88" i="88" s="1"/>
  <c r="Y88" i="88" s="1"/>
  <c r="Z88" i="88" s="1"/>
  <c r="AA88" i="88" s="1"/>
  <c r="AB88" i="88" s="1"/>
  <c r="R86" i="88"/>
  <c r="S86" i="88" s="1"/>
  <c r="T86" i="88" s="1"/>
  <c r="U86" i="88" s="1"/>
  <c r="V86" i="88" s="1"/>
  <c r="W86" i="88" s="1"/>
  <c r="X86" i="88" s="1"/>
  <c r="Y86" i="88" s="1"/>
  <c r="Z86" i="88" s="1"/>
  <c r="AA86" i="88" s="1"/>
  <c r="AB86" i="88" s="1"/>
  <c r="G135" i="70"/>
  <c r="G190" i="70"/>
  <c r="K135" i="71"/>
  <c r="K190" i="71"/>
  <c r="G135" i="67"/>
  <c r="G190" i="67"/>
  <c r="G135" i="75"/>
  <c r="L130" i="71"/>
  <c r="L132" i="71" s="1"/>
  <c r="L133" i="71" s="1"/>
  <c r="M129" i="71"/>
  <c r="M131" i="71" s="1"/>
  <c r="G135" i="73"/>
  <c r="G135" i="69"/>
  <c r="I133" i="72"/>
  <c r="I190" i="72" s="1"/>
  <c r="M128" i="88"/>
  <c r="N128" i="88"/>
  <c r="AP191" i="88"/>
  <c r="AP192" i="88"/>
  <c r="AP198" i="88"/>
  <c r="AP197" i="88"/>
  <c r="H130" i="75"/>
  <c r="H132" i="75" s="1"/>
  <c r="I129" i="75"/>
  <c r="H130" i="74"/>
  <c r="H132" i="74" s="1"/>
  <c r="I129" i="74"/>
  <c r="H130" i="73"/>
  <c r="H132" i="73" s="1"/>
  <c r="I129" i="73"/>
  <c r="J131" i="72"/>
  <c r="H130" i="70"/>
  <c r="H132" i="70" s="1"/>
  <c r="I129" i="70"/>
  <c r="H130" i="69"/>
  <c r="H132" i="69" s="1"/>
  <c r="I129" i="69"/>
  <c r="H130" i="67"/>
  <c r="H132" i="67" s="1"/>
  <c r="I129" i="67"/>
  <c r="W84" i="88" l="1"/>
  <c r="X84" i="88" s="1"/>
  <c r="Y84" i="88" s="1"/>
  <c r="Z84" i="88" s="1"/>
  <c r="AA84" i="88" s="1"/>
  <c r="AB84" i="88" s="1"/>
  <c r="R85" i="67"/>
  <c r="S85" i="67" s="1"/>
  <c r="T85" i="67" s="1"/>
  <c r="U85" i="67" s="1"/>
  <c r="V85" i="67" s="1"/>
  <c r="W85" i="67" s="1"/>
  <c r="X85" i="67" s="1"/>
  <c r="Y85" i="67" s="1"/>
  <c r="J130" i="68"/>
  <c r="J132" i="68" s="1"/>
  <c r="J133" i="68" s="1"/>
  <c r="J190" i="68" s="1"/>
  <c r="K129" i="68"/>
  <c r="K131" i="68" s="1"/>
  <c r="I190" i="68"/>
  <c r="I135" i="68"/>
  <c r="M128" i="68"/>
  <c r="N84" i="68"/>
  <c r="O128" i="67"/>
  <c r="P84" i="67"/>
  <c r="Q87" i="67"/>
  <c r="R87" i="67" s="1"/>
  <c r="S87" i="67" s="1"/>
  <c r="T87" i="67" s="1"/>
  <c r="U87" i="67" s="1"/>
  <c r="V87" i="67" s="1"/>
  <c r="W87" i="67" s="1"/>
  <c r="X87" i="67" s="1"/>
  <c r="Y87" i="67" s="1"/>
  <c r="Z87" i="67" s="1"/>
  <c r="AA87" i="67" s="1"/>
  <c r="AB87" i="67" s="1"/>
  <c r="R85" i="88"/>
  <c r="S85" i="88" s="1"/>
  <c r="T85" i="88" s="1"/>
  <c r="U85" i="88" s="1"/>
  <c r="V85" i="88" s="1"/>
  <c r="W85" i="88" s="1"/>
  <c r="X85" i="88" s="1"/>
  <c r="Y85" i="88" s="1"/>
  <c r="Z85" i="88" s="1"/>
  <c r="AA85" i="88" s="1"/>
  <c r="AB85" i="88" s="1"/>
  <c r="S87" i="88"/>
  <c r="L135" i="71"/>
  <c r="L190" i="71"/>
  <c r="J135" i="68"/>
  <c r="N129" i="71"/>
  <c r="N131" i="71" s="1"/>
  <c r="M130" i="71"/>
  <c r="M132" i="71" s="1"/>
  <c r="M133" i="71" s="1"/>
  <c r="I135" i="72"/>
  <c r="H133" i="73"/>
  <c r="H190" i="73" s="1"/>
  <c r="H133" i="69"/>
  <c r="H133" i="70"/>
  <c r="H190" i="70" s="1"/>
  <c r="H133" i="67"/>
  <c r="H190" i="67" s="1"/>
  <c r="H133" i="74"/>
  <c r="H190" i="74" s="1"/>
  <c r="H133" i="75"/>
  <c r="H190" i="75" s="1"/>
  <c r="AY128" i="88"/>
  <c r="AQ192" i="88"/>
  <c r="AQ191" i="88"/>
  <c r="AQ198" i="88"/>
  <c r="AQ197" i="88"/>
  <c r="I131" i="75"/>
  <c r="I131" i="74"/>
  <c r="I131" i="73"/>
  <c r="J130" i="72"/>
  <c r="J132" i="72" s="1"/>
  <c r="K129" i="72"/>
  <c r="I131" i="70"/>
  <c r="I131" i="69"/>
  <c r="L129" i="68"/>
  <c r="K130" i="68"/>
  <c r="K132" i="68" s="1"/>
  <c r="I131" i="67"/>
  <c r="Z85" i="67" l="1"/>
  <c r="AA85" i="67" s="1"/>
  <c r="AB85" i="67" s="1"/>
  <c r="N128" i="68"/>
  <c r="O84" i="68"/>
  <c r="P128" i="67"/>
  <c r="Q84" i="67"/>
  <c r="T87" i="88"/>
  <c r="U87" i="88" s="1"/>
  <c r="V87" i="88" s="1"/>
  <c r="W87" i="88" s="1"/>
  <c r="X87" i="88" s="1"/>
  <c r="Y87" i="88" s="1"/>
  <c r="Z87" i="88" s="1"/>
  <c r="AA87" i="88" s="1"/>
  <c r="AB87" i="88" s="1"/>
  <c r="M135" i="71"/>
  <c r="M190" i="71"/>
  <c r="H135" i="69"/>
  <c r="H190" i="69"/>
  <c r="O129" i="71"/>
  <c r="O131" i="71" s="1"/>
  <c r="N130" i="71"/>
  <c r="N132" i="71" s="1"/>
  <c r="N133" i="71" s="1"/>
  <c r="H135" i="73"/>
  <c r="H135" i="75"/>
  <c r="H135" i="67"/>
  <c r="H135" i="70"/>
  <c r="K133" i="68"/>
  <c r="J133" i="72"/>
  <c r="J190" i="72" s="1"/>
  <c r="AZ128" i="88"/>
  <c r="O128" i="88"/>
  <c r="AR192" i="88"/>
  <c r="AR191" i="88"/>
  <c r="AR198" i="88"/>
  <c r="AR197" i="88"/>
  <c r="I130" i="75"/>
  <c r="I132" i="75" s="1"/>
  <c r="J129" i="75"/>
  <c r="I130" i="74"/>
  <c r="I132" i="74" s="1"/>
  <c r="J129" i="74"/>
  <c r="I130" i="73"/>
  <c r="I132" i="73" s="1"/>
  <c r="J129" i="73"/>
  <c r="K131" i="72"/>
  <c r="J129" i="70"/>
  <c r="I130" i="70"/>
  <c r="I132" i="70" s="1"/>
  <c r="I130" i="69"/>
  <c r="I132" i="69" s="1"/>
  <c r="J129" i="69"/>
  <c r="L131" i="68"/>
  <c r="J129" i="67"/>
  <c r="I130" i="67"/>
  <c r="I132" i="67" s="1"/>
  <c r="O128" i="68" l="1"/>
  <c r="P84" i="68"/>
  <c r="Q128" i="67"/>
  <c r="R84" i="67"/>
  <c r="K135" i="68"/>
  <c r="K190" i="68"/>
  <c r="N135" i="71"/>
  <c r="N190" i="71"/>
  <c r="P129" i="71"/>
  <c r="P131" i="71" s="1"/>
  <c r="O130" i="71"/>
  <c r="O132" i="71" s="1"/>
  <c r="O133" i="71" s="1"/>
  <c r="J135" i="72"/>
  <c r="I133" i="74"/>
  <c r="I190" i="74" s="1"/>
  <c r="I133" i="67"/>
  <c r="I133" i="75"/>
  <c r="I133" i="69"/>
  <c r="I133" i="73"/>
  <c r="I190" i="73" s="1"/>
  <c r="I133" i="70"/>
  <c r="BA128" i="88"/>
  <c r="BB128" i="88"/>
  <c r="P128" i="88"/>
  <c r="AS192" i="88"/>
  <c r="AS191" i="88"/>
  <c r="AS197" i="88"/>
  <c r="AS198" i="88"/>
  <c r="J131" i="75"/>
  <c r="J131" i="74"/>
  <c r="J131" i="73"/>
  <c r="L129" i="72"/>
  <c r="K130" i="72"/>
  <c r="K132" i="72" s="1"/>
  <c r="J131" i="70"/>
  <c r="J131" i="69"/>
  <c r="L130" i="68"/>
  <c r="L132" i="68" s="1"/>
  <c r="M129" i="68"/>
  <c r="J131" i="67"/>
  <c r="P128" i="68" l="1"/>
  <c r="Q84" i="68"/>
  <c r="R128" i="67"/>
  <c r="S84" i="67"/>
  <c r="I135" i="69"/>
  <c r="I190" i="69"/>
  <c r="I135" i="75"/>
  <c r="I190" i="75"/>
  <c r="O135" i="71"/>
  <c r="O190" i="71"/>
  <c r="I135" i="67"/>
  <c r="I190" i="67"/>
  <c r="I135" i="70"/>
  <c r="I190" i="70"/>
  <c r="Q129" i="71"/>
  <c r="Q131" i="71" s="1"/>
  <c r="P130" i="71"/>
  <c r="P132" i="71" s="1"/>
  <c r="P133" i="71" s="1"/>
  <c r="K133" i="72"/>
  <c r="K190" i="72" s="1"/>
  <c r="I135" i="73"/>
  <c r="L133" i="68"/>
  <c r="Q128" i="88"/>
  <c r="AT192" i="88"/>
  <c r="AT191" i="88"/>
  <c r="AT197" i="88"/>
  <c r="AT198" i="88"/>
  <c r="J130" i="75"/>
  <c r="J132" i="75" s="1"/>
  <c r="K129" i="75"/>
  <c r="J130" i="74"/>
  <c r="J132" i="74" s="1"/>
  <c r="K129" i="74"/>
  <c r="J130" i="73"/>
  <c r="J132" i="73" s="1"/>
  <c r="K129" i="73"/>
  <c r="L131" i="72"/>
  <c r="J130" i="70"/>
  <c r="J132" i="70" s="1"/>
  <c r="K129" i="70"/>
  <c r="J130" i="69"/>
  <c r="J132" i="69" s="1"/>
  <c r="K129" i="69"/>
  <c r="M131" i="68"/>
  <c r="J130" i="67"/>
  <c r="J132" i="67" s="1"/>
  <c r="K129" i="67"/>
  <c r="Q128" i="68" l="1"/>
  <c r="R84" i="68"/>
  <c r="S128" i="67"/>
  <c r="T84" i="67"/>
  <c r="P135" i="71"/>
  <c r="P190" i="71"/>
  <c r="L135" i="68"/>
  <c r="L190" i="68"/>
  <c r="R129" i="71"/>
  <c r="R131" i="71" s="1"/>
  <c r="Q130" i="71"/>
  <c r="Q132" i="71" s="1"/>
  <c r="Q133" i="71" s="1"/>
  <c r="K135" i="72"/>
  <c r="J133" i="75"/>
  <c r="J190" i="75" s="1"/>
  <c r="J133" i="73"/>
  <c r="J190" i="73" s="1"/>
  <c r="J133" i="67"/>
  <c r="J190" i="67" s="1"/>
  <c r="J133" i="69"/>
  <c r="J190" i="69" s="1"/>
  <c r="J133" i="70"/>
  <c r="J190" i="70" s="1"/>
  <c r="J133" i="74"/>
  <c r="J190" i="74" s="1"/>
  <c r="R128" i="88"/>
  <c r="AU191" i="88"/>
  <c r="AU192" i="88"/>
  <c r="AU197" i="88"/>
  <c r="AU198" i="88"/>
  <c r="K131" i="75"/>
  <c r="K131" i="74"/>
  <c r="K131" i="73"/>
  <c r="L130" i="72"/>
  <c r="L132" i="72" s="1"/>
  <c r="M129" i="72"/>
  <c r="K131" i="70"/>
  <c r="K131" i="69"/>
  <c r="M130" i="68"/>
  <c r="M132" i="68" s="1"/>
  <c r="N129" i="68"/>
  <c r="K131" i="67"/>
  <c r="R128" i="68" l="1"/>
  <c r="S84" i="68"/>
  <c r="T128" i="67"/>
  <c r="U84" i="67"/>
  <c r="Q135" i="71"/>
  <c r="Q190" i="71"/>
  <c r="J135" i="75"/>
  <c r="S129" i="71"/>
  <c r="S131" i="71" s="1"/>
  <c r="R130" i="71"/>
  <c r="R132" i="71" s="1"/>
  <c r="R133" i="71" s="1"/>
  <c r="J135" i="67"/>
  <c r="J135" i="73"/>
  <c r="J135" i="69"/>
  <c r="J135" i="70"/>
  <c r="M133" i="68"/>
  <c r="M190" i="68" s="1"/>
  <c r="L133" i="72"/>
  <c r="S128" i="88"/>
  <c r="AV191" i="88"/>
  <c r="AV192" i="88"/>
  <c r="AV197" i="88"/>
  <c r="AV198" i="88"/>
  <c r="K130" i="75"/>
  <c r="K132" i="75" s="1"/>
  <c r="L129" i="75"/>
  <c r="K130" i="74"/>
  <c r="K132" i="74" s="1"/>
  <c r="L129" i="74"/>
  <c r="K130" i="73"/>
  <c r="K132" i="73" s="1"/>
  <c r="L129" i="73"/>
  <c r="M131" i="72"/>
  <c r="L129" i="70"/>
  <c r="K130" i="70"/>
  <c r="K132" i="70" s="1"/>
  <c r="K130" i="69"/>
  <c r="K132" i="69" s="1"/>
  <c r="L129" i="69"/>
  <c r="N131" i="68"/>
  <c r="K130" i="67"/>
  <c r="K132" i="67" s="1"/>
  <c r="L129" i="67"/>
  <c r="S128" i="68" l="1"/>
  <c r="T84" i="68"/>
  <c r="U128" i="67"/>
  <c r="V84" i="67"/>
  <c r="L135" i="72"/>
  <c r="L190" i="72"/>
  <c r="R135" i="71"/>
  <c r="R190" i="71"/>
  <c r="T129" i="71"/>
  <c r="T131" i="71" s="1"/>
  <c r="S130" i="71"/>
  <c r="S132" i="71" s="1"/>
  <c r="S133" i="71" s="1"/>
  <c r="M135" i="68"/>
  <c r="K133" i="73"/>
  <c r="K190" i="73" s="1"/>
  <c r="K133" i="70"/>
  <c r="K190" i="70" s="1"/>
  <c r="K133" i="69"/>
  <c r="K190" i="69" s="1"/>
  <c r="K133" i="74"/>
  <c r="K190" i="74" s="1"/>
  <c r="K133" i="67"/>
  <c r="K190" i="67" s="1"/>
  <c r="K133" i="75"/>
  <c r="T128" i="88"/>
  <c r="AW191" i="88"/>
  <c r="AW192" i="88"/>
  <c r="AW198" i="88"/>
  <c r="AW197" i="88"/>
  <c r="L131" i="75"/>
  <c r="L131" i="74"/>
  <c r="L131" i="73"/>
  <c r="M130" i="72"/>
  <c r="M132" i="72" s="1"/>
  <c r="N129" i="72"/>
  <c r="L131" i="70"/>
  <c r="L131" i="69"/>
  <c r="N130" i="68"/>
  <c r="N132" i="68" s="1"/>
  <c r="O129" i="68"/>
  <c r="L131" i="67"/>
  <c r="T128" i="68" l="1"/>
  <c r="U84" i="68"/>
  <c r="V128" i="67"/>
  <c r="W84" i="67"/>
  <c r="S135" i="71"/>
  <c r="S190" i="71"/>
  <c r="K135" i="75"/>
  <c r="K190" i="75"/>
  <c r="U129" i="71"/>
  <c r="U131" i="71" s="1"/>
  <c r="T130" i="71"/>
  <c r="T132" i="71" s="1"/>
  <c r="T133" i="71" s="1"/>
  <c r="K135" i="73"/>
  <c r="K135" i="70"/>
  <c r="K135" i="67"/>
  <c r="M133" i="72"/>
  <c r="M190" i="72" s="1"/>
  <c r="N133" i="68"/>
  <c r="K135" i="69"/>
  <c r="U128" i="88"/>
  <c r="AX191" i="88"/>
  <c r="AX192" i="88"/>
  <c r="AX198" i="88"/>
  <c r="AX197" i="88"/>
  <c r="L130" i="75"/>
  <c r="L132" i="75" s="1"/>
  <c r="M129" i="75"/>
  <c r="L130" i="74"/>
  <c r="L132" i="74" s="1"/>
  <c r="M129" i="74"/>
  <c r="L130" i="73"/>
  <c r="L132" i="73" s="1"/>
  <c r="M129" i="73"/>
  <c r="N131" i="72"/>
  <c r="L130" i="70"/>
  <c r="L132" i="70" s="1"/>
  <c r="M129" i="70"/>
  <c r="L130" i="69"/>
  <c r="L132" i="69" s="1"/>
  <c r="M129" i="69"/>
  <c r="O131" i="68"/>
  <c r="L130" i="67"/>
  <c r="L132" i="67" s="1"/>
  <c r="M129" i="67"/>
  <c r="U128" i="68" l="1"/>
  <c r="V84" i="68"/>
  <c r="W128" i="67"/>
  <c r="X84" i="67"/>
  <c r="N135" i="68"/>
  <c r="N190" i="68"/>
  <c r="T135" i="71"/>
  <c r="T190" i="71"/>
  <c r="V129" i="71"/>
  <c r="V131" i="71" s="1"/>
  <c r="U130" i="71"/>
  <c r="U132" i="71" s="1"/>
  <c r="U133" i="71" s="1"/>
  <c r="M135" i="72"/>
  <c r="L133" i="74"/>
  <c r="L190" i="74" s="1"/>
  <c r="L133" i="70"/>
  <c r="L190" i="70" s="1"/>
  <c r="L133" i="67"/>
  <c r="L190" i="67" s="1"/>
  <c r="L133" i="75"/>
  <c r="L190" i="75" s="1"/>
  <c r="L133" i="69"/>
  <c r="L133" i="73"/>
  <c r="V128" i="88"/>
  <c r="AY191" i="88"/>
  <c r="AY192" i="88"/>
  <c r="AY198" i="88"/>
  <c r="AY197" i="88"/>
  <c r="M131" i="75"/>
  <c r="M131" i="74"/>
  <c r="M131" i="73"/>
  <c r="N130" i="72"/>
  <c r="N132" i="72" s="1"/>
  <c r="O129" i="72"/>
  <c r="M131" i="70"/>
  <c r="M131" i="69"/>
  <c r="O130" i="68"/>
  <c r="O132" i="68" s="1"/>
  <c r="P129" i="68"/>
  <c r="M131" i="67"/>
  <c r="V128" i="68" l="1"/>
  <c r="W84" i="68"/>
  <c r="X128" i="67"/>
  <c r="Y84" i="67"/>
  <c r="L135" i="69"/>
  <c r="L190" i="69"/>
  <c r="L135" i="75"/>
  <c r="U135" i="71"/>
  <c r="U190" i="71"/>
  <c r="L135" i="73"/>
  <c r="L190" i="73"/>
  <c r="V130" i="71"/>
  <c r="V132" i="71" s="1"/>
  <c r="V133" i="71" s="1"/>
  <c r="W129" i="71"/>
  <c r="W131" i="71" s="1"/>
  <c r="L135" i="70"/>
  <c r="O133" i="68"/>
  <c r="O190" i="68" s="1"/>
  <c r="L135" i="67"/>
  <c r="N133" i="72"/>
  <c r="W128" i="88"/>
  <c r="AZ192" i="88"/>
  <c r="AZ191" i="88"/>
  <c r="AZ198" i="88"/>
  <c r="AZ197" i="88"/>
  <c r="N129" i="75"/>
  <c r="M130" i="75"/>
  <c r="M132" i="75" s="1"/>
  <c r="N129" i="74"/>
  <c r="M130" i="74"/>
  <c r="M132" i="74" s="1"/>
  <c r="M130" i="73"/>
  <c r="M132" i="73" s="1"/>
  <c r="N129" i="73"/>
  <c r="O131" i="72"/>
  <c r="M130" i="70"/>
  <c r="M132" i="70" s="1"/>
  <c r="N129" i="70"/>
  <c r="N129" i="69"/>
  <c r="M130" i="69"/>
  <c r="M132" i="69" s="1"/>
  <c r="P131" i="68"/>
  <c r="M130" i="67"/>
  <c r="M132" i="67" s="1"/>
  <c r="N129" i="67"/>
  <c r="W128" i="68" l="1"/>
  <c r="X84" i="68"/>
  <c r="Y128" i="67"/>
  <c r="Z84" i="67"/>
  <c r="V135" i="71"/>
  <c r="V190" i="71"/>
  <c r="N135" i="72"/>
  <c r="N190" i="72"/>
  <c r="W130" i="71"/>
  <c r="W132" i="71" s="1"/>
  <c r="W133" i="71" s="1"/>
  <c r="X129" i="71"/>
  <c r="X131" i="71" s="1"/>
  <c r="O135" i="68"/>
  <c r="M133" i="75"/>
  <c r="M190" i="75" s="1"/>
  <c r="M133" i="67"/>
  <c r="M133" i="69"/>
  <c r="M133" i="70"/>
  <c r="M190" i="70" s="1"/>
  <c r="M133" i="73"/>
  <c r="M133" i="74"/>
  <c r="M190" i="74" s="1"/>
  <c r="X128" i="88"/>
  <c r="BA192" i="88"/>
  <c r="BA191" i="88"/>
  <c r="BA197" i="88"/>
  <c r="BA198" i="88"/>
  <c r="N131" i="75"/>
  <c r="N131" i="74"/>
  <c r="N131" i="73"/>
  <c r="P129" i="72"/>
  <c r="O130" i="72"/>
  <c r="O132" i="72" s="1"/>
  <c r="N131" i="70"/>
  <c r="N131" i="69"/>
  <c r="Q129" i="68"/>
  <c r="P130" i="68"/>
  <c r="P132" i="68" s="1"/>
  <c r="N131" i="67"/>
  <c r="X128" i="68" l="1"/>
  <c r="Y84" i="68"/>
  <c r="Z128" i="67"/>
  <c r="AA84" i="67"/>
  <c r="M135" i="69"/>
  <c r="M190" i="69"/>
  <c r="M135" i="73"/>
  <c r="M190" i="73"/>
  <c r="M135" i="67"/>
  <c r="M190" i="67"/>
  <c r="W135" i="71"/>
  <c r="W190" i="71"/>
  <c r="Y129" i="71"/>
  <c r="Y131" i="71" s="1"/>
  <c r="X130" i="71"/>
  <c r="X132" i="71" s="1"/>
  <c r="X133" i="71" s="1"/>
  <c r="M135" i="75"/>
  <c r="M135" i="70"/>
  <c r="P133" i="68"/>
  <c r="P190" i="68" s="1"/>
  <c r="O133" i="72"/>
  <c r="Y128" i="88"/>
  <c r="BB192" i="88"/>
  <c r="BB191" i="88"/>
  <c r="BB197" i="88"/>
  <c r="BB198" i="88"/>
  <c r="N130" i="75"/>
  <c r="N132" i="75" s="1"/>
  <c r="O129" i="75"/>
  <c r="O129" i="74"/>
  <c r="N130" i="74"/>
  <c r="N132" i="74" s="1"/>
  <c r="N130" i="73"/>
  <c r="N132" i="73" s="1"/>
  <c r="O129" i="73"/>
  <c r="P131" i="72"/>
  <c r="N130" i="70"/>
  <c r="N132" i="70" s="1"/>
  <c r="O129" i="70"/>
  <c r="N130" i="69"/>
  <c r="N132" i="69" s="1"/>
  <c r="O129" i="69"/>
  <c r="Q131" i="68"/>
  <c r="N130" i="67"/>
  <c r="N132" i="67" s="1"/>
  <c r="O129" i="67"/>
  <c r="Y128" i="68" l="1"/>
  <c r="Z84" i="68"/>
  <c r="AA128" i="67"/>
  <c r="AB84" i="67"/>
  <c r="AB128" i="67" s="1"/>
  <c r="X135" i="71"/>
  <c r="X190" i="71"/>
  <c r="O135" i="72"/>
  <c r="O190" i="72"/>
  <c r="Z129" i="71"/>
  <c r="Z131" i="71" s="1"/>
  <c r="Y130" i="71"/>
  <c r="Y132" i="71" s="1"/>
  <c r="Y133" i="71" s="1"/>
  <c r="N133" i="73"/>
  <c r="N190" i="73" s="1"/>
  <c r="N133" i="74"/>
  <c r="N190" i="74" s="1"/>
  <c r="N133" i="69"/>
  <c r="N190" i="69" s="1"/>
  <c r="N133" i="67"/>
  <c r="N133" i="70"/>
  <c r="N190" i="70" s="1"/>
  <c r="N133" i="75"/>
  <c r="P135" i="68"/>
  <c r="Z128" i="88"/>
  <c r="O131" i="75"/>
  <c r="O131" i="74"/>
  <c r="O131" i="73"/>
  <c r="Q129" i="72"/>
  <c r="P130" i="72"/>
  <c r="P132" i="72" s="1"/>
  <c r="O131" i="70"/>
  <c r="O131" i="69"/>
  <c r="N135" i="69"/>
  <c r="Q130" i="68"/>
  <c r="Q132" i="68" s="1"/>
  <c r="R129" i="68"/>
  <c r="O131" i="67"/>
  <c r="Z128" i="68" l="1"/>
  <c r="AA84" i="68"/>
  <c r="N135" i="67"/>
  <c r="N190" i="67"/>
  <c r="N135" i="75"/>
  <c r="N190" i="75"/>
  <c r="Y135" i="71"/>
  <c r="Y190" i="71"/>
  <c r="N135" i="73"/>
  <c r="Z130" i="71"/>
  <c r="Z132" i="71" s="1"/>
  <c r="Z133" i="71" s="1"/>
  <c r="AA129" i="71"/>
  <c r="AA131" i="71" s="1"/>
  <c r="N135" i="70"/>
  <c r="Q133" i="68"/>
  <c r="Q190" i="68" s="1"/>
  <c r="P133" i="72"/>
  <c r="AA128" i="88"/>
  <c r="O130" i="75"/>
  <c r="O132" i="75" s="1"/>
  <c r="P129" i="75"/>
  <c r="O130" i="74"/>
  <c r="O132" i="74" s="1"/>
  <c r="P129" i="74"/>
  <c r="P129" i="73"/>
  <c r="O130" i="73"/>
  <c r="O132" i="73" s="1"/>
  <c r="Q131" i="72"/>
  <c r="O130" i="70"/>
  <c r="O132" i="70" s="1"/>
  <c r="P129" i="70"/>
  <c r="P129" i="69"/>
  <c r="O130" i="69"/>
  <c r="O132" i="69" s="1"/>
  <c r="R131" i="68"/>
  <c r="P129" i="67"/>
  <c r="O130" i="67"/>
  <c r="O132" i="67" s="1"/>
  <c r="AA128" i="68" l="1"/>
  <c r="AB84" i="68"/>
  <c r="AB128" i="68" s="1"/>
  <c r="Z135" i="71"/>
  <c r="Z190" i="71"/>
  <c r="P135" i="72"/>
  <c r="P190" i="72"/>
  <c r="AB129" i="71"/>
  <c r="AB131" i="71" s="1"/>
  <c r="AA130" i="71"/>
  <c r="AA132" i="71" s="1"/>
  <c r="AA133" i="71" s="1"/>
  <c r="Q135" i="68"/>
  <c r="O133" i="75"/>
  <c r="O190" i="75" s="1"/>
  <c r="O133" i="69"/>
  <c r="O190" i="69" s="1"/>
  <c r="O133" i="70"/>
  <c r="O133" i="74"/>
  <c r="O190" i="74" s="1"/>
  <c r="O133" i="73"/>
  <c r="O190" i="73" s="1"/>
  <c r="O133" i="67"/>
  <c r="O190" i="67" s="1"/>
  <c r="AB128" i="88"/>
  <c r="P131" i="75"/>
  <c r="P131" i="74"/>
  <c r="P131" i="73"/>
  <c r="R129" i="72"/>
  <c r="Q130" i="72"/>
  <c r="Q132" i="72" s="1"/>
  <c r="P131" i="70"/>
  <c r="P131" i="69"/>
  <c r="R130" i="68"/>
  <c r="R132" i="68" s="1"/>
  <c r="S129" i="68"/>
  <c r="P131" i="67"/>
  <c r="O135" i="70" l="1"/>
  <c r="O190" i="70"/>
  <c r="AA135" i="71"/>
  <c r="AA190" i="71"/>
  <c r="O135" i="75"/>
  <c r="AC129" i="71"/>
  <c r="AC131" i="71" s="1"/>
  <c r="AB130" i="71"/>
  <c r="AB132" i="71" s="1"/>
  <c r="AB133" i="71" s="1"/>
  <c r="O135" i="73"/>
  <c r="O135" i="69"/>
  <c r="O135" i="67"/>
  <c r="Q133" i="72"/>
  <c r="Q190" i="72" s="1"/>
  <c r="R133" i="68"/>
  <c r="R190" i="68" s="1"/>
  <c r="AC128" i="88"/>
  <c r="P130" i="75"/>
  <c r="P132" i="75" s="1"/>
  <c r="Q129" i="75"/>
  <c r="P130" i="74"/>
  <c r="P132" i="74" s="1"/>
  <c r="Q129" i="74"/>
  <c r="P130" i="73"/>
  <c r="P132" i="73" s="1"/>
  <c r="Q129" i="73"/>
  <c r="R131" i="72"/>
  <c r="P130" i="70"/>
  <c r="P132" i="70" s="1"/>
  <c r="Q129" i="70"/>
  <c r="P130" i="69"/>
  <c r="P132" i="69" s="1"/>
  <c r="Q129" i="69"/>
  <c r="S131" i="68"/>
  <c r="P130" i="67"/>
  <c r="P132" i="67" s="1"/>
  <c r="Q129" i="67"/>
  <c r="AB135" i="71" l="1"/>
  <c r="AB190" i="71"/>
  <c r="R135" i="68"/>
  <c r="Q135" i="72"/>
  <c r="AD129" i="71"/>
  <c r="AD131" i="71" s="1"/>
  <c r="AC130" i="71"/>
  <c r="AC132" i="71" s="1"/>
  <c r="AC133" i="71" s="1"/>
  <c r="P133" i="75"/>
  <c r="P133" i="67"/>
  <c r="P133" i="73"/>
  <c r="P190" i="73" s="1"/>
  <c r="P133" i="69"/>
  <c r="P190" i="69" s="1"/>
  <c r="P133" i="74"/>
  <c r="P190" i="74" s="1"/>
  <c r="P133" i="70"/>
  <c r="AD128" i="88"/>
  <c r="Q131" i="75"/>
  <c r="Q131" i="74"/>
  <c r="Q131" i="73"/>
  <c r="R130" i="72"/>
  <c r="R132" i="72" s="1"/>
  <c r="S129" i="72"/>
  <c r="Q131" i="70"/>
  <c r="Q131" i="69"/>
  <c r="T129" i="68"/>
  <c r="S130" i="68"/>
  <c r="S132" i="68" s="1"/>
  <c r="Q131" i="67"/>
  <c r="P135" i="67" l="1"/>
  <c r="P190" i="67"/>
  <c r="P135" i="75"/>
  <c r="P190" i="75"/>
  <c r="AC135" i="71"/>
  <c r="AC190" i="71"/>
  <c r="P135" i="70"/>
  <c r="P190" i="70"/>
  <c r="AE129" i="71"/>
  <c r="AE131" i="71" s="1"/>
  <c r="AD130" i="71"/>
  <c r="AD132" i="71" s="1"/>
  <c r="AD133" i="71" s="1"/>
  <c r="P135" i="73"/>
  <c r="P135" i="69"/>
  <c r="S133" i="68"/>
  <c r="S190" i="68" s="1"/>
  <c r="R133" i="72"/>
  <c r="R190" i="72" s="1"/>
  <c r="AE128" i="88"/>
  <c r="Q130" i="75"/>
  <c r="Q132" i="75" s="1"/>
  <c r="R129" i="75"/>
  <c r="Q130" i="74"/>
  <c r="Q132" i="74" s="1"/>
  <c r="R129" i="74"/>
  <c r="Q130" i="73"/>
  <c r="Q132" i="73" s="1"/>
  <c r="R129" i="73"/>
  <c r="S131" i="72"/>
  <c r="R129" i="70"/>
  <c r="Q130" i="70"/>
  <c r="Q132" i="70" s="1"/>
  <c r="Q130" i="69"/>
  <c r="Q132" i="69" s="1"/>
  <c r="R129" i="69"/>
  <c r="T131" i="68"/>
  <c r="R129" i="67"/>
  <c r="Q130" i="67"/>
  <c r="Q132" i="67" s="1"/>
  <c r="AD135" i="71" l="1"/>
  <c r="AD190" i="71"/>
  <c r="AF129" i="71"/>
  <c r="AF131" i="71" s="1"/>
  <c r="AE130" i="71"/>
  <c r="AE132" i="71" s="1"/>
  <c r="AE133" i="71" s="1"/>
  <c r="S135" i="68"/>
  <c r="R135" i="72"/>
  <c r="Q133" i="73"/>
  <c r="Q190" i="73" s="1"/>
  <c r="Q133" i="70"/>
  <c r="Q133" i="74"/>
  <c r="Q190" i="74" s="1"/>
  <c r="Q133" i="67"/>
  <c r="Q190" i="67" s="1"/>
  <c r="Q133" i="69"/>
  <c r="Q190" i="69" s="1"/>
  <c r="Q133" i="75"/>
  <c r="AF128" i="88"/>
  <c r="R131" i="75"/>
  <c r="R131" i="74"/>
  <c r="R131" i="73"/>
  <c r="T129" i="72"/>
  <c r="S130" i="72"/>
  <c r="S132" i="72" s="1"/>
  <c r="R131" i="70"/>
  <c r="R131" i="69"/>
  <c r="T130" i="68"/>
  <c r="T132" i="68" s="1"/>
  <c r="U129" i="68"/>
  <c r="R131" i="67"/>
  <c r="Q135" i="70" l="1"/>
  <c r="Q190" i="70"/>
  <c r="Q135" i="75"/>
  <c r="Q190" i="75"/>
  <c r="AE135" i="71"/>
  <c r="AE190" i="71"/>
  <c r="Q135" i="73"/>
  <c r="AG129" i="71"/>
  <c r="AG131" i="71" s="1"/>
  <c r="AF130" i="71"/>
  <c r="AF132" i="71" s="1"/>
  <c r="AF133" i="71" s="1"/>
  <c r="Q135" i="67"/>
  <c r="Q135" i="69"/>
  <c r="T133" i="68"/>
  <c r="T190" i="68" s="1"/>
  <c r="S133" i="72"/>
  <c r="AG128" i="88"/>
  <c r="R130" i="75"/>
  <c r="R132" i="75" s="1"/>
  <c r="S129" i="75"/>
  <c r="R130" i="74"/>
  <c r="R132" i="74" s="1"/>
  <c r="S129" i="74"/>
  <c r="R130" i="73"/>
  <c r="R132" i="73" s="1"/>
  <c r="S129" i="73"/>
  <c r="T131" i="72"/>
  <c r="R130" i="70"/>
  <c r="R132" i="70" s="1"/>
  <c r="S129" i="70"/>
  <c r="R130" i="69"/>
  <c r="R132" i="69" s="1"/>
  <c r="S129" i="69"/>
  <c r="U131" i="68"/>
  <c r="R130" i="67"/>
  <c r="R132" i="67" s="1"/>
  <c r="S129" i="67"/>
  <c r="AF135" i="71" l="1"/>
  <c r="AF190" i="71"/>
  <c r="T135" i="68"/>
  <c r="S135" i="72"/>
  <c r="S190" i="72"/>
  <c r="AH129" i="71"/>
  <c r="AH131" i="71" s="1"/>
  <c r="AG130" i="71"/>
  <c r="AG132" i="71" s="1"/>
  <c r="AG133" i="71" s="1"/>
  <c r="R133" i="73"/>
  <c r="R133" i="70"/>
  <c r="R133" i="74"/>
  <c r="R190" i="74" s="1"/>
  <c r="R133" i="67"/>
  <c r="R133" i="75"/>
  <c r="R133" i="69"/>
  <c r="R190" i="69" s="1"/>
  <c r="AH128" i="88"/>
  <c r="S131" i="75"/>
  <c r="S131" i="74"/>
  <c r="S131" i="73"/>
  <c r="T130" i="72"/>
  <c r="T132" i="72" s="1"/>
  <c r="U129" i="72"/>
  <c r="S131" i="70"/>
  <c r="S131" i="69"/>
  <c r="U130" i="68"/>
  <c r="U132" i="68" s="1"/>
  <c r="V129" i="68"/>
  <c r="S131" i="67"/>
  <c r="R135" i="75" l="1"/>
  <c r="R190" i="75"/>
  <c r="AG135" i="71"/>
  <c r="AG190" i="71"/>
  <c r="R135" i="70"/>
  <c r="R190" i="70"/>
  <c r="R135" i="67"/>
  <c r="R190" i="67"/>
  <c r="R135" i="73"/>
  <c r="R190" i="73"/>
  <c r="AI129" i="71"/>
  <c r="AI131" i="71" s="1"/>
  <c r="AH130" i="71"/>
  <c r="AH132" i="71" s="1"/>
  <c r="AH133" i="71" s="1"/>
  <c r="R135" i="69"/>
  <c r="T133" i="72"/>
  <c r="T190" i="72" s="1"/>
  <c r="U133" i="68"/>
  <c r="U190" i="68" s="1"/>
  <c r="AI128" i="88"/>
  <c r="S130" i="75"/>
  <c r="S132" i="75" s="1"/>
  <c r="T129" i="75"/>
  <c r="S130" i="74"/>
  <c r="S132" i="74" s="1"/>
  <c r="T129" i="74"/>
  <c r="S130" i="73"/>
  <c r="S132" i="73" s="1"/>
  <c r="T129" i="73"/>
  <c r="U131" i="72"/>
  <c r="T129" i="70"/>
  <c r="S130" i="70"/>
  <c r="S132" i="70" s="1"/>
  <c r="S130" i="69"/>
  <c r="S132" i="69" s="1"/>
  <c r="T129" i="69"/>
  <c r="V131" i="68"/>
  <c r="S130" i="67"/>
  <c r="S132" i="67" s="1"/>
  <c r="T129" i="67"/>
  <c r="AH135" i="71" l="1"/>
  <c r="AH190" i="71"/>
  <c r="AJ129" i="71"/>
  <c r="AJ131" i="71" s="1"/>
  <c r="AI130" i="71"/>
  <c r="AI132" i="71" s="1"/>
  <c r="AI133" i="71" s="1"/>
  <c r="U135" i="68"/>
  <c r="T135" i="72"/>
  <c r="S133" i="67"/>
  <c r="S133" i="75"/>
  <c r="S133" i="73"/>
  <c r="S190" i="73" s="1"/>
  <c r="S133" i="69"/>
  <c r="S190" i="69" s="1"/>
  <c r="S133" i="70"/>
  <c r="S133" i="74"/>
  <c r="S190" i="74" s="1"/>
  <c r="AJ128" i="88"/>
  <c r="T131" i="75"/>
  <c r="T131" i="74"/>
  <c r="T131" i="73"/>
  <c r="U130" i="72"/>
  <c r="U132" i="72" s="1"/>
  <c r="V129" i="72"/>
  <c r="T131" i="70"/>
  <c r="T131" i="69"/>
  <c r="V130" i="68"/>
  <c r="V132" i="68" s="1"/>
  <c r="W129" i="68"/>
  <c r="T131" i="67"/>
  <c r="S135" i="70" l="1"/>
  <c r="S190" i="70"/>
  <c r="S135" i="75"/>
  <c r="S190" i="75"/>
  <c r="S135" i="67"/>
  <c r="S190" i="67"/>
  <c r="AI135" i="71"/>
  <c r="AI190" i="71"/>
  <c r="AK129" i="71"/>
  <c r="AK131" i="71" s="1"/>
  <c r="AJ130" i="71"/>
  <c r="AJ132" i="71" s="1"/>
  <c r="AJ133" i="71" s="1"/>
  <c r="S135" i="73"/>
  <c r="S135" i="69"/>
  <c r="U133" i="72"/>
  <c r="U190" i="72" s="1"/>
  <c r="V133" i="68"/>
  <c r="V190" i="68" s="1"/>
  <c r="AK128" i="88"/>
  <c r="T130" i="75"/>
  <c r="T132" i="75" s="1"/>
  <c r="U129" i="75"/>
  <c r="T130" i="74"/>
  <c r="T132" i="74" s="1"/>
  <c r="U129" i="74"/>
  <c r="T130" i="73"/>
  <c r="T132" i="73" s="1"/>
  <c r="U129" i="73"/>
  <c r="V131" i="72"/>
  <c r="T130" i="70"/>
  <c r="T132" i="70" s="1"/>
  <c r="U129" i="70"/>
  <c r="T130" i="69"/>
  <c r="T132" i="69" s="1"/>
  <c r="U129" i="69"/>
  <c r="W131" i="68"/>
  <c r="T130" i="67"/>
  <c r="T132" i="67" s="1"/>
  <c r="U129" i="67"/>
  <c r="AJ135" i="71" l="1"/>
  <c r="AJ190" i="71"/>
  <c r="U135" i="72"/>
  <c r="AL129" i="71"/>
  <c r="AL131" i="71" s="1"/>
  <c r="AK130" i="71"/>
  <c r="AK132" i="71" s="1"/>
  <c r="AK133" i="71" s="1"/>
  <c r="T133" i="75"/>
  <c r="T190" i="75" s="1"/>
  <c r="T133" i="67"/>
  <c r="T133" i="69"/>
  <c r="T190" i="69" s="1"/>
  <c r="T133" i="70"/>
  <c r="T190" i="70" s="1"/>
  <c r="V135" i="68"/>
  <c r="T133" i="73"/>
  <c r="T190" i="73" s="1"/>
  <c r="T133" i="74"/>
  <c r="T190" i="74" s="1"/>
  <c r="AL128" i="88"/>
  <c r="U131" i="75"/>
  <c r="U131" i="74"/>
  <c r="U131" i="73"/>
  <c r="V130" i="72"/>
  <c r="V132" i="72" s="1"/>
  <c r="W129" i="72"/>
  <c r="U131" i="70"/>
  <c r="U131" i="69"/>
  <c r="W130" i="68"/>
  <c r="W132" i="68" s="1"/>
  <c r="X129" i="68"/>
  <c r="U131" i="67"/>
  <c r="T135" i="67" l="1"/>
  <c r="T190" i="67"/>
  <c r="AK135" i="71"/>
  <c r="AK190" i="71"/>
  <c r="T135" i="75"/>
  <c r="AM129" i="71"/>
  <c r="AM131" i="71" s="1"/>
  <c r="AL130" i="71"/>
  <c r="AL132" i="71" s="1"/>
  <c r="AL133" i="71" s="1"/>
  <c r="T135" i="69"/>
  <c r="T135" i="73"/>
  <c r="T135" i="70"/>
  <c r="V133" i="72"/>
  <c r="V190" i="72" s="1"/>
  <c r="W133" i="68"/>
  <c r="W190" i="68" s="1"/>
  <c r="AM128" i="88"/>
  <c r="V129" i="75"/>
  <c r="U130" i="75"/>
  <c r="U132" i="75" s="1"/>
  <c r="V129" i="74"/>
  <c r="U130" i="74"/>
  <c r="U132" i="74" s="1"/>
  <c r="U130" i="73"/>
  <c r="U132" i="73" s="1"/>
  <c r="V129" i="73"/>
  <c r="W131" i="72"/>
  <c r="U130" i="70"/>
  <c r="U132" i="70" s="1"/>
  <c r="V129" i="70"/>
  <c r="V129" i="69"/>
  <c r="U130" i="69"/>
  <c r="U132" i="69" s="1"/>
  <c r="X131" i="68"/>
  <c r="U130" i="67"/>
  <c r="U132" i="67" s="1"/>
  <c r="V129" i="67"/>
  <c r="AL135" i="71" l="1"/>
  <c r="AL190" i="71"/>
  <c r="V135" i="72"/>
  <c r="AN129" i="71"/>
  <c r="AN131" i="71" s="1"/>
  <c r="AM130" i="71"/>
  <c r="AM132" i="71" s="1"/>
  <c r="AM133" i="71" s="1"/>
  <c r="W135" i="68"/>
  <c r="U133" i="74"/>
  <c r="U190" i="74" s="1"/>
  <c r="U133" i="73"/>
  <c r="U190" i="73" s="1"/>
  <c r="U133" i="70"/>
  <c r="U133" i="69"/>
  <c r="U133" i="75"/>
  <c r="U133" i="67"/>
  <c r="AN128" i="88"/>
  <c r="V131" i="75"/>
  <c r="V131" i="74"/>
  <c r="V131" i="73"/>
  <c r="X129" i="72"/>
  <c r="W130" i="72"/>
  <c r="W132" i="72" s="1"/>
  <c r="V131" i="70"/>
  <c r="V131" i="69"/>
  <c r="Y129" i="68"/>
  <c r="X130" i="68"/>
  <c r="X132" i="68" s="1"/>
  <c r="V131" i="67"/>
  <c r="U135" i="67" l="1"/>
  <c r="U190" i="67"/>
  <c r="U135" i="69"/>
  <c r="U190" i="69"/>
  <c r="U135" i="75"/>
  <c r="U190" i="75"/>
  <c r="AM135" i="71"/>
  <c r="AM190" i="71"/>
  <c r="U135" i="70"/>
  <c r="U190" i="70"/>
  <c r="U135" i="73"/>
  <c r="AO129" i="71"/>
  <c r="AO131" i="71" s="1"/>
  <c r="AN130" i="71"/>
  <c r="AN132" i="71" s="1"/>
  <c r="AN133" i="71" s="1"/>
  <c r="W133" i="72"/>
  <c r="W190" i="72" s="1"/>
  <c r="X133" i="68"/>
  <c r="X190" i="68" s="1"/>
  <c r="AO128" i="88"/>
  <c r="W129" i="75"/>
  <c r="V130" i="75"/>
  <c r="V132" i="75" s="1"/>
  <c r="V130" i="74"/>
  <c r="V132" i="74" s="1"/>
  <c r="W129" i="74"/>
  <c r="V130" i="73"/>
  <c r="V132" i="73" s="1"/>
  <c r="W129" i="73"/>
  <c r="X131" i="72"/>
  <c r="V130" i="70"/>
  <c r="V132" i="70" s="1"/>
  <c r="W129" i="70"/>
  <c r="V130" i="69"/>
  <c r="V132" i="69" s="1"/>
  <c r="W129" i="69"/>
  <c r="Y131" i="68"/>
  <c r="V130" i="67"/>
  <c r="V132" i="67" s="1"/>
  <c r="W129" i="67"/>
  <c r="AN135" i="71" l="1"/>
  <c r="AN190" i="71"/>
  <c r="W135" i="72"/>
  <c r="AP129" i="71"/>
  <c r="AP131" i="71" s="1"/>
  <c r="AO130" i="71"/>
  <c r="AO132" i="71" s="1"/>
  <c r="AO133" i="71" s="1"/>
  <c r="X135" i="68"/>
  <c r="V133" i="73"/>
  <c r="V190" i="73" s="1"/>
  <c r="V133" i="74"/>
  <c r="V190" i="74" s="1"/>
  <c r="V133" i="69"/>
  <c r="V133" i="70"/>
  <c r="V133" i="75"/>
  <c r="V190" i="75" s="1"/>
  <c r="V133" i="67"/>
  <c r="AP128" i="88"/>
  <c r="W131" i="75"/>
  <c r="W131" i="74"/>
  <c r="W131" i="73"/>
  <c r="Y129" i="72"/>
  <c r="X130" i="72"/>
  <c r="X132" i="72" s="1"/>
  <c r="W131" i="70"/>
  <c r="W131" i="69"/>
  <c r="Y130" i="68"/>
  <c r="Y132" i="68" s="1"/>
  <c r="Z129" i="68"/>
  <c r="W131" i="67"/>
  <c r="V135" i="73" l="1"/>
  <c r="V135" i="69"/>
  <c r="V190" i="69"/>
  <c r="V135" i="70"/>
  <c r="V190" i="70"/>
  <c r="AO135" i="71"/>
  <c r="AO190" i="71"/>
  <c r="V135" i="67"/>
  <c r="V190" i="67"/>
  <c r="AQ129" i="71"/>
  <c r="AQ131" i="71" s="1"/>
  <c r="AP130" i="71"/>
  <c r="AP132" i="71" s="1"/>
  <c r="AP133" i="71" s="1"/>
  <c r="Y133" i="68"/>
  <c r="Y190" i="68" s="1"/>
  <c r="X133" i="72"/>
  <c r="X190" i="72" s="1"/>
  <c r="V135" i="75"/>
  <c r="AQ128" i="88"/>
  <c r="W130" i="75"/>
  <c r="W132" i="75" s="1"/>
  <c r="X129" i="75"/>
  <c r="W130" i="74"/>
  <c r="W132" i="74" s="1"/>
  <c r="X129" i="74"/>
  <c r="X129" i="73"/>
  <c r="W130" i="73"/>
  <c r="W132" i="73" s="1"/>
  <c r="Y131" i="72"/>
  <c r="W130" i="70"/>
  <c r="W132" i="70" s="1"/>
  <c r="X129" i="70"/>
  <c r="X129" i="69"/>
  <c r="W130" i="69"/>
  <c r="W132" i="69" s="1"/>
  <c r="Z131" i="68"/>
  <c r="X129" i="67"/>
  <c r="W130" i="67"/>
  <c r="W132" i="67" s="1"/>
  <c r="AP135" i="71" l="1"/>
  <c r="AP190" i="71"/>
  <c r="X135" i="72"/>
  <c r="AR129" i="71"/>
  <c r="AR131" i="71" s="1"/>
  <c r="AQ130" i="71"/>
  <c r="AQ132" i="71" s="1"/>
  <c r="AQ133" i="71" s="1"/>
  <c r="Y135" i="68"/>
  <c r="W133" i="70"/>
  <c r="W190" i="70" s="1"/>
  <c r="W133" i="74"/>
  <c r="W190" i="74" s="1"/>
  <c r="W133" i="73"/>
  <c r="W133" i="69"/>
  <c r="W190" i="69" s="1"/>
  <c r="W133" i="67"/>
  <c r="W190" i="67" s="1"/>
  <c r="W133" i="75"/>
  <c r="AR128" i="88"/>
  <c r="X131" i="75"/>
  <c r="X131" i="74"/>
  <c r="X131" i="73"/>
  <c r="Z129" i="72"/>
  <c r="Y130" i="72"/>
  <c r="Y132" i="72" s="1"/>
  <c r="X131" i="70"/>
  <c r="X131" i="69"/>
  <c r="Z130" i="68"/>
  <c r="Z132" i="68" s="1"/>
  <c r="AA129" i="68"/>
  <c r="X131" i="67"/>
  <c r="W135" i="73" l="1"/>
  <c r="W190" i="73"/>
  <c r="W135" i="75"/>
  <c r="W190" i="75"/>
  <c r="AQ135" i="71"/>
  <c r="AQ190" i="71"/>
  <c r="AS129" i="71"/>
  <c r="AS131" i="71" s="1"/>
  <c r="AR130" i="71"/>
  <c r="AR132" i="71" s="1"/>
  <c r="AR133" i="71" s="1"/>
  <c r="W135" i="70"/>
  <c r="W135" i="69"/>
  <c r="W135" i="67"/>
  <c r="Y133" i="72"/>
  <c r="Y190" i="72" s="1"/>
  <c r="Z133" i="68"/>
  <c r="AS128" i="88"/>
  <c r="X130" i="75"/>
  <c r="X132" i="75" s="1"/>
  <c r="Y129" i="75"/>
  <c r="X130" i="74"/>
  <c r="X132" i="74" s="1"/>
  <c r="Y129" i="74"/>
  <c r="X130" i="73"/>
  <c r="X132" i="73" s="1"/>
  <c r="Y129" i="73"/>
  <c r="Z131" i="72"/>
  <c r="X130" i="70"/>
  <c r="X132" i="70" s="1"/>
  <c r="Y129" i="70"/>
  <c r="X130" i="69"/>
  <c r="X132" i="69" s="1"/>
  <c r="Y129" i="69"/>
  <c r="AA131" i="68"/>
  <c r="X130" i="67"/>
  <c r="X132" i="67" s="1"/>
  <c r="Y129" i="67"/>
  <c r="AR135" i="71" l="1"/>
  <c r="AR190" i="71"/>
  <c r="Z135" i="68"/>
  <c r="Z190" i="68"/>
  <c r="Y135" i="72"/>
  <c r="AT129" i="71"/>
  <c r="AT131" i="71" s="1"/>
  <c r="AS130" i="71"/>
  <c r="AS132" i="71" s="1"/>
  <c r="AS133" i="71" s="1"/>
  <c r="X133" i="69"/>
  <c r="X190" i="69" s="1"/>
  <c r="X133" i="73"/>
  <c r="X190" i="73" s="1"/>
  <c r="X133" i="70"/>
  <c r="X190" i="70" s="1"/>
  <c r="X133" i="74"/>
  <c r="X190" i="74" s="1"/>
  <c r="X133" i="67"/>
  <c r="X190" i="67" s="1"/>
  <c r="X133" i="75"/>
  <c r="AT128" i="88"/>
  <c r="Y131" i="75"/>
  <c r="Y131" i="74"/>
  <c r="Y131" i="73"/>
  <c r="Z130" i="72"/>
  <c r="Z132" i="72" s="1"/>
  <c r="AA129" i="72"/>
  <c r="Y131" i="70"/>
  <c r="Y131" i="69"/>
  <c r="AB129" i="68"/>
  <c r="AA130" i="68"/>
  <c r="AA132" i="68" s="1"/>
  <c r="Y131" i="67"/>
  <c r="AS135" i="71" l="1"/>
  <c r="AS190" i="71"/>
  <c r="X135" i="75"/>
  <c r="X190" i="75"/>
  <c r="AU129" i="71"/>
  <c r="AU131" i="71" s="1"/>
  <c r="AT130" i="71"/>
  <c r="AT132" i="71" s="1"/>
  <c r="AT133" i="71" s="1"/>
  <c r="X135" i="73"/>
  <c r="X135" i="69"/>
  <c r="Z133" i="72"/>
  <c r="X135" i="70"/>
  <c r="AA133" i="68"/>
  <c r="AA190" i="68" s="1"/>
  <c r="X135" i="67"/>
  <c r="AU128" i="88"/>
  <c r="Y130" i="75"/>
  <c r="Y132" i="75" s="1"/>
  <c r="Z129" i="75"/>
  <c r="Y130" i="74"/>
  <c r="Y132" i="74" s="1"/>
  <c r="Z129" i="74"/>
  <c r="Y130" i="73"/>
  <c r="Y132" i="73" s="1"/>
  <c r="Z129" i="73"/>
  <c r="AA131" i="72"/>
  <c r="Z129" i="70"/>
  <c r="Y130" i="70"/>
  <c r="Y132" i="70" s="1"/>
  <c r="Y130" i="69"/>
  <c r="Y132" i="69" s="1"/>
  <c r="Z129" i="69"/>
  <c r="AB131" i="68"/>
  <c r="Z129" i="67"/>
  <c r="Y130" i="67"/>
  <c r="Y132" i="67" s="1"/>
  <c r="Z135" i="72" l="1"/>
  <c r="Z190" i="72"/>
  <c r="AT135" i="71"/>
  <c r="AT190" i="71"/>
  <c r="AV129" i="71"/>
  <c r="AV131" i="71" s="1"/>
  <c r="AU130" i="71"/>
  <c r="AU132" i="71" s="1"/>
  <c r="AU133" i="71" s="1"/>
  <c r="AA135" i="68"/>
  <c r="Y133" i="73"/>
  <c r="Y190" i="73" s="1"/>
  <c r="Y133" i="69"/>
  <c r="Y190" i="69" s="1"/>
  <c r="Y133" i="74"/>
  <c r="Y190" i="74" s="1"/>
  <c r="Y133" i="70"/>
  <c r="Y133" i="67"/>
  <c r="Y190" i="67" s="1"/>
  <c r="Y133" i="75"/>
  <c r="Y190" i="75" s="1"/>
  <c r="AV128" i="88"/>
  <c r="Z131" i="75"/>
  <c r="Z131" i="74"/>
  <c r="Z131" i="73"/>
  <c r="AB129" i="72"/>
  <c r="AA130" i="72"/>
  <c r="AA132" i="72" s="1"/>
  <c r="Z131" i="70"/>
  <c r="Z131" i="69"/>
  <c r="AB130" i="68"/>
  <c r="AB132" i="68" s="1"/>
  <c r="AC129" i="68"/>
  <c r="Z131" i="67"/>
  <c r="Y135" i="70" l="1"/>
  <c r="Y190" i="70"/>
  <c r="Y135" i="73"/>
  <c r="AU135" i="71"/>
  <c r="AU190" i="71"/>
  <c r="AW129" i="71"/>
  <c r="AW131" i="71" s="1"/>
  <c r="AV130" i="71"/>
  <c r="AV132" i="71" s="1"/>
  <c r="AV133" i="71" s="1"/>
  <c r="Y135" i="67"/>
  <c r="Y135" i="69"/>
  <c r="AB133" i="68"/>
  <c r="AB190" i="68" s="1"/>
  <c r="AA133" i="72"/>
  <c r="AA190" i="72" s="1"/>
  <c r="Y135" i="75"/>
  <c r="AX128" i="88"/>
  <c r="AW128" i="88"/>
  <c r="Z130" i="75"/>
  <c r="Z132" i="75" s="1"/>
  <c r="AA129" i="75"/>
  <c r="Z130" i="74"/>
  <c r="Z132" i="74" s="1"/>
  <c r="AA129" i="74"/>
  <c r="Z130" i="73"/>
  <c r="Z132" i="73" s="1"/>
  <c r="AA129" i="73"/>
  <c r="AB131" i="72"/>
  <c r="Z130" i="70"/>
  <c r="Z132" i="70" s="1"/>
  <c r="AA129" i="70"/>
  <c r="Z130" i="69"/>
  <c r="Z132" i="69" s="1"/>
  <c r="AA129" i="69"/>
  <c r="AC131" i="68"/>
  <c r="Z130" i="67"/>
  <c r="Z132" i="67" s="1"/>
  <c r="AA129" i="67"/>
  <c r="AV135" i="71" l="1"/>
  <c r="AV190" i="71"/>
  <c r="AB135" i="68"/>
  <c r="AW130" i="71"/>
  <c r="AW132" i="71" s="1"/>
  <c r="AW133" i="71" s="1"/>
  <c r="AX129" i="71"/>
  <c r="AX131" i="71" s="1"/>
  <c r="AA135" i="72"/>
  <c r="Z133" i="69"/>
  <c r="Z190" i="69" s="1"/>
  <c r="Z133" i="74"/>
  <c r="Z190" i="74" s="1"/>
  <c r="Z133" i="70"/>
  <c r="Z133" i="73"/>
  <c r="Z133" i="67"/>
  <c r="Z190" i="67" s="1"/>
  <c r="Z133" i="75"/>
  <c r="AA131" i="75"/>
  <c r="AA131" i="74"/>
  <c r="AA131" i="73"/>
  <c r="AB130" i="72"/>
  <c r="AB132" i="72" s="1"/>
  <c r="AC129" i="72"/>
  <c r="AA131" i="70"/>
  <c r="AA131" i="69"/>
  <c r="AC130" i="68"/>
  <c r="AC132" i="68" s="1"/>
  <c r="AD129" i="68"/>
  <c r="AA131" i="67"/>
  <c r="Z135" i="75" l="1"/>
  <c r="Z190" i="75"/>
  <c r="Z135" i="73"/>
  <c r="Z190" i="73"/>
  <c r="AW135" i="71"/>
  <c r="AW190" i="71"/>
  <c r="Z135" i="70"/>
  <c r="Z190" i="70"/>
  <c r="Z135" i="69"/>
  <c r="AY129" i="71"/>
  <c r="AY131" i="71" s="1"/>
  <c r="AX130" i="71"/>
  <c r="AX132" i="71" s="1"/>
  <c r="AX133" i="71" s="1"/>
  <c r="AC133" i="68"/>
  <c r="AC190" i="68" s="1"/>
  <c r="AB133" i="72"/>
  <c r="AB190" i="72" s="1"/>
  <c r="Z135" i="67"/>
  <c r="AA130" i="75"/>
  <c r="AA132" i="75" s="1"/>
  <c r="AB129" i="75"/>
  <c r="AA130" i="74"/>
  <c r="AA132" i="74" s="1"/>
  <c r="AB129" i="74"/>
  <c r="AA130" i="73"/>
  <c r="AA132" i="73" s="1"/>
  <c r="AB129" i="73"/>
  <c r="AC131" i="72"/>
  <c r="AB129" i="70"/>
  <c r="AA130" i="70"/>
  <c r="AA132" i="70" s="1"/>
  <c r="AA130" i="69"/>
  <c r="AA132" i="69" s="1"/>
  <c r="AB129" i="69"/>
  <c r="AD131" i="68"/>
  <c r="AA130" i="67"/>
  <c r="AA132" i="67" s="1"/>
  <c r="AB129" i="67"/>
  <c r="AX135" i="71" l="1"/>
  <c r="AX190" i="71"/>
  <c r="AC135" i="68"/>
  <c r="AZ129" i="71"/>
  <c r="AZ131" i="71" s="1"/>
  <c r="AY130" i="71"/>
  <c r="AY132" i="71" s="1"/>
  <c r="AY133" i="71" s="1"/>
  <c r="AB135" i="72"/>
  <c r="AA133" i="69"/>
  <c r="AA190" i="69" s="1"/>
  <c r="AA133" i="74"/>
  <c r="AA190" i="74" s="1"/>
  <c r="AA133" i="73"/>
  <c r="AA133" i="70"/>
  <c r="AA190" i="70" s="1"/>
  <c r="AA133" i="67"/>
  <c r="AA133" i="75"/>
  <c r="AA190" i="75" s="1"/>
  <c r="AB131" i="75"/>
  <c r="AB131" i="74"/>
  <c r="AB131" i="73"/>
  <c r="AC130" i="72"/>
  <c r="AC132" i="72" s="1"/>
  <c r="AD129" i="72"/>
  <c r="AB131" i="70"/>
  <c r="AB131" i="69"/>
  <c r="AD130" i="68"/>
  <c r="AD132" i="68" s="1"/>
  <c r="AE129" i="68"/>
  <c r="AB131" i="67"/>
  <c r="AA135" i="73" l="1"/>
  <c r="AA190" i="73"/>
  <c r="AA135" i="67"/>
  <c r="AA190" i="67"/>
  <c r="AY135" i="71"/>
  <c r="AY190" i="71"/>
  <c r="BA129" i="71"/>
  <c r="BA131" i="71" s="1"/>
  <c r="AZ130" i="71"/>
  <c r="AZ132" i="71" s="1"/>
  <c r="AZ133" i="71" s="1"/>
  <c r="AA135" i="69"/>
  <c r="AA135" i="70"/>
  <c r="AD133" i="68"/>
  <c r="AD190" i="68" s="1"/>
  <c r="AC133" i="72"/>
  <c r="AC190" i="72" s="1"/>
  <c r="AA135" i="75"/>
  <c r="AB130" i="75"/>
  <c r="AB132" i="75" s="1"/>
  <c r="AC129" i="75"/>
  <c r="AB130" i="74"/>
  <c r="AB132" i="74" s="1"/>
  <c r="AC129" i="74"/>
  <c r="AB130" i="73"/>
  <c r="AB132" i="73" s="1"/>
  <c r="AC129" i="73"/>
  <c r="AD131" i="72"/>
  <c r="AB130" i="70"/>
  <c r="AB132" i="70" s="1"/>
  <c r="AC129" i="70"/>
  <c r="AB130" i="69"/>
  <c r="AB132" i="69" s="1"/>
  <c r="AC129" i="69"/>
  <c r="AE131" i="68"/>
  <c r="AB130" i="67"/>
  <c r="AB132" i="67" s="1"/>
  <c r="AC129" i="67"/>
  <c r="AZ135" i="71" l="1"/>
  <c r="AZ190" i="71"/>
  <c r="BB129" i="71"/>
  <c r="BA130" i="71"/>
  <c r="BA132" i="71" s="1"/>
  <c r="BA133" i="71" s="1"/>
  <c r="AD135" i="68"/>
  <c r="AC135" i="72"/>
  <c r="AB133" i="75"/>
  <c r="AB190" i="75" s="1"/>
  <c r="AB133" i="70"/>
  <c r="AB133" i="74"/>
  <c r="AB190" i="74" s="1"/>
  <c r="AB133" i="69"/>
  <c r="AB190" i="69" s="1"/>
  <c r="AB133" i="73"/>
  <c r="AB190" i="73" s="1"/>
  <c r="AB133" i="67"/>
  <c r="AB190" i="67" s="1"/>
  <c r="AC131" i="75"/>
  <c r="AC131" i="74"/>
  <c r="AC131" i="73"/>
  <c r="AD130" i="72"/>
  <c r="AD132" i="72" s="1"/>
  <c r="AE129" i="72"/>
  <c r="AC131" i="70"/>
  <c r="AC131" i="69"/>
  <c r="AE130" i="68"/>
  <c r="AE132" i="68" s="1"/>
  <c r="AF129" i="68"/>
  <c r="AC131" i="67"/>
  <c r="AB135" i="70" l="1"/>
  <c r="AB190" i="70"/>
  <c r="BA135" i="71"/>
  <c r="BA190" i="71"/>
  <c r="BB131" i="71"/>
  <c r="BB130" i="71" s="1"/>
  <c r="BB132" i="71" s="1"/>
  <c r="BB133" i="71" s="1"/>
  <c r="AB135" i="75"/>
  <c r="AB135" i="69"/>
  <c r="AB135" i="67"/>
  <c r="AE133" i="68"/>
  <c r="AE190" i="68" s="1"/>
  <c r="AB135" i="73"/>
  <c r="AD133" i="72"/>
  <c r="AD190" i="72" s="1"/>
  <c r="AD129" i="75"/>
  <c r="AC130" i="75"/>
  <c r="AC132" i="75" s="1"/>
  <c r="AD129" i="74"/>
  <c r="AC130" i="74"/>
  <c r="AC132" i="74" s="1"/>
  <c r="AC130" i="73"/>
  <c r="AC132" i="73" s="1"/>
  <c r="AD129" i="73"/>
  <c r="AE131" i="72"/>
  <c r="AC130" i="70"/>
  <c r="AC132" i="70" s="1"/>
  <c r="AD129" i="70"/>
  <c r="AD129" i="69"/>
  <c r="AC130" i="69"/>
  <c r="AC132" i="69" s="1"/>
  <c r="AF131" i="68"/>
  <c r="AC130" i="67"/>
  <c r="AC132" i="67" s="1"/>
  <c r="AD129" i="67"/>
  <c r="BB135" i="71" l="1"/>
  <c r="BB190" i="71"/>
  <c r="AE135" i="68"/>
  <c r="AC133" i="67"/>
  <c r="AC190" i="67" s="1"/>
  <c r="AC133" i="69"/>
  <c r="AC133" i="75"/>
  <c r="AC133" i="74"/>
  <c r="AC190" i="74" s="1"/>
  <c r="AD135" i="72"/>
  <c r="AC133" i="73"/>
  <c r="AC133" i="70"/>
  <c r="AD131" i="75"/>
  <c r="AD131" i="74"/>
  <c r="AD131" i="73"/>
  <c r="AF129" i="72"/>
  <c r="AE130" i="72"/>
  <c r="AE132" i="72" s="1"/>
  <c r="AD131" i="70"/>
  <c r="AD131" i="69"/>
  <c r="AG129" i="68"/>
  <c r="AF130" i="68"/>
  <c r="AF132" i="68" s="1"/>
  <c r="AD131" i="67"/>
  <c r="AC135" i="67"/>
  <c r="AC135" i="70" l="1"/>
  <c r="AC190" i="70"/>
  <c r="AC135" i="73"/>
  <c r="AC190" i="73"/>
  <c r="AC135" i="75"/>
  <c r="AC190" i="75"/>
  <c r="AC135" i="69"/>
  <c r="AC190" i="69"/>
  <c r="AE133" i="72"/>
  <c r="AE190" i="72" s="1"/>
  <c r="AF133" i="68"/>
  <c r="AE129" i="75"/>
  <c r="AD130" i="75"/>
  <c r="AD132" i="75" s="1"/>
  <c r="AE129" i="74"/>
  <c r="AD130" i="74"/>
  <c r="AD132" i="74" s="1"/>
  <c r="AD130" i="73"/>
  <c r="AD132" i="73" s="1"/>
  <c r="AE129" i="73"/>
  <c r="AF131" i="72"/>
  <c r="AD130" i="70"/>
  <c r="AD132" i="70" s="1"/>
  <c r="AE129" i="70"/>
  <c r="AD130" i="69"/>
  <c r="AD132" i="69" s="1"/>
  <c r="AE129" i="69"/>
  <c r="AG131" i="68"/>
  <c r="AD130" i="67"/>
  <c r="AD132" i="67" s="1"/>
  <c r="AE129" i="67"/>
  <c r="AF135" i="68" l="1"/>
  <c r="AF190" i="68"/>
  <c r="AE135" i="72"/>
  <c r="AD133" i="73"/>
  <c r="AD190" i="73" s="1"/>
  <c r="AD133" i="69"/>
  <c r="AD190" i="69" s="1"/>
  <c r="AD133" i="70"/>
  <c r="AD133" i="75"/>
  <c r="AD133" i="74"/>
  <c r="AD190" i="74" s="1"/>
  <c r="AD133" i="67"/>
  <c r="AD190" i="67" s="1"/>
  <c r="AE131" i="75"/>
  <c r="AE131" i="74"/>
  <c r="AE131" i="73"/>
  <c r="AF130" i="72"/>
  <c r="AF132" i="72" s="1"/>
  <c r="AG129" i="72"/>
  <c r="AE131" i="70"/>
  <c r="AE131" i="69"/>
  <c r="AG130" i="68"/>
  <c r="AG132" i="68" s="1"/>
  <c r="AH129" i="68"/>
  <c r="AE131" i="67"/>
  <c r="AD135" i="75" l="1"/>
  <c r="AD190" i="75"/>
  <c r="AD135" i="70"/>
  <c r="AD190" i="70"/>
  <c r="AD135" i="73"/>
  <c r="AD135" i="67"/>
  <c r="AD135" i="69"/>
  <c r="AG133" i="68"/>
  <c r="AG190" i="68" s="1"/>
  <c r="AF133" i="72"/>
  <c r="AE130" i="75"/>
  <c r="AE132" i="75" s="1"/>
  <c r="AF129" i="75"/>
  <c r="AE130" i="74"/>
  <c r="AE132" i="74" s="1"/>
  <c r="AF129" i="74"/>
  <c r="AF129" i="73"/>
  <c r="AE130" i="73"/>
  <c r="AE132" i="73" s="1"/>
  <c r="AG131" i="72"/>
  <c r="AE130" i="70"/>
  <c r="AE132" i="70" s="1"/>
  <c r="AF129" i="70"/>
  <c r="AF129" i="69"/>
  <c r="AE130" i="69"/>
  <c r="AE132" i="69" s="1"/>
  <c r="AH131" i="68"/>
  <c r="AF129" i="67"/>
  <c r="AE130" i="67"/>
  <c r="AE132" i="67" s="1"/>
  <c r="AF135" i="72" l="1"/>
  <c r="AF190" i="72"/>
  <c r="AG135" i="68"/>
  <c r="AE133" i="74"/>
  <c r="AE190" i="74" s="1"/>
  <c r="AE133" i="70"/>
  <c r="AE133" i="73"/>
  <c r="AE133" i="67"/>
  <c r="AE190" i="67" s="1"/>
  <c r="AE133" i="75"/>
  <c r="AE133" i="69"/>
  <c r="AE190" i="69" s="1"/>
  <c r="AF131" i="75"/>
  <c r="AF131" i="74"/>
  <c r="AF131" i="73"/>
  <c r="AG130" i="72"/>
  <c r="AG132" i="72" s="1"/>
  <c r="AH129" i="72"/>
  <c r="AF131" i="70"/>
  <c r="AF131" i="69"/>
  <c r="AH130" i="68"/>
  <c r="AH132" i="68" s="1"/>
  <c r="AI129" i="68"/>
  <c r="AF131" i="67"/>
  <c r="AE135" i="75" l="1"/>
  <c r="AE190" i="75"/>
  <c r="AE135" i="73"/>
  <c r="AE190" i="73"/>
  <c r="AE135" i="70"/>
  <c r="AE190" i="70"/>
  <c r="AE135" i="69"/>
  <c r="AE135" i="67"/>
  <c r="AG133" i="72"/>
  <c r="AG190" i="72" s="1"/>
  <c r="AH133" i="68"/>
  <c r="AH190" i="68" s="1"/>
  <c r="AF130" i="75"/>
  <c r="AF132" i="75" s="1"/>
  <c r="AG129" i="75"/>
  <c r="AF130" i="74"/>
  <c r="AF132" i="74" s="1"/>
  <c r="AG129" i="74"/>
  <c r="AF130" i="73"/>
  <c r="AF132" i="73" s="1"/>
  <c r="AG129" i="73"/>
  <c r="AH131" i="72"/>
  <c r="AF130" i="70"/>
  <c r="AF132" i="70" s="1"/>
  <c r="AG129" i="70"/>
  <c r="AF130" i="69"/>
  <c r="AF132" i="69" s="1"/>
  <c r="AG129" i="69"/>
  <c r="AI131" i="68"/>
  <c r="AF130" i="67"/>
  <c r="AF132" i="67" s="1"/>
  <c r="AG129" i="67"/>
  <c r="AH135" i="68" l="1"/>
  <c r="AG135" i="72"/>
  <c r="AF133" i="75"/>
  <c r="AF190" i="75" s="1"/>
  <c r="AF133" i="67"/>
  <c r="AF133" i="69"/>
  <c r="AF133" i="73"/>
  <c r="AF190" i="73" s="1"/>
  <c r="AF133" i="70"/>
  <c r="AF133" i="74"/>
  <c r="AF190" i="74" s="1"/>
  <c r="AG131" i="75"/>
  <c r="AG131" i="74"/>
  <c r="AG131" i="73"/>
  <c r="AH130" i="72"/>
  <c r="AH132" i="72" s="1"/>
  <c r="AI129" i="72"/>
  <c r="AG131" i="70"/>
  <c r="AG131" i="69"/>
  <c r="AJ129" i="68"/>
  <c r="AI130" i="68"/>
  <c r="AI132" i="68" s="1"/>
  <c r="AG131" i="67"/>
  <c r="AF135" i="70" l="1"/>
  <c r="AF190" i="70"/>
  <c r="AF135" i="69"/>
  <c r="AF190" i="69"/>
  <c r="AF135" i="67"/>
  <c r="AF190" i="67"/>
  <c r="AF135" i="75"/>
  <c r="AF135" i="73"/>
  <c r="AI133" i="68"/>
  <c r="AI190" i="68" s="1"/>
  <c r="AH133" i="72"/>
  <c r="AH190" i="72" s="1"/>
  <c r="AG130" i="75"/>
  <c r="AG132" i="75" s="1"/>
  <c r="AH129" i="75"/>
  <c r="AG130" i="74"/>
  <c r="AG132" i="74" s="1"/>
  <c r="AH129" i="74"/>
  <c r="AG130" i="73"/>
  <c r="AG132" i="73" s="1"/>
  <c r="AH129" i="73"/>
  <c r="AI131" i="72"/>
  <c r="AH129" i="70"/>
  <c r="AG130" i="70"/>
  <c r="AG132" i="70" s="1"/>
  <c r="AG130" i="69"/>
  <c r="AG132" i="69" s="1"/>
  <c r="AH129" i="69"/>
  <c r="AJ131" i="68"/>
  <c r="AH129" i="67"/>
  <c r="AG130" i="67"/>
  <c r="AG132" i="67" s="1"/>
  <c r="AI135" i="68" l="1"/>
  <c r="AH135" i="72"/>
  <c r="AG133" i="69"/>
  <c r="AG190" i="69" s="1"/>
  <c r="AG133" i="73"/>
  <c r="AG133" i="74"/>
  <c r="AG190" i="74" s="1"/>
  <c r="AG133" i="75"/>
  <c r="AG190" i="75" s="1"/>
  <c r="AG133" i="70"/>
  <c r="AG190" i="70" s="1"/>
  <c r="AG133" i="67"/>
  <c r="AH131" i="75"/>
  <c r="AH131" i="74"/>
  <c r="AH131" i="73"/>
  <c r="AJ129" i="72"/>
  <c r="AI130" i="72"/>
  <c r="AI132" i="72" s="1"/>
  <c r="AH131" i="70"/>
  <c r="AH131" i="69"/>
  <c r="AJ130" i="68"/>
  <c r="AJ132" i="68" s="1"/>
  <c r="AK129" i="68"/>
  <c r="AH131" i="67"/>
  <c r="AG135" i="67" l="1"/>
  <c r="AG190" i="67"/>
  <c r="AG135" i="73"/>
  <c r="AG190" i="73"/>
  <c r="AG135" i="69"/>
  <c r="AG135" i="75"/>
  <c r="AG135" i="70"/>
  <c r="AI133" i="72"/>
  <c r="AI190" i="72" s="1"/>
  <c r="AJ133" i="68"/>
  <c r="AJ190" i="68" s="1"/>
  <c r="AH130" i="75"/>
  <c r="AH132" i="75" s="1"/>
  <c r="AI129" i="75"/>
  <c r="AH130" i="74"/>
  <c r="AH132" i="74" s="1"/>
  <c r="AI129" i="74"/>
  <c r="AH130" i="73"/>
  <c r="AH132" i="73" s="1"/>
  <c r="AI129" i="73"/>
  <c r="AJ131" i="72"/>
  <c r="AH130" i="70"/>
  <c r="AH132" i="70" s="1"/>
  <c r="AI129" i="70"/>
  <c r="AH130" i="69"/>
  <c r="AH132" i="69" s="1"/>
  <c r="AI129" i="69"/>
  <c r="AK131" i="68"/>
  <c r="AH130" i="67"/>
  <c r="AH132" i="67" s="1"/>
  <c r="AI129" i="67"/>
  <c r="AI135" i="72" l="1"/>
  <c r="AJ135" i="68"/>
  <c r="AH133" i="74"/>
  <c r="AH190" i="74" s="1"/>
  <c r="AH133" i="67"/>
  <c r="AH190" i="67" s="1"/>
  <c r="AH133" i="75"/>
  <c r="AH190" i="75" s="1"/>
  <c r="AH133" i="70"/>
  <c r="AH133" i="69"/>
  <c r="AH190" i="69" s="1"/>
  <c r="AH133" i="73"/>
  <c r="AI131" i="75"/>
  <c r="AI131" i="74"/>
  <c r="AI131" i="73"/>
  <c r="AJ130" i="72"/>
  <c r="AJ132" i="72" s="1"/>
  <c r="AK129" i="72"/>
  <c r="AI131" i="70"/>
  <c r="AI131" i="69"/>
  <c r="AK130" i="68"/>
  <c r="AK132" i="68" s="1"/>
  <c r="AL129" i="68"/>
  <c r="AI131" i="67"/>
  <c r="AH135" i="73" l="1"/>
  <c r="AH190" i="73"/>
  <c r="AH135" i="70"/>
  <c r="AH190" i="70"/>
  <c r="AH135" i="67"/>
  <c r="AH135" i="75"/>
  <c r="AH135" i="69"/>
  <c r="AK133" i="68"/>
  <c r="AK190" i="68" s="1"/>
  <c r="AJ133" i="72"/>
  <c r="AJ190" i="72" s="1"/>
  <c r="AI130" i="75"/>
  <c r="AI132" i="75" s="1"/>
  <c r="AJ129" i="75"/>
  <c r="AI130" i="74"/>
  <c r="AI132" i="74" s="1"/>
  <c r="AJ129" i="74"/>
  <c r="AI130" i="73"/>
  <c r="AI132" i="73" s="1"/>
  <c r="AJ129" i="73"/>
  <c r="AK131" i="72"/>
  <c r="AJ129" i="70"/>
  <c r="AI130" i="70"/>
  <c r="AI132" i="70" s="1"/>
  <c r="AI130" i="69"/>
  <c r="AI132" i="69" s="1"/>
  <c r="AJ129" i="69"/>
  <c r="AL131" i="68"/>
  <c r="AI130" i="67"/>
  <c r="AI132" i="67" s="1"/>
  <c r="AJ129" i="67"/>
  <c r="AK135" i="68" l="1"/>
  <c r="AI133" i="75"/>
  <c r="AI190" i="75" s="1"/>
  <c r="AI133" i="67"/>
  <c r="AI190" i="67" s="1"/>
  <c r="AJ135" i="72"/>
  <c r="AI133" i="73"/>
  <c r="AI133" i="69"/>
  <c r="AI190" i="69" s="1"/>
  <c r="AI133" i="70"/>
  <c r="AI133" i="74"/>
  <c r="AI190" i="74" s="1"/>
  <c r="AJ131" i="75"/>
  <c r="AJ131" i="74"/>
  <c r="AJ131" i="73"/>
  <c r="AK130" i="72"/>
  <c r="AK132" i="72" s="1"/>
  <c r="AL129" i="72"/>
  <c r="AJ131" i="70"/>
  <c r="AJ131" i="69"/>
  <c r="AL130" i="68"/>
  <c r="AL132" i="68" s="1"/>
  <c r="AM129" i="68"/>
  <c r="AJ131" i="67"/>
  <c r="AI135" i="75" l="1"/>
  <c r="AI135" i="70"/>
  <c r="AI190" i="70"/>
  <c r="AI135" i="73"/>
  <c r="AI190" i="73"/>
  <c r="AI135" i="67"/>
  <c r="AL133" i="68"/>
  <c r="AL190" i="68" s="1"/>
  <c r="AK133" i="72"/>
  <c r="AI135" i="69"/>
  <c r="AJ130" i="75"/>
  <c r="AJ132" i="75" s="1"/>
  <c r="AK129" i="75"/>
  <c r="AJ130" i="74"/>
  <c r="AJ132" i="74" s="1"/>
  <c r="AK129" i="74"/>
  <c r="AJ130" i="73"/>
  <c r="AJ132" i="73" s="1"/>
  <c r="AK129" i="73"/>
  <c r="AL131" i="72"/>
  <c r="AJ130" i="70"/>
  <c r="AJ132" i="70" s="1"/>
  <c r="AK129" i="70"/>
  <c r="AJ130" i="69"/>
  <c r="AJ132" i="69" s="1"/>
  <c r="AK129" i="69"/>
  <c r="AM131" i="68"/>
  <c r="AJ130" i="67"/>
  <c r="AJ132" i="67" s="1"/>
  <c r="AK129" i="67"/>
  <c r="AL135" i="68" l="1"/>
  <c r="AK135" i="72"/>
  <c r="AK190" i="72"/>
  <c r="AJ133" i="69"/>
  <c r="AJ133" i="75"/>
  <c r="AJ133" i="74"/>
  <c r="AJ190" i="74" s="1"/>
  <c r="AJ133" i="67"/>
  <c r="AJ190" i="67" s="1"/>
  <c r="AJ133" i="73"/>
  <c r="AJ133" i="70"/>
  <c r="AK131" i="75"/>
  <c r="AK131" i="74"/>
  <c r="AK131" i="73"/>
  <c r="AL130" i="72"/>
  <c r="AL132" i="72" s="1"/>
  <c r="AM129" i="72"/>
  <c r="AK131" i="70"/>
  <c r="AK131" i="69"/>
  <c r="AM130" i="68"/>
  <c r="AM132" i="68" s="1"/>
  <c r="AN129" i="68"/>
  <c r="AK131" i="67"/>
  <c r="AJ135" i="69" l="1"/>
  <c r="AJ190" i="69"/>
  <c r="AJ135" i="73"/>
  <c r="AJ190" i="73"/>
  <c r="AJ135" i="70"/>
  <c r="AJ190" i="70"/>
  <c r="AJ135" i="75"/>
  <c r="AJ190" i="75"/>
  <c r="AJ135" i="67"/>
  <c r="AL133" i="72"/>
  <c r="AL190" i="72" s="1"/>
  <c r="AM133" i="68"/>
  <c r="AL129" i="75"/>
  <c r="AK130" i="75"/>
  <c r="AK132" i="75" s="1"/>
  <c r="AL129" i="74"/>
  <c r="AK130" i="74"/>
  <c r="AK132" i="74" s="1"/>
  <c r="AK130" i="73"/>
  <c r="AK132" i="73" s="1"/>
  <c r="AL129" i="73"/>
  <c r="AM131" i="72"/>
  <c r="AK130" i="70"/>
  <c r="AK132" i="70" s="1"/>
  <c r="AL129" i="70"/>
  <c r="AL129" i="69"/>
  <c r="AK130" i="69"/>
  <c r="AK132" i="69" s="1"/>
  <c r="AN131" i="68"/>
  <c r="AK130" i="67"/>
  <c r="AK132" i="67" s="1"/>
  <c r="AL129" i="67"/>
  <c r="AM135" i="68" l="1"/>
  <c r="AM190" i="68"/>
  <c r="AL135" i="72"/>
  <c r="AK133" i="75"/>
  <c r="AK190" i="75" s="1"/>
  <c r="AK133" i="67"/>
  <c r="AK190" i="67" s="1"/>
  <c r="AK133" i="73"/>
  <c r="AK133" i="74"/>
  <c r="AK190" i="74" s="1"/>
  <c r="AK133" i="69"/>
  <c r="AK133" i="70"/>
  <c r="AL131" i="75"/>
  <c r="AL131" i="74"/>
  <c r="AL131" i="73"/>
  <c r="AN129" i="72"/>
  <c r="AM130" i="72"/>
  <c r="AM132" i="72" s="1"/>
  <c r="AL131" i="70"/>
  <c r="AL131" i="69"/>
  <c r="AO129" i="68"/>
  <c r="AN130" i="68"/>
  <c r="AN132" i="68" s="1"/>
  <c r="AL131" i="67"/>
  <c r="AK135" i="69" l="1"/>
  <c r="AK190" i="69"/>
  <c r="AK135" i="70"/>
  <c r="AK190" i="70"/>
  <c r="AK135" i="73"/>
  <c r="AK190" i="73"/>
  <c r="AK135" i="67"/>
  <c r="AK135" i="75"/>
  <c r="AM133" i="72"/>
  <c r="AM190" i="72" s="1"/>
  <c r="AN133" i="68"/>
  <c r="AN190" i="68" s="1"/>
  <c r="AM129" i="75"/>
  <c r="AL130" i="75"/>
  <c r="AL132" i="75" s="1"/>
  <c r="AM129" i="74"/>
  <c r="AL130" i="74"/>
  <c r="AL132" i="74" s="1"/>
  <c r="AL130" i="73"/>
  <c r="AL132" i="73" s="1"/>
  <c r="AM129" i="73"/>
  <c r="AN131" i="72"/>
  <c r="AL130" i="70"/>
  <c r="AL132" i="70" s="1"/>
  <c r="AM129" i="70"/>
  <c r="AL130" i="69"/>
  <c r="AL132" i="69" s="1"/>
  <c r="AM129" i="69"/>
  <c r="AO131" i="68"/>
  <c r="AL130" i="67"/>
  <c r="AL132" i="67" s="1"/>
  <c r="AM129" i="67"/>
  <c r="AM135" i="72" l="1"/>
  <c r="AN135" i="68"/>
  <c r="AL133" i="75"/>
  <c r="AL190" i="75" s="1"/>
  <c r="AL133" i="67"/>
  <c r="AL190" i="67" s="1"/>
  <c r="AL133" i="69"/>
  <c r="AL133" i="73"/>
  <c r="AL190" i="73" s="1"/>
  <c r="AL133" i="74"/>
  <c r="AL190" i="74" s="1"/>
  <c r="AL133" i="70"/>
  <c r="AM131" i="75"/>
  <c r="AM131" i="74"/>
  <c r="AM131" i="73"/>
  <c r="AO129" i="72"/>
  <c r="AN130" i="72"/>
  <c r="AN132" i="72" s="1"/>
  <c r="AM131" i="70"/>
  <c r="AM131" i="69"/>
  <c r="AO130" i="68"/>
  <c r="AO132" i="68" s="1"/>
  <c r="AP129" i="68"/>
  <c r="AM131" i="67"/>
  <c r="AL135" i="70" l="1"/>
  <c r="AL190" i="70"/>
  <c r="AL135" i="69"/>
  <c r="AL190" i="69"/>
  <c r="AL135" i="67"/>
  <c r="AL135" i="75"/>
  <c r="AL135" i="73"/>
  <c r="AN133" i="72"/>
  <c r="AN190" i="72" s="1"/>
  <c r="AO133" i="68"/>
  <c r="AO190" i="68" s="1"/>
  <c r="AM130" i="75"/>
  <c r="AM132" i="75" s="1"/>
  <c r="AN129" i="75"/>
  <c r="AM130" i="74"/>
  <c r="AM132" i="74" s="1"/>
  <c r="AN129" i="74"/>
  <c r="AN129" i="73"/>
  <c r="AM130" i="73"/>
  <c r="AM132" i="73" s="1"/>
  <c r="AO131" i="72"/>
  <c r="AM130" i="70"/>
  <c r="AM132" i="70" s="1"/>
  <c r="AN129" i="70"/>
  <c r="AN129" i="69"/>
  <c r="AM130" i="69"/>
  <c r="AM132" i="69" s="1"/>
  <c r="AP131" i="68"/>
  <c r="AN129" i="67"/>
  <c r="AM130" i="67"/>
  <c r="AM132" i="67" s="1"/>
  <c r="AN135" i="72" l="1"/>
  <c r="AO135" i="68"/>
  <c r="AM133" i="67"/>
  <c r="AM190" i="67" s="1"/>
  <c r="AM133" i="70"/>
  <c r="AM133" i="75"/>
  <c r="AM190" i="75" s="1"/>
  <c r="AM133" i="69"/>
  <c r="AM190" i="69" s="1"/>
  <c r="AM133" i="74"/>
  <c r="AM190" i="74" s="1"/>
  <c r="AM133" i="73"/>
  <c r="AN131" i="75"/>
  <c r="AN131" i="74"/>
  <c r="AN131" i="73"/>
  <c r="AP129" i="72"/>
  <c r="AO130" i="72"/>
  <c r="AO132" i="72" s="1"/>
  <c r="AN131" i="70"/>
  <c r="AN131" i="69"/>
  <c r="AP130" i="68"/>
  <c r="AP132" i="68" s="1"/>
  <c r="AQ129" i="68"/>
  <c r="AN131" i="67"/>
  <c r="AM135" i="73" l="1"/>
  <c r="AM190" i="73"/>
  <c r="AM135" i="70"/>
  <c r="AM190" i="70"/>
  <c r="AM135" i="67"/>
  <c r="AM135" i="69"/>
  <c r="AM135" i="75"/>
  <c r="AO133" i="72"/>
  <c r="AO190" i="72" s="1"/>
  <c r="AP133" i="68"/>
  <c r="AP190" i="68" s="1"/>
  <c r="AN130" i="75"/>
  <c r="AN132" i="75" s="1"/>
  <c r="AO129" i="75"/>
  <c r="AN130" i="74"/>
  <c r="AN132" i="74" s="1"/>
  <c r="AO129" i="74"/>
  <c r="AN130" i="73"/>
  <c r="AN132" i="73" s="1"/>
  <c r="AO129" i="73"/>
  <c r="AP131" i="72"/>
  <c r="AN130" i="70"/>
  <c r="AN132" i="70" s="1"/>
  <c r="AO129" i="70"/>
  <c r="AN130" i="69"/>
  <c r="AN132" i="69" s="1"/>
  <c r="AO129" i="69"/>
  <c r="AQ131" i="68"/>
  <c r="AN130" i="67"/>
  <c r="AN132" i="67" s="1"/>
  <c r="AO129" i="67"/>
  <c r="AO135" i="72" l="1"/>
  <c r="AN133" i="73"/>
  <c r="AN190" i="73" s="1"/>
  <c r="AN133" i="75"/>
  <c r="AP135" i="68"/>
  <c r="AN133" i="70"/>
  <c r="AN133" i="67"/>
  <c r="AN190" i="67" s="1"/>
  <c r="AN133" i="69"/>
  <c r="AN133" i="74"/>
  <c r="AN190" i="74" s="1"/>
  <c r="AO131" i="75"/>
  <c r="AO131" i="74"/>
  <c r="AO131" i="73"/>
  <c r="AN135" i="73"/>
  <c r="AP130" i="72"/>
  <c r="AP132" i="72" s="1"/>
  <c r="AQ129" i="72"/>
  <c r="AO131" i="70"/>
  <c r="AO131" i="69"/>
  <c r="AR129" i="68"/>
  <c r="AQ130" i="68"/>
  <c r="AQ132" i="68" s="1"/>
  <c r="AO131" i="67"/>
  <c r="AN135" i="70" l="1"/>
  <c r="AN190" i="70"/>
  <c r="AN135" i="75"/>
  <c r="AN190" i="75"/>
  <c r="AN135" i="69"/>
  <c r="AN190" i="69"/>
  <c r="AN135" i="67"/>
  <c r="AQ133" i="68"/>
  <c r="AQ190" i="68" s="1"/>
  <c r="AP133" i="72"/>
  <c r="AP190" i="72" s="1"/>
  <c r="AO130" i="75"/>
  <c r="AO132" i="75" s="1"/>
  <c r="AP129" i="75"/>
  <c r="AO130" i="74"/>
  <c r="AO132" i="74" s="1"/>
  <c r="AP129" i="74"/>
  <c r="AO130" i="73"/>
  <c r="AO132" i="73" s="1"/>
  <c r="AP129" i="73"/>
  <c r="AQ131" i="72"/>
  <c r="AP129" i="70"/>
  <c r="AO130" i="70"/>
  <c r="AO132" i="70" s="1"/>
  <c r="AO130" i="69"/>
  <c r="AO132" i="69" s="1"/>
  <c r="AP129" i="69"/>
  <c r="AR131" i="68"/>
  <c r="AP129" i="67"/>
  <c r="AO130" i="67"/>
  <c r="AO132" i="67" s="1"/>
  <c r="AP135" i="72" l="1"/>
  <c r="AQ135" i="68"/>
  <c r="AO133" i="74"/>
  <c r="AO190" i="74" s="1"/>
  <c r="AO133" i="67"/>
  <c r="AO190" i="67" s="1"/>
  <c r="AO133" i="75"/>
  <c r="AO133" i="73"/>
  <c r="AO190" i="73" s="1"/>
  <c r="AO133" i="69"/>
  <c r="AO133" i="70"/>
  <c r="AO190" i="70" s="1"/>
  <c r="AP131" i="75"/>
  <c r="AP131" i="74"/>
  <c r="AP131" i="73"/>
  <c r="AR129" i="72"/>
  <c r="AQ130" i="72"/>
  <c r="AQ132" i="72" s="1"/>
  <c r="AP131" i="70"/>
  <c r="AP131" i="69"/>
  <c r="AR130" i="68"/>
  <c r="AR132" i="68" s="1"/>
  <c r="AS129" i="68"/>
  <c r="AP131" i="67"/>
  <c r="AO135" i="69" l="1"/>
  <c r="AO190" i="69"/>
  <c r="AO135" i="75"/>
  <c r="AO190" i="75"/>
  <c r="AO135" i="67"/>
  <c r="AO135" i="73"/>
  <c r="AO135" i="70"/>
  <c r="AR133" i="68"/>
  <c r="AR190" i="68" s="1"/>
  <c r="AQ133" i="72"/>
  <c r="AQ190" i="72" s="1"/>
  <c r="AP130" i="75"/>
  <c r="AP132" i="75" s="1"/>
  <c r="AQ129" i="75"/>
  <c r="AP130" i="74"/>
  <c r="AP132" i="74" s="1"/>
  <c r="AQ129" i="74"/>
  <c r="AP130" i="73"/>
  <c r="AP132" i="73" s="1"/>
  <c r="AQ129" i="73"/>
  <c r="AR131" i="72"/>
  <c r="AP130" i="70"/>
  <c r="AP132" i="70" s="1"/>
  <c r="AQ129" i="70"/>
  <c r="AP130" i="69"/>
  <c r="AP132" i="69" s="1"/>
  <c r="AQ129" i="69"/>
  <c r="AS131" i="68"/>
  <c r="AP130" i="67"/>
  <c r="AP132" i="67" s="1"/>
  <c r="AQ129" i="67"/>
  <c r="AR135" i="68" l="1"/>
  <c r="AQ135" i="72"/>
  <c r="AP133" i="75"/>
  <c r="AP190" i="75" s="1"/>
  <c r="AP133" i="73"/>
  <c r="AP190" i="73" s="1"/>
  <c r="AP133" i="67"/>
  <c r="AP190" i="67" s="1"/>
  <c r="AP133" i="69"/>
  <c r="AP133" i="70"/>
  <c r="AP133" i="74"/>
  <c r="AP190" i="74" s="1"/>
  <c r="AQ131" i="75"/>
  <c r="AQ131" i="74"/>
  <c r="AQ131" i="73"/>
  <c r="AR130" i="72"/>
  <c r="AR132" i="72" s="1"/>
  <c r="AS129" i="72"/>
  <c r="AQ131" i="70"/>
  <c r="AQ131" i="69"/>
  <c r="AS130" i="68"/>
  <c r="AS132" i="68" s="1"/>
  <c r="AT129" i="68"/>
  <c r="AQ131" i="67"/>
  <c r="AP135" i="70" l="1"/>
  <c r="AP190" i="70"/>
  <c r="AP135" i="69"/>
  <c r="AP190" i="69"/>
  <c r="AP135" i="67"/>
  <c r="AP135" i="75"/>
  <c r="AS133" i="68"/>
  <c r="AS190" i="68" s="1"/>
  <c r="AP135" i="73"/>
  <c r="AR133" i="72"/>
  <c r="AR190" i="72" s="1"/>
  <c r="AQ130" i="75"/>
  <c r="AQ132" i="75" s="1"/>
  <c r="AR129" i="75"/>
  <c r="AQ130" i="74"/>
  <c r="AQ132" i="74" s="1"/>
  <c r="AR129" i="74"/>
  <c r="AQ130" i="73"/>
  <c r="AQ132" i="73" s="1"/>
  <c r="AR129" i="73"/>
  <c r="AS131" i="72"/>
  <c r="AR129" i="70"/>
  <c r="AQ130" i="70"/>
  <c r="AQ132" i="70" s="1"/>
  <c r="AQ130" i="69"/>
  <c r="AQ132" i="69" s="1"/>
  <c r="AR129" i="69"/>
  <c r="AT131" i="68"/>
  <c r="AQ130" i="67"/>
  <c r="AQ132" i="67" s="1"/>
  <c r="AR129" i="67"/>
  <c r="AS135" i="68" l="1"/>
  <c r="AR135" i="72"/>
  <c r="AQ133" i="67"/>
  <c r="AQ190" i="67" s="1"/>
  <c r="AQ133" i="69"/>
  <c r="AQ133" i="75"/>
  <c r="AQ190" i="75" s="1"/>
  <c r="AQ133" i="73"/>
  <c r="AQ190" i="73" s="1"/>
  <c r="AQ133" i="74"/>
  <c r="AQ190" i="74" s="1"/>
  <c r="AQ133" i="70"/>
  <c r="AR131" i="75"/>
  <c r="AR131" i="74"/>
  <c r="AR131" i="73"/>
  <c r="AS130" i="72"/>
  <c r="AS132" i="72" s="1"/>
  <c r="AT129" i="72"/>
  <c r="AR131" i="70"/>
  <c r="AR131" i="69"/>
  <c r="AT130" i="68"/>
  <c r="AT132" i="68" s="1"/>
  <c r="AU129" i="68"/>
  <c r="AR131" i="67"/>
  <c r="AQ135" i="69" l="1"/>
  <c r="AQ190" i="69"/>
  <c r="AQ135" i="70"/>
  <c r="AQ190" i="70"/>
  <c r="AQ135" i="75"/>
  <c r="AQ135" i="73"/>
  <c r="AQ135" i="67"/>
  <c r="AT133" i="68"/>
  <c r="AT190" i="68" s="1"/>
  <c r="AS133" i="72"/>
  <c r="AS190" i="72" s="1"/>
  <c r="AR130" i="75"/>
  <c r="AR132" i="75" s="1"/>
  <c r="AS129" i="75"/>
  <c r="AR130" i="74"/>
  <c r="AR132" i="74" s="1"/>
  <c r="AS129" i="74"/>
  <c r="AR130" i="73"/>
  <c r="AR132" i="73" s="1"/>
  <c r="AS129" i="73"/>
  <c r="AT131" i="72"/>
  <c r="AR130" i="70"/>
  <c r="AR132" i="70" s="1"/>
  <c r="AS129" i="70"/>
  <c r="AR130" i="69"/>
  <c r="AR132" i="69" s="1"/>
  <c r="AS129" i="69"/>
  <c r="AU131" i="68"/>
  <c r="AR130" i="67"/>
  <c r="AR132" i="67" s="1"/>
  <c r="AS129" i="67"/>
  <c r="AT135" i="68" l="1"/>
  <c r="AR133" i="74"/>
  <c r="AR190" i="74" s="1"/>
  <c r="AR133" i="70"/>
  <c r="AR190" i="70" s="1"/>
  <c r="AR133" i="75"/>
  <c r="AS135" i="72"/>
  <c r="AR133" i="67"/>
  <c r="AR190" i="67" s="1"/>
  <c r="AR133" i="69"/>
  <c r="AR190" i="69" s="1"/>
  <c r="AR133" i="73"/>
  <c r="AS131" i="75"/>
  <c r="AS131" i="74"/>
  <c r="AS131" i="73"/>
  <c r="AT130" i="72"/>
  <c r="AT132" i="72" s="1"/>
  <c r="AU129" i="72"/>
  <c r="AS131" i="70"/>
  <c r="AS131" i="69"/>
  <c r="AU130" i="68"/>
  <c r="AU132" i="68" s="1"/>
  <c r="AV129" i="68"/>
  <c r="AS131" i="67"/>
  <c r="AR135" i="73" l="1"/>
  <c r="AR190" i="73"/>
  <c r="AR135" i="75"/>
  <c r="AR190" i="75"/>
  <c r="AR135" i="67"/>
  <c r="AR135" i="70"/>
  <c r="AR135" i="69"/>
  <c r="AT133" i="72"/>
  <c r="AT190" i="72" s="1"/>
  <c r="AU133" i="68"/>
  <c r="AU190" i="68" s="1"/>
  <c r="AT129" i="75"/>
  <c r="AS130" i="75"/>
  <c r="AS132" i="75" s="1"/>
  <c r="AT129" i="74"/>
  <c r="AS130" i="74"/>
  <c r="AS132" i="74" s="1"/>
  <c r="AS130" i="73"/>
  <c r="AS132" i="73" s="1"/>
  <c r="AT129" i="73"/>
  <c r="AU131" i="72"/>
  <c r="AS130" i="70"/>
  <c r="AS132" i="70" s="1"/>
  <c r="AT129" i="70"/>
  <c r="AT129" i="69"/>
  <c r="AS130" i="69"/>
  <c r="AS132" i="69" s="1"/>
  <c r="AV131" i="68"/>
  <c r="AS130" i="67"/>
  <c r="AS132" i="67" s="1"/>
  <c r="AT129" i="67"/>
  <c r="AT135" i="72" l="1"/>
  <c r="AU135" i="68"/>
  <c r="AS133" i="75"/>
  <c r="AS190" i="75" s="1"/>
  <c r="AS133" i="69"/>
  <c r="AS190" i="69" s="1"/>
  <c r="AS133" i="73"/>
  <c r="AS133" i="67"/>
  <c r="AS190" i="67" s="1"/>
  <c r="AS133" i="74"/>
  <c r="AS190" i="74" s="1"/>
  <c r="AS133" i="70"/>
  <c r="AT131" i="75"/>
  <c r="AT131" i="74"/>
  <c r="AT131" i="73"/>
  <c r="AV129" i="72"/>
  <c r="AU130" i="72"/>
  <c r="AU132" i="72" s="1"/>
  <c r="AT131" i="70"/>
  <c r="AT131" i="69"/>
  <c r="AW129" i="68"/>
  <c r="AV130" i="68"/>
  <c r="AV132" i="68" s="1"/>
  <c r="AT131" i="67"/>
  <c r="AS135" i="73" l="1"/>
  <c r="AS190" i="73"/>
  <c r="AS135" i="70"/>
  <c r="AS190" i="70"/>
  <c r="AS135" i="75"/>
  <c r="AS135" i="69"/>
  <c r="AS135" i="67"/>
  <c r="AV133" i="68"/>
  <c r="AV190" i="68" s="1"/>
  <c r="AU133" i="72"/>
  <c r="AT130" i="75"/>
  <c r="AT132" i="75" s="1"/>
  <c r="AU129" i="75"/>
  <c r="AU129" i="74"/>
  <c r="AT130" i="74"/>
  <c r="AT132" i="74" s="1"/>
  <c r="AT130" i="73"/>
  <c r="AT132" i="73" s="1"/>
  <c r="AU129" i="73"/>
  <c r="AV131" i="72"/>
  <c r="AT130" i="70"/>
  <c r="AT132" i="70" s="1"/>
  <c r="AU129" i="70"/>
  <c r="AT130" i="69"/>
  <c r="AT132" i="69" s="1"/>
  <c r="AU129" i="69"/>
  <c r="AW131" i="68"/>
  <c r="AT130" i="67"/>
  <c r="AT132" i="67" s="1"/>
  <c r="AU129" i="67"/>
  <c r="AU135" i="72" l="1"/>
  <c r="AU190" i="72"/>
  <c r="AV135" i="68"/>
  <c r="AT133" i="75"/>
  <c r="AT190" i="75" s="1"/>
  <c r="AT133" i="67"/>
  <c r="AT190" i="67" s="1"/>
  <c r="AT133" i="69"/>
  <c r="AT190" i="69" s="1"/>
  <c r="AT133" i="73"/>
  <c r="AT190" i="73" s="1"/>
  <c r="AT133" i="74"/>
  <c r="AT190" i="74" s="1"/>
  <c r="AT133" i="70"/>
  <c r="AU131" i="75"/>
  <c r="AU131" i="74"/>
  <c r="AU131" i="73"/>
  <c r="AV130" i="72"/>
  <c r="AV132" i="72" s="1"/>
  <c r="AW129" i="72"/>
  <c r="AU131" i="70"/>
  <c r="AU131" i="69"/>
  <c r="AW130" i="68"/>
  <c r="AW132" i="68" s="1"/>
  <c r="AX129" i="68"/>
  <c r="AU131" i="67"/>
  <c r="AT135" i="67" l="1"/>
  <c r="AT135" i="70"/>
  <c r="AT190" i="70"/>
  <c r="AT135" i="75"/>
  <c r="AT135" i="69"/>
  <c r="AT135" i="73"/>
  <c r="AW133" i="68"/>
  <c r="AW190" i="68" s="1"/>
  <c r="AV133" i="72"/>
  <c r="AV190" i="72" s="1"/>
  <c r="AU130" i="75"/>
  <c r="AU132" i="75" s="1"/>
  <c r="AV129" i="75"/>
  <c r="AU130" i="74"/>
  <c r="AU132" i="74" s="1"/>
  <c r="AV129" i="74"/>
  <c r="AV129" i="73"/>
  <c r="AU130" i="73"/>
  <c r="AU132" i="73" s="1"/>
  <c r="AW131" i="72"/>
  <c r="AU130" i="70"/>
  <c r="AU132" i="70" s="1"/>
  <c r="AV129" i="70"/>
  <c r="AV129" i="69"/>
  <c r="AU130" i="69"/>
  <c r="AU132" i="69" s="1"/>
  <c r="AX131" i="68"/>
  <c r="AV129" i="67"/>
  <c r="AU130" i="67"/>
  <c r="AU132" i="67" s="1"/>
  <c r="AW135" i="68" l="1"/>
  <c r="AU133" i="74"/>
  <c r="AU190" i="74" s="1"/>
  <c r="AU133" i="75"/>
  <c r="AU133" i="67"/>
  <c r="AU190" i="67" s="1"/>
  <c r="AV135" i="72"/>
  <c r="AU133" i="70"/>
  <c r="AU190" i="70" s="1"/>
  <c r="AU133" i="69"/>
  <c r="AU190" i="69" s="1"/>
  <c r="AU133" i="73"/>
  <c r="AU190" i="73" s="1"/>
  <c r="AV131" i="75"/>
  <c r="AV131" i="74"/>
  <c r="AV131" i="73"/>
  <c r="AW130" i="72"/>
  <c r="AW132" i="72" s="1"/>
  <c r="AX129" i="72"/>
  <c r="AV131" i="70"/>
  <c r="AV131" i="69"/>
  <c r="AX130" i="68"/>
  <c r="AX132" i="68" s="1"/>
  <c r="AY129" i="68"/>
  <c r="AV131" i="67"/>
  <c r="AU135" i="75" l="1"/>
  <c r="AU190" i="75"/>
  <c r="AU135" i="67"/>
  <c r="AX133" i="68"/>
  <c r="AX190" i="68" s="1"/>
  <c r="AU135" i="73"/>
  <c r="AW133" i="72"/>
  <c r="AW190" i="72" s="1"/>
  <c r="AU135" i="69"/>
  <c r="AU135" i="70"/>
  <c r="AV130" i="75"/>
  <c r="AV132" i="75" s="1"/>
  <c r="AW129" i="75"/>
  <c r="AV130" i="74"/>
  <c r="AV132" i="74" s="1"/>
  <c r="AW129" i="74"/>
  <c r="AV130" i="73"/>
  <c r="AV132" i="73" s="1"/>
  <c r="AW129" i="73"/>
  <c r="AX131" i="72"/>
  <c r="AV130" i="70"/>
  <c r="AV132" i="70" s="1"/>
  <c r="AW129" i="70"/>
  <c r="AV130" i="69"/>
  <c r="AV132" i="69" s="1"/>
  <c r="AW129" i="69"/>
  <c r="AY131" i="68"/>
  <c r="AX135" i="68"/>
  <c r="AV130" i="67"/>
  <c r="AV132" i="67" s="1"/>
  <c r="AW129" i="67"/>
  <c r="AW135" i="72" l="1"/>
  <c r="AV133" i="73"/>
  <c r="AV190" i="73" s="1"/>
  <c r="AV133" i="70"/>
  <c r="AV133" i="74"/>
  <c r="AV190" i="74" s="1"/>
  <c r="AV133" i="69"/>
  <c r="AV133" i="67"/>
  <c r="AV190" i="67" s="1"/>
  <c r="AV133" i="75"/>
  <c r="AV190" i="75" s="1"/>
  <c r="AW131" i="75"/>
  <c r="AW131" i="74"/>
  <c r="AW131" i="73"/>
  <c r="AX130" i="72"/>
  <c r="AX132" i="72" s="1"/>
  <c r="AY129" i="72"/>
  <c r="AW131" i="70"/>
  <c r="AW131" i="69"/>
  <c r="AZ129" i="68"/>
  <c r="AY130" i="68"/>
  <c r="AY132" i="68" s="1"/>
  <c r="AW131" i="67"/>
  <c r="AV135" i="69" l="1"/>
  <c r="AV190" i="69"/>
  <c r="AV135" i="70"/>
  <c r="AV190" i="70"/>
  <c r="AV135" i="73"/>
  <c r="AV135" i="67"/>
  <c r="AV135" i="75"/>
  <c r="AY133" i="68"/>
  <c r="AY190" i="68" s="1"/>
  <c r="AX133" i="72"/>
  <c r="AX190" i="72" s="1"/>
  <c r="AW130" i="75"/>
  <c r="AW132" i="75" s="1"/>
  <c r="AX129" i="75"/>
  <c r="AW130" i="74"/>
  <c r="AW132" i="74" s="1"/>
  <c r="AX129" i="74"/>
  <c r="AW130" i="73"/>
  <c r="AW132" i="73" s="1"/>
  <c r="AX129" i="73"/>
  <c r="AY131" i="72"/>
  <c r="AX129" i="70"/>
  <c r="AW130" i="70"/>
  <c r="AW132" i="70" s="1"/>
  <c r="AW130" i="69"/>
  <c r="AW132" i="69" s="1"/>
  <c r="AX129" i="69"/>
  <c r="AZ131" i="68"/>
  <c r="AX129" i="67"/>
  <c r="AW130" i="67"/>
  <c r="AW132" i="67" s="1"/>
  <c r="AY135" i="68" l="1"/>
  <c r="AX135" i="72"/>
  <c r="AW133" i="75"/>
  <c r="AW190" i="75" s="1"/>
  <c r="AW133" i="67"/>
  <c r="AW190" i="67" s="1"/>
  <c r="AW133" i="73"/>
  <c r="AW133" i="69"/>
  <c r="AW190" i="69" s="1"/>
  <c r="AW133" i="70"/>
  <c r="AW133" i="74"/>
  <c r="AW190" i="74" s="1"/>
  <c r="AX131" i="75"/>
  <c r="AX131" i="74"/>
  <c r="AX131" i="73"/>
  <c r="AY130" i="72"/>
  <c r="AY132" i="72" s="1"/>
  <c r="AZ129" i="72"/>
  <c r="AX131" i="70"/>
  <c r="AX131" i="69"/>
  <c r="AZ130" i="68"/>
  <c r="AZ132" i="68" s="1"/>
  <c r="BA129" i="68"/>
  <c r="AX131" i="67"/>
  <c r="AW135" i="70" l="1"/>
  <c r="AW190" i="70"/>
  <c r="AW135" i="73"/>
  <c r="AW190" i="73"/>
  <c r="AW135" i="67"/>
  <c r="AW135" i="75"/>
  <c r="AW135" i="69"/>
  <c r="AZ133" i="68"/>
  <c r="AZ190" i="68" s="1"/>
  <c r="AY133" i="72"/>
  <c r="AY190" i="72" s="1"/>
  <c r="AX130" i="75"/>
  <c r="AX132" i="75" s="1"/>
  <c r="AY129" i="75"/>
  <c r="AX130" i="74"/>
  <c r="AX132" i="74" s="1"/>
  <c r="AY129" i="74"/>
  <c r="AX130" i="73"/>
  <c r="AX132" i="73" s="1"/>
  <c r="AY129" i="73"/>
  <c r="AZ131" i="72"/>
  <c r="AX130" i="70"/>
  <c r="AX132" i="70" s="1"/>
  <c r="AY129" i="70"/>
  <c r="AX130" i="69"/>
  <c r="AX132" i="69" s="1"/>
  <c r="AY129" i="69"/>
  <c r="BA131" i="68"/>
  <c r="AX130" i="67"/>
  <c r="AX132" i="67" s="1"/>
  <c r="AY129" i="67"/>
  <c r="AY135" i="72" l="1"/>
  <c r="AZ135" i="68"/>
  <c r="AX133" i="67"/>
  <c r="AX190" i="67" s="1"/>
  <c r="AX133" i="75"/>
  <c r="AX190" i="75" s="1"/>
  <c r="AX133" i="69"/>
  <c r="AX190" i="69" s="1"/>
  <c r="AX133" i="73"/>
  <c r="AX190" i="73" s="1"/>
  <c r="AX133" i="70"/>
  <c r="AX133" i="74"/>
  <c r="AX190" i="74" s="1"/>
  <c r="AY131" i="75"/>
  <c r="AY131" i="74"/>
  <c r="AY131" i="73"/>
  <c r="AZ130" i="72"/>
  <c r="AZ132" i="72" s="1"/>
  <c r="BA129" i="72"/>
  <c r="AY131" i="70"/>
  <c r="AY131" i="69"/>
  <c r="BA130" i="68"/>
  <c r="BA132" i="68" s="1"/>
  <c r="BB129" i="68"/>
  <c r="AY131" i="67"/>
  <c r="AX135" i="70" l="1"/>
  <c r="AX190" i="70"/>
  <c r="AX135" i="67"/>
  <c r="AX135" i="69"/>
  <c r="AX135" i="75"/>
  <c r="AX135" i="73"/>
  <c r="AZ133" i="72"/>
  <c r="AZ190" i="72" s="1"/>
  <c r="BA133" i="68"/>
  <c r="BA190" i="68" s="1"/>
  <c r="AY130" i="75"/>
  <c r="AY132" i="75" s="1"/>
  <c r="AZ129" i="75"/>
  <c r="AY130" i="74"/>
  <c r="AY132" i="74" s="1"/>
  <c r="AZ129" i="74"/>
  <c r="AY130" i="73"/>
  <c r="AY132" i="73" s="1"/>
  <c r="AZ129" i="73"/>
  <c r="BA131" i="72"/>
  <c r="AZ129" i="70"/>
  <c r="AY130" i="70"/>
  <c r="AY132" i="70" s="1"/>
  <c r="AY130" i="69"/>
  <c r="AY132" i="69" s="1"/>
  <c r="AZ129" i="69"/>
  <c r="BB131" i="68"/>
  <c r="BB130" i="68" s="1"/>
  <c r="BB132" i="68" s="1"/>
  <c r="AY130" i="67"/>
  <c r="AY132" i="67" s="1"/>
  <c r="AZ129" i="67"/>
  <c r="BA135" i="68" l="1"/>
  <c r="AZ135" i="72"/>
  <c r="AY133" i="67"/>
  <c r="AY190" i="67" s="1"/>
  <c r="AY133" i="75"/>
  <c r="BB133" i="68"/>
  <c r="BB190" i="68" s="1"/>
  <c r="AY133" i="73"/>
  <c r="AY190" i="73" s="1"/>
  <c r="AY133" i="74"/>
  <c r="AY190" i="74" s="1"/>
  <c r="AY133" i="69"/>
  <c r="AY190" i="69" s="1"/>
  <c r="AY133" i="70"/>
  <c r="AZ131" i="75"/>
  <c r="AZ131" i="74"/>
  <c r="AZ131" i="73"/>
  <c r="BA130" i="72"/>
  <c r="BA132" i="72" s="1"/>
  <c r="BB129" i="72"/>
  <c r="AZ131" i="70"/>
  <c r="AZ131" i="69"/>
  <c r="AZ131" i="67"/>
  <c r="AY135" i="70" l="1"/>
  <c r="AY190" i="70"/>
  <c r="AY135" i="75"/>
  <c r="AY190" i="75"/>
  <c r="AY135" i="67"/>
  <c r="AY135" i="73"/>
  <c r="BB135" i="68"/>
  <c r="BA133" i="72"/>
  <c r="BA190" i="72" s="1"/>
  <c r="AY135" i="69"/>
  <c r="AZ130" i="75"/>
  <c r="AZ132" i="75" s="1"/>
  <c r="BA129" i="75"/>
  <c r="AZ130" i="74"/>
  <c r="AZ132" i="74" s="1"/>
  <c r="BA129" i="74"/>
  <c r="AZ130" i="73"/>
  <c r="AZ132" i="73" s="1"/>
  <c r="BA129" i="73"/>
  <c r="BB131" i="72"/>
  <c r="BB130" i="72" s="1"/>
  <c r="BB132" i="72" s="1"/>
  <c r="AZ130" i="70"/>
  <c r="AZ132" i="70" s="1"/>
  <c r="BA129" i="70"/>
  <c r="AZ130" i="69"/>
  <c r="AZ132" i="69" s="1"/>
  <c r="BA129" i="69"/>
  <c r="AZ130" i="67"/>
  <c r="AZ132" i="67" s="1"/>
  <c r="BA129" i="67"/>
  <c r="BA135" i="72" l="1"/>
  <c r="AZ133" i="75"/>
  <c r="AZ190" i="75" s="1"/>
  <c r="AZ133" i="67"/>
  <c r="AZ190" i="67" s="1"/>
  <c r="BB133" i="72"/>
  <c r="BB190" i="72" s="1"/>
  <c r="AZ133" i="69"/>
  <c r="AZ190" i="69" s="1"/>
  <c r="AZ133" i="73"/>
  <c r="AZ190" i="73" s="1"/>
  <c r="AZ133" i="70"/>
  <c r="AZ133" i="74"/>
  <c r="AZ190" i="74" s="1"/>
  <c r="BA131" i="75"/>
  <c r="BA131" i="74"/>
  <c r="BA131" i="73"/>
  <c r="BA131" i="70"/>
  <c r="BA131" i="69"/>
  <c r="BA131" i="67"/>
  <c r="AZ135" i="70" l="1"/>
  <c r="AZ190" i="70"/>
  <c r="BB135" i="72"/>
  <c r="AZ135" i="75"/>
  <c r="AZ135" i="67"/>
  <c r="AZ135" i="73"/>
  <c r="AZ135" i="69"/>
  <c r="BB129" i="75"/>
  <c r="BA130" i="75"/>
  <c r="BA132" i="75" s="1"/>
  <c r="BB129" i="74"/>
  <c r="BA130" i="74"/>
  <c r="BA132" i="74" s="1"/>
  <c r="BA130" i="73"/>
  <c r="BA132" i="73" s="1"/>
  <c r="BB129" i="73"/>
  <c r="BA130" i="70"/>
  <c r="BA132" i="70" s="1"/>
  <c r="BB129" i="70"/>
  <c r="BB129" i="69"/>
  <c r="BA130" i="69"/>
  <c r="BA132" i="69" s="1"/>
  <c r="BA130" i="67"/>
  <c r="BA132" i="67" s="1"/>
  <c r="BB129" i="67"/>
  <c r="BA133" i="67" l="1"/>
  <c r="BA190" i="67" s="1"/>
  <c r="BA133" i="69"/>
  <c r="BA133" i="74"/>
  <c r="BA190" i="74" s="1"/>
  <c r="BA133" i="73"/>
  <c r="BA133" i="75"/>
  <c r="BA190" i="75" s="1"/>
  <c r="BA133" i="70"/>
  <c r="BB131" i="75"/>
  <c r="BB130" i="75" s="1"/>
  <c r="BB132" i="75" s="1"/>
  <c r="BB131" i="74"/>
  <c r="BB130" i="74" s="1"/>
  <c r="BB132" i="74" s="1"/>
  <c r="BB131" i="73"/>
  <c r="BB130" i="73" s="1"/>
  <c r="BB132" i="73" s="1"/>
  <c r="BB131" i="70"/>
  <c r="BB130" i="70" s="1"/>
  <c r="BB132" i="70" s="1"/>
  <c r="BB131" i="69"/>
  <c r="BB130" i="69" s="1"/>
  <c r="BB132" i="69" s="1"/>
  <c r="BB131" i="67"/>
  <c r="BB130" i="67" s="1"/>
  <c r="BB132" i="67" s="1"/>
  <c r="BA135" i="75" l="1"/>
  <c r="BA135" i="70"/>
  <c r="BA190" i="70"/>
  <c r="BA135" i="73"/>
  <c r="BA190" i="73"/>
  <c r="BA135" i="69"/>
  <c r="BA190" i="69"/>
  <c r="BA135" i="67"/>
  <c r="BB133" i="74"/>
  <c r="BB190" i="74" s="1"/>
  <c r="BB133" i="67"/>
  <c r="BB133" i="75"/>
  <c r="BB190" i="75" s="1"/>
  <c r="BB133" i="73"/>
  <c r="BB133" i="69"/>
  <c r="BB133" i="70"/>
  <c r="BB135" i="73" l="1"/>
  <c r="BB190" i="73"/>
  <c r="BB135" i="69"/>
  <c r="BB190" i="69"/>
  <c r="BB135" i="67"/>
  <c r="BB190" i="67"/>
  <c r="BB135" i="70"/>
  <c r="BB190" i="70"/>
  <c r="BB135" i="75"/>
  <c r="BF40" i="81"/>
  <c r="BF39" i="81" s="1"/>
  <c r="BG40" i="81"/>
  <c r="BH40" i="81"/>
  <c r="BH39" i="81" s="1"/>
  <c r="AJ45" i="81"/>
  <c r="AJ43" i="81"/>
  <c r="AK43" i="81" s="1"/>
  <c r="AL43" i="81" s="1"/>
  <c r="BG39" i="81" l="1"/>
  <c r="AK45" i="81"/>
  <c r="AL45" i="81" s="1"/>
  <c r="AM45" i="81" s="1"/>
  <c r="AM43" i="81"/>
  <c r="AN43" i="81" l="1"/>
  <c r="AN45" i="81"/>
  <c r="AO43" i="81" l="1"/>
  <c r="AO45" i="81"/>
  <c r="AP43" i="81" l="1"/>
  <c r="AP45" i="81"/>
  <c r="AQ43" i="81" l="1"/>
  <c r="AQ45" i="81"/>
  <c r="AR43" i="81" l="1"/>
  <c r="AR45" i="81"/>
  <c r="AS43" i="81" l="1"/>
  <c r="AS45" i="81"/>
  <c r="AT43" i="81" l="1"/>
  <c r="AT45" i="81"/>
  <c r="AU43" i="81" l="1"/>
  <c r="AU45" i="81"/>
  <c r="AV43" i="81" l="1"/>
  <c r="AV45" i="81"/>
  <c r="AW43" i="81" l="1"/>
  <c r="AW45" i="81"/>
  <c r="AX43" i="81" l="1"/>
  <c r="AX45" i="81"/>
  <c r="AY43" i="81" l="1"/>
  <c r="AY45" i="81"/>
  <c r="AZ43" i="81" l="1"/>
  <c r="AZ45" i="81"/>
  <c r="BA43" i="81" l="1"/>
  <c r="BA45" i="81"/>
  <c r="BB43" i="81" l="1"/>
  <c r="BB45" i="81"/>
  <c r="BC43" i="81" l="1"/>
  <c r="BC45" i="81"/>
  <c r="BD43" i="81" l="1"/>
  <c r="BD45" i="81"/>
  <c r="BE43" i="81" l="1"/>
  <c r="BE45" i="81"/>
  <c r="BF43" i="81" l="1"/>
  <c r="BF45" i="81"/>
  <c r="BG43" i="81" l="1"/>
  <c r="BF44" i="81"/>
  <c r="BG45" i="81"/>
  <c r="AY172" i="74" l="1"/>
  <c r="AY194" i="74" s="1"/>
  <c r="AY172" i="73"/>
  <c r="AY194" i="73" s="1"/>
  <c r="AY172" i="71"/>
  <c r="AY194" i="71" s="1"/>
  <c r="AY172" i="69"/>
  <c r="AY194" i="69" s="1"/>
  <c r="AY172" i="67"/>
  <c r="AY194" i="67" s="1"/>
  <c r="AY172" i="88"/>
  <c r="AY194" i="88" s="1"/>
  <c r="AY172" i="75"/>
  <c r="AY194" i="75" s="1"/>
  <c r="AY172" i="72"/>
  <c r="AY194" i="72" s="1"/>
  <c r="AY172" i="70"/>
  <c r="AY194" i="70" s="1"/>
  <c r="AY172" i="68"/>
  <c r="AY194" i="68" s="1"/>
  <c r="BH43" i="81"/>
  <c r="BG44" i="81"/>
  <c r="BH45" i="81"/>
  <c r="BI45" i="81" s="1"/>
  <c r="BI46" i="81" s="1"/>
  <c r="BH44" i="81" l="1"/>
  <c r="BI43" i="81"/>
  <c r="BI44" i="81" s="1"/>
  <c r="AZ172" i="74"/>
  <c r="AZ194" i="74" s="1"/>
  <c r="AZ172" i="73"/>
  <c r="AZ194" i="73" s="1"/>
  <c r="AZ172" i="71"/>
  <c r="AZ194" i="71" s="1"/>
  <c r="AZ172" i="69"/>
  <c r="AZ194" i="69" s="1"/>
  <c r="AZ172" i="68"/>
  <c r="AZ194" i="68" s="1"/>
  <c r="AZ172" i="88"/>
  <c r="AZ194" i="88" s="1"/>
  <c r="AZ172" i="70"/>
  <c r="AZ194" i="70" s="1"/>
  <c r="AZ172" i="75"/>
  <c r="AZ194" i="75" s="1"/>
  <c r="AZ172" i="72"/>
  <c r="AZ194" i="72" s="1"/>
  <c r="AZ172" i="67"/>
  <c r="AZ194" i="67" s="1"/>
  <c r="BB176" i="74"/>
  <c r="BB176" i="73"/>
  <c r="BB176" i="67"/>
  <c r="BB195" i="67" s="1"/>
  <c r="BB176" i="68"/>
  <c r="BB195" i="68" s="1"/>
  <c r="BB176" i="71"/>
  <c r="BB176" i="70"/>
  <c r="BB176" i="88"/>
  <c r="BB195" i="88" s="1"/>
  <c r="BB176" i="69"/>
  <c r="BB176" i="72"/>
  <c r="BB176" i="75"/>
  <c r="BB71" i="63"/>
  <c r="BA71" i="63"/>
  <c r="AZ71" i="63"/>
  <c r="AY71" i="63"/>
  <c r="AX71" i="63"/>
  <c r="AW71" i="63"/>
  <c r="AV71" i="63"/>
  <c r="AU71" i="63"/>
  <c r="AT71" i="63"/>
  <c r="AS71" i="63"/>
  <c r="AR71" i="63"/>
  <c r="AQ71" i="63"/>
  <c r="AP71" i="63"/>
  <c r="AO71" i="63"/>
  <c r="AN71" i="63"/>
  <c r="AM71" i="63"/>
  <c r="AL71" i="63"/>
  <c r="AK71" i="63"/>
  <c r="AJ71" i="63"/>
  <c r="AI71" i="63"/>
  <c r="AH71" i="63"/>
  <c r="AG71" i="63"/>
  <c r="AF71" i="63"/>
  <c r="AE71" i="63"/>
  <c r="AD71" i="63"/>
  <c r="AC71" i="63"/>
  <c r="AB71" i="63"/>
  <c r="AA71" i="63"/>
  <c r="Z71" i="63"/>
  <c r="Y71" i="63"/>
  <c r="X71" i="63"/>
  <c r="W71" i="63"/>
  <c r="V71" i="63"/>
  <c r="U71" i="63"/>
  <c r="T71" i="63"/>
  <c r="S71" i="63"/>
  <c r="R71" i="63"/>
  <c r="Q71" i="63"/>
  <c r="P71" i="63"/>
  <c r="O71" i="63"/>
  <c r="N71" i="63"/>
  <c r="M71" i="63"/>
  <c r="L71" i="63"/>
  <c r="K71" i="63"/>
  <c r="J71" i="63"/>
  <c r="I71" i="63"/>
  <c r="H71" i="63"/>
  <c r="G71" i="63"/>
  <c r="F71" i="63"/>
  <c r="BB64" i="63"/>
  <c r="BA64" i="63"/>
  <c r="AZ64" i="63"/>
  <c r="AY64" i="63"/>
  <c r="AX64" i="63"/>
  <c r="AW64" i="63"/>
  <c r="AV64" i="63"/>
  <c r="AU64" i="63"/>
  <c r="AT64" i="63"/>
  <c r="AS64" i="63"/>
  <c r="AR64" i="63"/>
  <c r="AQ64" i="63"/>
  <c r="AP64" i="63"/>
  <c r="AO64" i="63"/>
  <c r="AN64" i="63"/>
  <c r="AM64" i="63"/>
  <c r="AL64" i="63"/>
  <c r="AK64" i="63"/>
  <c r="AJ64" i="63"/>
  <c r="AI64" i="63"/>
  <c r="AH64" i="63"/>
  <c r="AG64" i="63"/>
  <c r="AF64" i="63"/>
  <c r="AE64" i="63"/>
  <c r="AD64" i="63"/>
  <c r="AC64" i="63"/>
  <c r="AB64" i="63"/>
  <c r="AA64" i="63"/>
  <c r="Z64" i="63"/>
  <c r="Y64" i="63"/>
  <c r="X64" i="63"/>
  <c r="W64" i="63"/>
  <c r="V64" i="63"/>
  <c r="U64" i="63"/>
  <c r="T64" i="63"/>
  <c r="S64" i="63"/>
  <c r="R64" i="63"/>
  <c r="Q64" i="63"/>
  <c r="P64" i="63"/>
  <c r="O64" i="63"/>
  <c r="N64" i="63"/>
  <c r="M64" i="63"/>
  <c r="L64" i="63"/>
  <c r="K64" i="63"/>
  <c r="J64" i="63"/>
  <c r="I64" i="63"/>
  <c r="H64" i="63"/>
  <c r="G64" i="63"/>
  <c r="F64" i="63"/>
  <c r="E128" i="63"/>
  <c r="AA81" i="63"/>
  <c r="Z81" i="63"/>
  <c r="Y81" i="63"/>
  <c r="X81" i="63"/>
  <c r="W81" i="63"/>
  <c r="V81" i="63"/>
  <c r="U81" i="63"/>
  <c r="T81" i="63"/>
  <c r="S81" i="63"/>
  <c r="R81" i="63"/>
  <c r="Q81" i="63"/>
  <c r="P81" i="63"/>
  <c r="O81" i="63"/>
  <c r="N81" i="63"/>
  <c r="M81" i="63"/>
  <c r="L81" i="63"/>
  <c r="K81" i="63"/>
  <c r="J81" i="63"/>
  <c r="I81" i="63"/>
  <c r="H81" i="63"/>
  <c r="G81" i="63"/>
  <c r="F81" i="63"/>
  <c r="E81" i="63"/>
  <c r="BB82" i="63"/>
  <c r="BB83" i="63" s="1"/>
  <c r="AY82" i="63"/>
  <c r="AY83" i="63" s="1"/>
  <c r="BB172" i="74" l="1"/>
  <c r="BB194" i="74" s="1"/>
  <c r="BB172" i="88"/>
  <c r="BB194" i="88" s="1"/>
  <c r="BB172" i="75"/>
  <c r="BB194" i="75" s="1"/>
  <c r="BB172" i="72"/>
  <c r="BB194" i="72" s="1"/>
  <c r="BB172" i="70"/>
  <c r="BB194" i="70" s="1"/>
  <c r="BB172" i="68"/>
  <c r="BB194" i="68" s="1"/>
  <c r="BB172" i="69"/>
  <c r="BB194" i="69" s="1"/>
  <c r="BB172" i="67"/>
  <c r="BB194" i="67" s="1"/>
  <c r="BB172" i="73"/>
  <c r="BB194" i="73" s="1"/>
  <c r="BB172" i="71"/>
  <c r="BB194" i="71" s="1"/>
  <c r="BA172" i="74"/>
  <c r="BA194" i="74" s="1"/>
  <c r="BA172" i="88"/>
  <c r="BA194" i="88" s="1"/>
  <c r="BA172" i="75"/>
  <c r="BA194" i="75" s="1"/>
  <c r="BA172" i="72"/>
  <c r="BA194" i="72" s="1"/>
  <c r="BA172" i="70"/>
  <c r="BA194" i="70" s="1"/>
  <c r="BA172" i="68"/>
  <c r="BA194" i="68" s="1"/>
  <c r="BA172" i="67"/>
  <c r="BA194" i="67" s="1"/>
  <c r="BA172" i="69"/>
  <c r="BA194" i="69" s="1"/>
  <c r="BA172" i="73"/>
  <c r="BA194" i="73" s="1"/>
  <c r="BA172" i="71"/>
  <c r="BA194" i="71" s="1"/>
  <c r="AW82" i="63"/>
  <c r="AW83" i="63" s="1"/>
  <c r="AG82" i="63"/>
  <c r="AG83" i="63" s="1"/>
  <c r="Q82" i="63"/>
  <c r="Q83" i="63" s="1"/>
  <c r="Y82" i="63"/>
  <c r="Y83" i="63" s="1"/>
  <c r="AO82" i="63"/>
  <c r="AX82" i="63"/>
  <c r="AX83" i="63" s="1"/>
  <c r="AF82" i="63"/>
  <c r="AF83" i="63" s="1"/>
  <c r="AV82" i="63"/>
  <c r="P82" i="63"/>
  <c r="AN82" i="63"/>
  <c r="AN83" i="63" s="1"/>
  <c r="X82" i="63"/>
  <c r="X83" i="63" s="1"/>
  <c r="J82" i="63"/>
  <c r="AP82" i="63"/>
  <c r="R82" i="63"/>
  <c r="Z82" i="63"/>
  <c r="AH82" i="63"/>
  <c r="AB82" i="63"/>
  <c r="AB83" i="63" s="1"/>
  <c r="AC82" i="63"/>
  <c r="AK82" i="63"/>
  <c r="N82" i="63"/>
  <c r="N83" i="63" s="1"/>
  <c r="V82" i="63"/>
  <c r="AD82" i="63"/>
  <c r="AT82" i="63"/>
  <c r="AT83" i="63" s="1"/>
  <c r="F82" i="63"/>
  <c r="AL82" i="63"/>
  <c r="K82" i="63"/>
  <c r="S82" i="63"/>
  <c r="AA82" i="63"/>
  <c r="AI82" i="63"/>
  <c r="AQ82" i="63"/>
  <c r="L82" i="63"/>
  <c r="T82" i="63"/>
  <c r="AJ82" i="63"/>
  <c r="AR82" i="63"/>
  <c r="AR83" i="63" s="1"/>
  <c r="AZ82" i="63"/>
  <c r="AZ83" i="63" s="1"/>
  <c r="M82" i="63"/>
  <c r="U82" i="63"/>
  <c r="AS82" i="63"/>
  <c r="BA82" i="63"/>
  <c r="BA83" i="63" s="1"/>
  <c r="G26" i="63"/>
  <c r="G82" i="63"/>
  <c r="AE82" i="63"/>
  <c r="AM82" i="63"/>
  <c r="AU82" i="63"/>
  <c r="H82" i="63"/>
  <c r="I82" i="63"/>
  <c r="AO83" i="63"/>
  <c r="O82" i="63"/>
  <c r="W82" i="63"/>
  <c r="X97" i="63" l="1"/>
  <c r="AJ97" i="63"/>
  <c r="AV97" i="63"/>
  <c r="Y97" i="63"/>
  <c r="AK97" i="63"/>
  <c r="AW97" i="63"/>
  <c r="AA97" i="63"/>
  <c r="AM97" i="63"/>
  <c r="AY97" i="63"/>
  <c r="AB97" i="63"/>
  <c r="AN97" i="63"/>
  <c r="AZ97" i="63"/>
  <c r="AC97" i="63"/>
  <c r="AO97" i="63"/>
  <c r="BA97" i="63"/>
  <c r="AD97" i="63"/>
  <c r="AP97" i="63"/>
  <c r="BB97" i="63"/>
  <c r="V97" i="63"/>
  <c r="AH97" i="63"/>
  <c r="AT97" i="63"/>
  <c r="W97" i="63"/>
  <c r="AI97" i="63"/>
  <c r="AU97" i="63"/>
  <c r="AE97" i="63"/>
  <c r="AF97" i="63"/>
  <c r="AG97" i="63"/>
  <c r="AS97" i="63"/>
  <c r="AX97" i="63"/>
  <c r="S97" i="63"/>
  <c r="AL97" i="63"/>
  <c r="AQ97" i="63"/>
  <c r="AR97" i="63"/>
  <c r="U97" i="63"/>
  <c r="Z97" i="63"/>
  <c r="T97" i="63"/>
  <c r="P85" i="63"/>
  <c r="AB85" i="63"/>
  <c r="AN85" i="63"/>
  <c r="AZ85" i="63"/>
  <c r="Q85" i="63"/>
  <c r="AC85" i="63"/>
  <c r="AO85" i="63"/>
  <c r="BA85" i="63"/>
  <c r="S85" i="63"/>
  <c r="AE85" i="63"/>
  <c r="AQ85" i="63"/>
  <c r="G85" i="63"/>
  <c r="H85" i="63"/>
  <c r="T85" i="63"/>
  <c r="AF85" i="63"/>
  <c r="AR85" i="63"/>
  <c r="I85" i="63"/>
  <c r="U85" i="63"/>
  <c r="AG85" i="63"/>
  <c r="AS85" i="63"/>
  <c r="J85" i="63"/>
  <c r="V85" i="63"/>
  <c r="AH85" i="63"/>
  <c r="AT85" i="63"/>
  <c r="N85" i="63"/>
  <c r="Z85" i="63"/>
  <c r="AL85" i="63"/>
  <c r="AX85" i="63"/>
  <c r="O85" i="63"/>
  <c r="AA85" i="63"/>
  <c r="AM85" i="63"/>
  <c r="AY85" i="63"/>
  <c r="AI85" i="63"/>
  <c r="AJ85" i="63"/>
  <c r="AK85" i="63"/>
  <c r="M85" i="63"/>
  <c r="AW85" i="63"/>
  <c r="R85" i="63"/>
  <c r="AP85" i="63"/>
  <c r="K85" i="63"/>
  <c r="AU85" i="63"/>
  <c r="L85" i="63"/>
  <c r="AV85" i="63"/>
  <c r="BB85" i="63"/>
  <c r="W85" i="63"/>
  <c r="Y85" i="63"/>
  <c r="AD85" i="63"/>
  <c r="X85" i="63"/>
  <c r="U95" i="63"/>
  <c r="AG95" i="63"/>
  <c r="AS95" i="63"/>
  <c r="V95" i="63"/>
  <c r="AH95" i="63"/>
  <c r="AT95" i="63"/>
  <c r="X95" i="63"/>
  <c r="AJ95" i="63"/>
  <c r="AV95" i="63"/>
  <c r="Y95" i="63"/>
  <c r="AK95" i="63"/>
  <c r="AW95" i="63"/>
  <c r="Z95" i="63"/>
  <c r="AL95" i="63"/>
  <c r="AX95" i="63"/>
  <c r="AA95" i="63"/>
  <c r="AM95" i="63"/>
  <c r="AY95" i="63"/>
  <c r="S95" i="63"/>
  <c r="AE95" i="63"/>
  <c r="AQ95" i="63"/>
  <c r="Q95" i="63"/>
  <c r="T95" i="63"/>
  <c r="AF95" i="63"/>
  <c r="AR95" i="63"/>
  <c r="AB95" i="63"/>
  <c r="AC95" i="63"/>
  <c r="AD95" i="63"/>
  <c r="AP95" i="63"/>
  <c r="AU95" i="63"/>
  <c r="AZ95" i="63"/>
  <c r="AI95" i="63"/>
  <c r="AN95" i="63"/>
  <c r="AO95" i="63"/>
  <c r="R95" i="63"/>
  <c r="BB95" i="63"/>
  <c r="W95" i="63"/>
  <c r="BA95" i="63"/>
  <c r="Z93" i="63"/>
  <c r="AL93" i="63"/>
  <c r="AX93" i="63"/>
  <c r="AA93" i="63"/>
  <c r="AM93" i="63"/>
  <c r="AY93" i="63"/>
  <c r="Q93" i="63"/>
  <c r="AC93" i="63"/>
  <c r="AO93" i="63"/>
  <c r="BA93" i="63"/>
  <c r="R93" i="63"/>
  <c r="AD93" i="63"/>
  <c r="AP93" i="63"/>
  <c r="BB93" i="63"/>
  <c r="S93" i="63"/>
  <c r="AE93" i="63"/>
  <c r="AQ93" i="63"/>
  <c r="O93" i="63"/>
  <c r="T93" i="63"/>
  <c r="AF93" i="63"/>
  <c r="AR93" i="63"/>
  <c r="X93" i="63"/>
  <c r="AJ93" i="63"/>
  <c r="AV93" i="63"/>
  <c r="Y93" i="63"/>
  <c r="AK93" i="63"/>
  <c r="AW93" i="63"/>
  <c r="U93" i="63"/>
  <c r="V93" i="63"/>
  <c r="W93" i="63"/>
  <c r="AN93" i="63"/>
  <c r="AB93" i="63"/>
  <c r="AG93" i="63"/>
  <c r="AH93" i="63"/>
  <c r="AI93" i="63"/>
  <c r="AS93" i="63"/>
  <c r="AU93" i="63"/>
  <c r="P93" i="63"/>
  <c r="AZ93" i="63"/>
  <c r="AT93" i="63"/>
  <c r="T90" i="63"/>
  <c r="AF90" i="63"/>
  <c r="AR90" i="63"/>
  <c r="U90" i="63"/>
  <c r="AG90" i="63"/>
  <c r="AS90" i="63"/>
  <c r="W90" i="63"/>
  <c r="AI90" i="63"/>
  <c r="AU90" i="63"/>
  <c r="X90" i="63"/>
  <c r="AJ90" i="63"/>
  <c r="AV90" i="63"/>
  <c r="M90" i="63"/>
  <c r="Y90" i="63"/>
  <c r="AK90" i="63"/>
  <c r="AW90" i="63"/>
  <c r="N90" i="63"/>
  <c r="Z90" i="63"/>
  <c r="AL90" i="63"/>
  <c r="AX90" i="63"/>
  <c r="R90" i="63"/>
  <c r="AD90" i="63"/>
  <c r="AP90" i="63"/>
  <c r="BB90" i="63"/>
  <c r="S90" i="63"/>
  <c r="AE90" i="63"/>
  <c r="AQ90" i="63"/>
  <c r="L90" i="63"/>
  <c r="AM90" i="63"/>
  <c r="AN90" i="63"/>
  <c r="AO90" i="63"/>
  <c r="P90" i="63"/>
  <c r="BA90" i="63"/>
  <c r="AA90" i="63"/>
  <c r="AT90" i="63"/>
  <c r="O90" i="63"/>
  <c r="AY90" i="63"/>
  <c r="AZ90" i="63"/>
  <c r="V90" i="63"/>
  <c r="Q90" i="63"/>
  <c r="AC90" i="63"/>
  <c r="AH90" i="63"/>
  <c r="AB90" i="63"/>
  <c r="L89" i="63"/>
  <c r="X89" i="63"/>
  <c r="AJ89" i="63"/>
  <c r="AV89" i="63"/>
  <c r="M89" i="63"/>
  <c r="Y89" i="63"/>
  <c r="AK89" i="63"/>
  <c r="AW89" i="63"/>
  <c r="O89" i="63"/>
  <c r="AA89" i="63"/>
  <c r="AM89" i="63"/>
  <c r="AY89" i="63"/>
  <c r="P89" i="63"/>
  <c r="AB89" i="63"/>
  <c r="AN89" i="63"/>
  <c r="AZ89" i="63"/>
  <c r="Q89" i="63"/>
  <c r="AC89" i="63"/>
  <c r="AO89" i="63"/>
  <c r="BA89" i="63"/>
  <c r="R89" i="63"/>
  <c r="AD89" i="63"/>
  <c r="AP89" i="63"/>
  <c r="BB89" i="63"/>
  <c r="V89" i="63"/>
  <c r="AH89" i="63"/>
  <c r="AT89" i="63"/>
  <c r="W89" i="63"/>
  <c r="AI89" i="63"/>
  <c r="AU89" i="63"/>
  <c r="AE89" i="63"/>
  <c r="AF89" i="63"/>
  <c r="AG89" i="63"/>
  <c r="AS89" i="63"/>
  <c r="N89" i="63"/>
  <c r="K89" i="63"/>
  <c r="AL89" i="63"/>
  <c r="AQ89" i="63"/>
  <c r="AR89" i="63"/>
  <c r="AX89" i="63"/>
  <c r="S89" i="63"/>
  <c r="U89" i="63"/>
  <c r="Z89" i="63"/>
  <c r="T89" i="63"/>
  <c r="W99" i="63"/>
  <c r="AI99" i="63"/>
  <c r="AU99" i="63"/>
  <c r="X99" i="63"/>
  <c r="AJ99" i="63"/>
  <c r="AV99" i="63"/>
  <c r="Z99" i="63"/>
  <c r="AL99" i="63"/>
  <c r="AX99" i="63"/>
  <c r="AA99" i="63"/>
  <c r="AM99" i="63"/>
  <c r="AY99" i="63"/>
  <c r="AB99" i="63"/>
  <c r="AN99" i="63"/>
  <c r="AZ99" i="63"/>
  <c r="AC99" i="63"/>
  <c r="AO99" i="63"/>
  <c r="BA99" i="63"/>
  <c r="AG99" i="63"/>
  <c r="AS99" i="63"/>
  <c r="V99" i="63"/>
  <c r="AH99" i="63"/>
  <c r="AT99" i="63"/>
  <c r="AD99" i="63"/>
  <c r="AE99" i="63"/>
  <c r="AF99" i="63"/>
  <c r="AR99" i="63"/>
  <c r="BB99" i="63"/>
  <c r="AK99" i="63"/>
  <c r="AP99" i="63"/>
  <c r="AQ99" i="63"/>
  <c r="AW99" i="63"/>
  <c r="Y99" i="63"/>
  <c r="U99" i="63"/>
  <c r="O91" i="63"/>
  <c r="AA91" i="63"/>
  <c r="AM91" i="63"/>
  <c r="AY91" i="63"/>
  <c r="P91" i="63"/>
  <c r="AB91" i="63"/>
  <c r="AN91" i="63"/>
  <c r="AZ91" i="63"/>
  <c r="R91" i="63"/>
  <c r="AD91" i="63"/>
  <c r="AP91" i="63"/>
  <c r="BB91" i="63"/>
  <c r="S91" i="63"/>
  <c r="AE91" i="63"/>
  <c r="AQ91" i="63"/>
  <c r="M91" i="63"/>
  <c r="T91" i="63"/>
  <c r="AF91" i="63"/>
  <c r="AR91" i="63"/>
  <c r="U91" i="63"/>
  <c r="AG91" i="63"/>
  <c r="AS91" i="63"/>
  <c r="Y91" i="63"/>
  <c r="AK91" i="63"/>
  <c r="AW91" i="63"/>
  <c r="N91" i="63"/>
  <c r="Z91" i="63"/>
  <c r="AL91" i="63"/>
  <c r="AX91" i="63"/>
  <c r="AT91" i="63"/>
  <c r="AU91" i="63"/>
  <c r="X91" i="63"/>
  <c r="AC91" i="63"/>
  <c r="AV91" i="63"/>
  <c r="Q91" i="63"/>
  <c r="BA91" i="63"/>
  <c r="V91" i="63"/>
  <c r="W91" i="63"/>
  <c r="AH91" i="63"/>
  <c r="AJ91" i="63"/>
  <c r="AO91" i="63"/>
  <c r="AI91" i="63"/>
  <c r="O88" i="63"/>
  <c r="AA88" i="63"/>
  <c r="AM88" i="63"/>
  <c r="AY88" i="63"/>
  <c r="P88" i="63"/>
  <c r="AB88" i="63"/>
  <c r="AN88" i="63"/>
  <c r="AZ88" i="63"/>
  <c r="R88" i="63"/>
  <c r="AD88" i="63"/>
  <c r="AP88" i="63"/>
  <c r="BB88" i="63"/>
  <c r="S88" i="63"/>
  <c r="AE88" i="63"/>
  <c r="AQ88" i="63"/>
  <c r="J88" i="63"/>
  <c r="T88" i="63"/>
  <c r="AF88" i="63"/>
  <c r="AR88" i="63"/>
  <c r="U88" i="63"/>
  <c r="AG88" i="63"/>
  <c r="AS88" i="63"/>
  <c r="M88" i="63"/>
  <c r="Y88" i="63"/>
  <c r="AK88" i="63"/>
  <c r="AW88" i="63"/>
  <c r="N88" i="63"/>
  <c r="Z88" i="63"/>
  <c r="AL88" i="63"/>
  <c r="AX88" i="63"/>
  <c r="V88" i="63"/>
  <c r="W88" i="63"/>
  <c r="X88" i="63"/>
  <c r="AJ88" i="63"/>
  <c r="AO88" i="63"/>
  <c r="AC88" i="63"/>
  <c r="AH88" i="63"/>
  <c r="AI88" i="63"/>
  <c r="AT88" i="63"/>
  <c r="L88" i="63"/>
  <c r="AV88" i="63"/>
  <c r="Q88" i="63"/>
  <c r="BA88" i="63"/>
  <c r="K88" i="63"/>
  <c r="AU88" i="63"/>
  <c r="AD101" i="63"/>
  <c r="AP101" i="63"/>
  <c r="BB101" i="63"/>
  <c r="AE101" i="63"/>
  <c r="AQ101" i="63"/>
  <c r="W101" i="63"/>
  <c r="AG101" i="63"/>
  <c r="AS101" i="63"/>
  <c r="AH101" i="63"/>
  <c r="AT101" i="63"/>
  <c r="AI101" i="63"/>
  <c r="AU101" i="63"/>
  <c r="Y101" i="63"/>
  <c r="AK101" i="63"/>
  <c r="AW101" i="63"/>
  <c r="X101" i="63"/>
  <c r="AJ101" i="63"/>
  <c r="AV101" i="63"/>
  <c r="AB101" i="63"/>
  <c r="AN101" i="63"/>
  <c r="AZ101" i="63"/>
  <c r="AC101" i="63"/>
  <c r="AO101" i="63"/>
  <c r="BA101" i="63"/>
  <c r="AX101" i="63"/>
  <c r="AY101" i="63"/>
  <c r="Z101" i="63"/>
  <c r="AF101" i="63"/>
  <c r="AA101" i="63"/>
  <c r="AM101" i="63"/>
  <c r="AR101" i="63"/>
  <c r="AL101" i="63"/>
  <c r="R94" i="63"/>
  <c r="AD94" i="63"/>
  <c r="AP94" i="63"/>
  <c r="BB94" i="63"/>
  <c r="S94" i="63"/>
  <c r="AE94" i="63"/>
  <c r="AQ94" i="63"/>
  <c r="P94" i="63"/>
  <c r="U94" i="63"/>
  <c r="AG94" i="63"/>
  <c r="AS94" i="63"/>
  <c r="V94" i="63"/>
  <c r="AH94" i="63"/>
  <c r="AT94" i="63"/>
  <c r="W94" i="63"/>
  <c r="AI94" i="63"/>
  <c r="AU94" i="63"/>
  <c r="X94" i="63"/>
  <c r="AJ94" i="63"/>
  <c r="AV94" i="63"/>
  <c r="AB94" i="63"/>
  <c r="AN94" i="63"/>
  <c r="AZ94" i="63"/>
  <c r="Q94" i="63"/>
  <c r="AC94" i="63"/>
  <c r="AO94" i="63"/>
  <c r="BA94" i="63"/>
  <c r="Y94" i="63"/>
  <c r="AA94" i="63"/>
  <c r="Z94" i="63"/>
  <c r="AM94" i="63"/>
  <c r="AW94" i="63"/>
  <c r="AF94" i="63"/>
  <c r="AK94" i="63"/>
  <c r="AL94" i="63"/>
  <c r="AR94" i="63"/>
  <c r="AY94" i="63"/>
  <c r="T94" i="63"/>
  <c r="AX94" i="63"/>
  <c r="U92" i="63"/>
  <c r="AG92" i="63"/>
  <c r="AS92" i="63"/>
  <c r="V92" i="63"/>
  <c r="AH92" i="63"/>
  <c r="AT92" i="63"/>
  <c r="X92" i="63"/>
  <c r="AJ92" i="63"/>
  <c r="AV92" i="63"/>
  <c r="Y92" i="63"/>
  <c r="AK92" i="63"/>
  <c r="AW92" i="63"/>
  <c r="Z92" i="63"/>
  <c r="AL92" i="63"/>
  <c r="AX92" i="63"/>
  <c r="O92" i="63"/>
  <c r="AA92" i="63"/>
  <c r="AM92" i="63"/>
  <c r="AY92" i="63"/>
  <c r="S92" i="63"/>
  <c r="AE92" i="63"/>
  <c r="AQ92" i="63"/>
  <c r="N92" i="63"/>
  <c r="T92" i="63"/>
  <c r="AF92" i="63"/>
  <c r="AR92" i="63"/>
  <c r="P92" i="63"/>
  <c r="AZ92" i="63"/>
  <c r="Q92" i="63"/>
  <c r="BA92" i="63"/>
  <c r="R92" i="63"/>
  <c r="BB92" i="63"/>
  <c r="AD92" i="63"/>
  <c r="AN92" i="63"/>
  <c r="W92" i="63"/>
  <c r="AB92" i="63"/>
  <c r="AC92" i="63"/>
  <c r="AI92" i="63"/>
  <c r="AP92" i="63"/>
  <c r="AU92" i="63"/>
  <c r="AO92" i="63"/>
  <c r="P86" i="63"/>
  <c r="AB86" i="63"/>
  <c r="AN86" i="63"/>
  <c r="AZ86" i="63"/>
  <c r="Q86" i="63"/>
  <c r="AC86" i="63"/>
  <c r="AO86" i="63"/>
  <c r="BA86" i="63"/>
  <c r="S86" i="63"/>
  <c r="AE86" i="63"/>
  <c r="AQ86" i="63"/>
  <c r="H86" i="63"/>
  <c r="T86" i="63"/>
  <c r="AF86" i="63"/>
  <c r="AR86" i="63"/>
  <c r="I86" i="63"/>
  <c r="U86" i="63"/>
  <c r="AG86" i="63"/>
  <c r="AS86" i="63"/>
  <c r="J86" i="63"/>
  <c r="V86" i="63"/>
  <c r="AH86" i="63"/>
  <c r="AT86" i="63"/>
  <c r="N86" i="63"/>
  <c r="Z86" i="63"/>
  <c r="AL86" i="63"/>
  <c r="AX86" i="63"/>
  <c r="O86" i="63"/>
  <c r="AA86" i="63"/>
  <c r="AM86" i="63"/>
  <c r="AY86" i="63"/>
  <c r="K86" i="63"/>
  <c r="AU86" i="63"/>
  <c r="L86" i="63"/>
  <c r="AV86" i="63"/>
  <c r="M86" i="63"/>
  <c r="AW86" i="63"/>
  <c r="X86" i="63"/>
  <c r="AI86" i="63"/>
  <c r="R86" i="63"/>
  <c r="BB86" i="63"/>
  <c r="W86" i="63"/>
  <c r="Y86" i="63"/>
  <c r="AD86" i="63"/>
  <c r="AK86" i="63"/>
  <c r="AP86" i="63"/>
  <c r="AJ86" i="63"/>
  <c r="AG100" i="63"/>
  <c r="AS100" i="63"/>
  <c r="AH100" i="63"/>
  <c r="AT100" i="63"/>
  <c r="X100" i="63"/>
  <c r="AJ100" i="63"/>
  <c r="AV100" i="63"/>
  <c r="Y100" i="63"/>
  <c r="AK100" i="63"/>
  <c r="AW100" i="63"/>
  <c r="Z100" i="63"/>
  <c r="AL100" i="63"/>
  <c r="AX100" i="63"/>
  <c r="AB100" i="63"/>
  <c r="AN100" i="63"/>
  <c r="AZ100" i="63"/>
  <c r="AA100" i="63"/>
  <c r="AM100" i="63"/>
  <c r="AY100" i="63"/>
  <c r="AE100" i="63"/>
  <c r="AQ100" i="63"/>
  <c r="V100" i="63"/>
  <c r="AF100" i="63"/>
  <c r="AR100" i="63"/>
  <c r="W100" i="63"/>
  <c r="AO100" i="63"/>
  <c r="AP100" i="63"/>
  <c r="AC100" i="63"/>
  <c r="AD100" i="63"/>
  <c r="AI100" i="63"/>
  <c r="AU100" i="63"/>
  <c r="BB100" i="63"/>
  <c r="BA100" i="63"/>
  <c r="AA104" i="63"/>
  <c r="AM104" i="63"/>
  <c r="AY104" i="63"/>
  <c r="AB104" i="63"/>
  <c r="AN104" i="63"/>
  <c r="AZ104" i="63"/>
  <c r="AD104" i="63"/>
  <c r="AP104" i="63"/>
  <c r="BB104" i="63"/>
  <c r="AE104" i="63"/>
  <c r="AQ104" i="63"/>
  <c r="Z104" i="63"/>
  <c r="AF104" i="63"/>
  <c r="AR104" i="63"/>
  <c r="AH104" i="63"/>
  <c r="AT104" i="63"/>
  <c r="AG104" i="63"/>
  <c r="AS104" i="63"/>
  <c r="AK104" i="63"/>
  <c r="AW104" i="63"/>
  <c r="AL104" i="63"/>
  <c r="AX104" i="63"/>
  <c r="AU104" i="63"/>
  <c r="AV104" i="63"/>
  <c r="BA104" i="63"/>
  <c r="AC104" i="63"/>
  <c r="AI104" i="63"/>
  <c r="AJ104" i="63"/>
  <c r="AO104" i="63"/>
  <c r="AG103" i="63"/>
  <c r="AS103" i="63"/>
  <c r="AH103" i="63"/>
  <c r="AT103" i="63"/>
  <c r="AJ103" i="63"/>
  <c r="AV103" i="63"/>
  <c r="AK103" i="63"/>
  <c r="AW103" i="63"/>
  <c r="Z103" i="63"/>
  <c r="AL103" i="63"/>
  <c r="AX103" i="63"/>
  <c r="AB103" i="63"/>
  <c r="AN103" i="63"/>
  <c r="AZ103" i="63"/>
  <c r="AA103" i="63"/>
  <c r="AM103" i="63"/>
  <c r="AY103" i="63"/>
  <c r="AE103" i="63"/>
  <c r="AQ103" i="63"/>
  <c r="Y103" i="63"/>
  <c r="AF103" i="63"/>
  <c r="AR103" i="63"/>
  <c r="AO103" i="63"/>
  <c r="AP103" i="63"/>
  <c r="AU103" i="63"/>
  <c r="AC103" i="63"/>
  <c r="AD103" i="63"/>
  <c r="AI103" i="63"/>
  <c r="BB103" i="63"/>
  <c r="BA103" i="63"/>
  <c r="J83" i="63"/>
  <c r="AI106" i="63"/>
  <c r="AU106" i="63"/>
  <c r="AJ106" i="63"/>
  <c r="AV106" i="63"/>
  <c r="AL106" i="63"/>
  <c r="AX106" i="63"/>
  <c r="AM106" i="63"/>
  <c r="AY106" i="63"/>
  <c r="BB106" i="63"/>
  <c r="AN106" i="63"/>
  <c r="AZ106" i="63"/>
  <c r="AD106" i="63"/>
  <c r="AP106" i="63"/>
  <c r="AB106" i="63"/>
  <c r="AC106" i="63"/>
  <c r="AO106" i="63"/>
  <c r="BA106" i="63"/>
  <c r="AG106" i="63"/>
  <c r="AS106" i="63"/>
  <c r="AH106" i="63"/>
  <c r="AT106" i="63"/>
  <c r="AK106" i="63"/>
  <c r="AW106" i="63"/>
  <c r="AE106" i="63"/>
  <c r="AF106" i="63"/>
  <c r="AQ106" i="63"/>
  <c r="AR106" i="63"/>
  <c r="Z102" i="63"/>
  <c r="AL102" i="63"/>
  <c r="AX102" i="63"/>
  <c r="AA102" i="63"/>
  <c r="AM102" i="63"/>
  <c r="AY102" i="63"/>
  <c r="AC102" i="63"/>
  <c r="AO102" i="63"/>
  <c r="BA102" i="63"/>
  <c r="AD102" i="63"/>
  <c r="AP102" i="63"/>
  <c r="BB102" i="63"/>
  <c r="AE102" i="63"/>
  <c r="AQ102" i="63"/>
  <c r="X102" i="63"/>
  <c r="AG102" i="63"/>
  <c r="AS102" i="63"/>
  <c r="AF102" i="63"/>
  <c r="AR102" i="63"/>
  <c r="AJ102" i="63"/>
  <c r="AV102" i="63"/>
  <c r="Y102" i="63"/>
  <c r="AK102" i="63"/>
  <c r="AW102" i="63"/>
  <c r="AH102" i="63"/>
  <c r="AI102" i="63"/>
  <c r="AN102" i="63"/>
  <c r="AT102" i="63"/>
  <c r="AU102" i="63"/>
  <c r="AZ102" i="63"/>
  <c r="AB102" i="63"/>
  <c r="X98" i="63"/>
  <c r="AJ98" i="63"/>
  <c r="AV98" i="63"/>
  <c r="Y98" i="63"/>
  <c r="AK98" i="63"/>
  <c r="AW98" i="63"/>
  <c r="AA98" i="63"/>
  <c r="AM98" i="63"/>
  <c r="AY98" i="63"/>
  <c r="AB98" i="63"/>
  <c r="AN98" i="63"/>
  <c r="AZ98" i="63"/>
  <c r="AC98" i="63"/>
  <c r="AO98" i="63"/>
  <c r="BA98" i="63"/>
  <c r="AD98" i="63"/>
  <c r="AP98" i="63"/>
  <c r="BB98" i="63"/>
  <c r="V98" i="63"/>
  <c r="AH98" i="63"/>
  <c r="AT98" i="63"/>
  <c r="W98" i="63"/>
  <c r="AI98" i="63"/>
  <c r="AU98" i="63"/>
  <c r="AE98" i="63"/>
  <c r="AS98" i="63"/>
  <c r="AF98" i="63"/>
  <c r="AG98" i="63"/>
  <c r="T98" i="63"/>
  <c r="AL98" i="63"/>
  <c r="AQ98" i="63"/>
  <c r="AR98" i="63"/>
  <c r="AX98" i="63"/>
  <c r="U98" i="63"/>
  <c r="Z98" i="63"/>
  <c r="AF105" i="63"/>
  <c r="AR105" i="63"/>
  <c r="AG105" i="63"/>
  <c r="AS105" i="63"/>
  <c r="AI105" i="63"/>
  <c r="AU105" i="63"/>
  <c r="AJ105" i="63"/>
  <c r="AV105" i="63"/>
  <c r="AK105" i="63"/>
  <c r="AW105" i="63"/>
  <c r="AL105" i="63"/>
  <c r="AX105" i="63"/>
  <c r="AD105" i="63"/>
  <c r="AP105" i="63"/>
  <c r="BB105" i="63"/>
  <c r="AE105" i="63"/>
  <c r="AQ105" i="63"/>
  <c r="AA105" i="63"/>
  <c r="AH105" i="63"/>
  <c r="AM105" i="63"/>
  <c r="AY105" i="63"/>
  <c r="BA105" i="63"/>
  <c r="AN105" i="63"/>
  <c r="AO105" i="63"/>
  <c r="AT105" i="63"/>
  <c r="AZ105" i="63"/>
  <c r="AB105" i="63"/>
  <c r="AC105" i="63"/>
  <c r="W96" i="63"/>
  <c r="AI96" i="63"/>
  <c r="AU96" i="63"/>
  <c r="X96" i="63"/>
  <c r="AJ96" i="63"/>
  <c r="AV96" i="63"/>
  <c r="Z96" i="63"/>
  <c r="AL96" i="63"/>
  <c r="AX96" i="63"/>
  <c r="AA96" i="63"/>
  <c r="AM96" i="63"/>
  <c r="AY96" i="63"/>
  <c r="AB96" i="63"/>
  <c r="AN96" i="63"/>
  <c r="AZ96" i="63"/>
  <c r="AC96" i="63"/>
  <c r="AO96" i="63"/>
  <c r="BA96" i="63"/>
  <c r="U96" i="63"/>
  <c r="AG96" i="63"/>
  <c r="AS96" i="63"/>
  <c r="V96" i="63"/>
  <c r="AH96" i="63"/>
  <c r="AT96" i="63"/>
  <c r="AD96" i="63"/>
  <c r="AE96" i="63"/>
  <c r="AF96" i="63"/>
  <c r="AR96" i="63"/>
  <c r="AK96" i="63"/>
  <c r="AP96" i="63"/>
  <c r="AQ96" i="63"/>
  <c r="AW96" i="63"/>
  <c r="BB96" i="63"/>
  <c r="T96" i="63"/>
  <c r="Y96" i="63"/>
  <c r="S96" i="63"/>
  <c r="R96" i="63"/>
  <c r="J87" i="63"/>
  <c r="R87" i="63"/>
  <c r="Z87" i="63"/>
  <c r="AH87" i="63"/>
  <c r="AP87" i="63"/>
  <c r="AX87" i="63"/>
  <c r="K87" i="63"/>
  <c r="S87" i="63"/>
  <c r="AA87" i="63"/>
  <c r="AI87" i="63"/>
  <c r="AQ87" i="63"/>
  <c r="AY87" i="63"/>
  <c r="N87" i="63"/>
  <c r="AL87" i="63"/>
  <c r="BB87" i="63"/>
  <c r="O87" i="63"/>
  <c r="W87" i="63"/>
  <c r="AE87" i="63"/>
  <c r="AM87" i="63"/>
  <c r="AU87" i="63"/>
  <c r="I87" i="63"/>
  <c r="P87" i="63"/>
  <c r="X87" i="63"/>
  <c r="AF87" i="63"/>
  <c r="AN87" i="63"/>
  <c r="AV87" i="63"/>
  <c r="Q87" i="63"/>
  <c r="AG87" i="63"/>
  <c r="AO87" i="63"/>
  <c r="AW87" i="63"/>
  <c r="L87" i="63"/>
  <c r="T87" i="63"/>
  <c r="AB87" i="63"/>
  <c r="AJ87" i="63"/>
  <c r="AR87" i="63"/>
  <c r="AZ87" i="63"/>
  <c r="V87" i="63"/>
  <c r="AD87" i="63"/>
  <c r="AT87" i="63"/>
  <c r="M87" i="63"/>
  <c r="U87" i="63"/>
  <c r="AC87" i="63"/>
  <c r="AK87" i="63"/>
  <c r="AS87" i="63"/>
  <c r="BA87" i="63"/>
  <c r="Y87" i="63"/>
  <c r="P83" i="63"/>
  <c r="Z83" i="63"/>
  <c r="W83" i="63"/>
  <c r="O83" i="63"/>
  <c r="AS83" i="63"/>
  <c r="F83" i="63"/>
  <c r="T83" i="63"/>
  <c r="AV83" i="63"/>
  <c r="AH83" i="63"/>
  <c r="AM83" i="63"/>
  <c r="AP83" i="63"/>
  <c r="R83" i="63"/>
  <c r="K83" i="63"/>
  <c r="AJ83" i="63"/>
  <c r="AC83" i="63"/>
  <c r="AK83" i="63"/>
  <c r="S83" i="63"/>
  <c r="V83" i="63"/>
  <c r="AU83" i="63"/>
  <c r="AE83" i="63"/>
  <c r="AD83" i="63"/>
  <c r="AQ83" i="63"/>
  <c r="AA83" i="63"/>
  <c r="U83" i="63"/>
  <c r="M83" i="63"/>
  <c r="AI83" i="63"/>
  <c r="AL83" i="63"/>
  <c r="L83" i="63"/>
  <c r="G83" i="63"/>
  <c r="I83" i="63"/>
  <c r="H83" i="63"/>
  <c r="S191" i="63" l="1"/>
  <c r="L191" i="63"/>
  <c r="T191" i="63"/>
  <c r="AB191" i="63"/>
  <c r="K191" i="63"/>
  <c r="M191" i="63"/>
  <c r="U191" i="63"/>
  <c r="AC191" i="63"/>
  <c r="F191" i="63"/>
  <c r="N191" i="63"/>
  <c r="V191" i="63"/>
  <c r="AD191" i="63"/>
  <c r="G191" i="63"/>
  <c r="O191" i="63"/>
  <c r="W191" i="63"/>
  <c r="AE191" i="63"/>
  <c r="AI191" i="63"/>
  <c r="H191" i="63"/>
  <c r="P191" i="63"/>
  <c r="X191" i="63"/>
  <c r="AF191" i="63"/>
  <c r="I191" i="63"/>
  <c r="Q191" i="63"/>
  <c r="Y191" i="63"/>
  <c r="AG191" i="63"/>
  <c r="AA191" i="63"/>
  <c r="J191" i="63"/>
  <c r="R191" i="63"/>
  <c r="Z191" i="63"/>
  <c r="AH191" i="63"/>
  <c r="S198" i="63"/>
  <c r="L198" i="63"/>
  <c r="AI198" i="63"/>
  <c r="AB198" i="63"/>
  <c r="M198" i="63"/>
  <c r="AD198" i="63"/>
  <c r="E198" i="63"/>
  <c r="F198" i="63"/>
  <c r="G198" i="63"/>
  <c r="AE198" i="63"/>
  <c r="K198" i="63"/>
  <c r="H198" i="63"/>
  <c r="P198" i="63"/>
  <c r="X198" i="63"/>
  <c r="AF198" i="63"/>
  <c r="AA198" i="63"/>
  <c r="AC198" i="63"/>
  <c r="V198" i="63"/>
  <c r="W198" i="63"/>
  <c r="I198" i="63"/>
  <c r="Q198" i="63"/>
  <c r="Y198" i="63"/>
  <c r="AG198" i="63"/>
  <c r="T198" i="63"/>
  <c r="U198" i="63"/>
  <c r="N198" i="63"/>
  <c r="O198" i="63"/>
  <c r="J198" i="63"/>
  <c r="R198" i="63"/>
  <c r="Z198" i="63"/>
  <c r="AH198" i="63"/>
  <c r="U218" i="68" l="1"/>
  <c r="U218" i="72"/>
  <c r="U218" i="74"/>
  <c r="U218" i="67"/>
  <c r="U218" i="70"/>
  <c r="U218" i="73"/>
  <c r="U218" i="75"/>
  <c r="U218" i="69"/>
  <c r="U218" i="71"/>
  <c r="Q218" i="71"/>
  <c r="Q218" i="69"/>
  <c r="Q218" i="67"/>
  <c r="Q218" i="70"/>
  <c r="Q218" i="68"/>
  <c r="Q218" i="74"/>
  <c r="Q218" i="75"/>
  <c r="Q218" i="73"/>
  <c r="Q218" i="72"/>
  <c r="AC218" i="68"/>
  <c r="AC218" i="70"/>
  <c r="AC218" i="67"/>
  <c r="AC218" i="74"/>
  <c r="AC218" i="72"/>
  <c r="AC218" i="73"/>
  <c r="AC218" i="69"/>
  <c r="AC218" i="71"/>
  <c r="AC218" i="75"/>
  <c r="P218" i="75"/>
  <c r="P218" i="69"/>
  <c r="P218" i="70"/>
  <c r="P218" i="71"/>
  <c r="P218" i="67"/>
  <c r="P218" i="74"/>
  <c r="P218" i="73"/>
  <c r="P218" i="68"/>
  <c r="P218" i="72"/>
  <c r="G218" i="69"/>
  <c r="G218" i="75"/>
  <c r="G218" i="72"/>
  <c r="G218" i="68"/>
  <c r="G218" i="73"/>
  <c r="G218" i="71"/>
  <c r="G218" i="74"/>
  <c r="G218" i="67"/>
  <c r="G218" i="70"/>
  <c r="M218" i="74"/>
  <c r="M218" i="69"/>
  <c r="M218" i="70"/>
  <c r="M218" i="73"/>
  <c r="M218" i="71"/>
  <c r="M218" i="72"/>
  <c r="M218" i="67"/>
  <c r="M218" i="75"/>
  <c r="M218" i="68"/>
  <c r="S218" i="67"/>
  <c r="S218" i="72"/>
  <c r="S218" i="70"/>
  <c r="S218" i="69"/>
  <c r="S218" i="71"/>
  <c r="S218" i="68"/>
  <c r="S218" i="75"/>
  <c r="S218" i="74"/>
  <c r="S218" i="73"/>
  <c r="Y211" i="72"/>
  <c r="Y211" i="71"/>
  <c r="Y211" i="73"/>
  <c r="Y211" i="74"/>
  <c r="Y211" i="68"/>
  <c r="Y211" i="70"/>
  <c r="Y211" i="67"/>
  <c r="Y211" i="69"/>
  <c r="Y211" i="75"/>
  <c r="AE211" i="71"/>
  <c r="AE211" i="69"/>
  <c r="AE211" i="67"/>
  <c r="AE211" i="75"/>
  <c r="AE211" i="72"/>
  <c r="AE211" i="74"/>
  <c r="AE211" i="68"/>
  <c r="AE211" i="73"/>
  <c r="AE211" i="70"/>
  <c r="AC211" i="72"/>
  <c r="AC211" i="69"/>
  <c r="AC211" i="75"/>
  <c r="AC211" i="67"/>
  <c r="AC211" i="73"/>
  <c r="AC211" i="74"/>
  <c r="AC211" i="68"/>
  <c r="AC211" i="70"/>
  <c r="AC211" i="71"/>
  <c r="Q211" i="72"/>
  <c r="Q211" i="71"/>
  <c r="Q211" i="74"/>
  <c r="Q211" i="75"/>
  <c r="Q211" i="67"/>
  <c r="Q211" i="70"/>
  <c r="Q211" i="68"/>
  <c r="Q211" i="69"/>
  <c r="Q211" i="73"/>
  <c r="W211" i="75"/>
  <c r="W211" i="68"/>
  <c r="W211" i="72"/>
  <c r="W211" i="74"/>
  <c r="W211" i="67"/>
  <c r="W211" i="70"/>
  <c r="W211" i="73"/>
  <c r="W211" i="71"/>
  <c r="W211" i="69"/>
  <c r="U211" i="69"/>
  <c r="U211" i="75"/>
  <c r="U211" i="72"/>
  <c r="U211" i="71"/>
  <c r="U211" i="73"/>
  <c r="U211" i="70"/>
  <c r="U211" i="74"/>
  <c r="U211" i="67"/>
  <c r="U211" i="68"/>
  <c r="AA218" i="71"/>
  <c r="AA218" i="73"/>
  <c r="AA218" i="70"/>
  <c r="AA218" i="74"/>
  <c r="AA218" i="67"/>
  <c r="AA218" i="69"/>
  <c r="AA218" i="68"/>
  <c r="AA218" i="75"/>
  <c r="AA218" i="72"/>
  <c r="H218" i="68"/>
  <c r="H218" i="75"/>
  <c r="H218" i="71"/>
  <c r="H218" i="73"/>
  <c r="H218" i="72"/>
  <c r="H218" i="70"/>
  <c r="H218" i="67"/>
  <c r="H218" i="69"/>
  <c r="H218" i="74"/>
  <c r="AH211" i="69"/>
  <c r="AH211" i="72"/>
  <c r="AH211" i="71"/>
  <c r="AH211" i="67"/>
  <c r="AH211" i="70"/>
  <c r="AH211" i="74"/>
  <c r="AH211" i="68"/>
  <c r="AH211" i="75"/>
  <c r="AH211" i="73"/>
  <c r="I211" i="72"/>
  <c r="I211" i="69"/>
  <c r="I211" i="75"/>
  <c r="I211" i="68"/>
  <c r="I211" i="67"/>
  <c r="I211" i="70"/>
  <c r="I211" i="74"/>
  <c r="I211" i="71"/>
  <c r="I211" i="73"/>
  <c r="O211" i="69"/>
  <c r="O211" i="70"/>
  <c r="O211" i="74"/>
  <c r="O211" i="73"/>
  <c r="O211" i="75"/>
  <c r="O211" i="67"/>
  <c r="O211" i="71"/>
  <c r="O211" i="68"/>
  <c r="O211" i="72"/>
  <c r="M211" i="67"/>
  <c r="M211" i="69"/>
  <c r="M211" i="72"/>
  <c r="M211" i="75"/>
  <c r="M211" i="70"/>
  <c r="M211" i="71"/>
  <c r="M211" i="68"/>
  <c r="M211" i="73"/>
  <c r="M211" i="74"/>
  <c r="T218" i="72"/>
  <c r="T218" i="68"/>
  <c r="T218" i="71"/>
  <c r="T218" i="73"/>
  <c r="T218" i="69"/>
  <c r="T218" i="75"/>
  <c r="T218" i="70"/>
  <c r="T218" i="74"/>
  <c r="T218" i="67"/>
  <c r="I218" i="71"/>
  <c r="I218" i="67"/>
  <c r="I218" i="75"/>
  <c r="I218" i="70"/>
  <c r="I218" i="72"/>
  <c r="I218" i="73"/>
  <c r="I218" i="69"/>
  <c r="I218" i="74"/>
  <c r="I218" i="68"/>
  <c r="F218" i="73"/>
  <c r="F218" i="71"/>
  <c r="F218" i="67"/>
  <c r="F218" i="72"/>
  <c r="F218" i="75"/>
  <c r="F218" i="69"/>
  <c r="F218" i="68"/>
  <c r="F218" i="70"/>
  <c r="F218" i="74"/>
  <c r="AB218" i="75"/>
  <c r="AB218" i="67"/>
  <c r="AB218" i="68"/>
  <c r="AB218" i="71"/>
  <c r="AB218" i="70"/>
  <c r="AB218" i="74"/>
  <c r="AB218" i="73"/>
  <c r="AB218" i="69"/>
  <c r="AB218" i="72"/>
  <c r="Z211" i="69"/>
  <c r="Z211" i="67"/>
  <c r="Z211" i="70"/>
  <c r="Z211" i="75"/>
  <c r="Z211" i="72"/>
  <c r="Z211" i="73"/>
  <c r="Z211" i="71"/>
  <c r="Z211" i="68"/>
  <c r="Z211" i="74"/>
  <c r="AF211" i="69"/>
  <c r="AF211" i="68"/>
  <c r="AF211" i="72"/>
  <c r="AF211" i="71"/>
  <c r="AF211" i="75"/>
  <c r="AF211" i="73"/>
  <c r="AF211" i="74"/>
  <c r="AF211" i="70"/>
  <c r="AF211" i="67"/>
  <c r="G211" i="69"/>
  <c r="G211" i="74"/>
  <c r="G211" i="70"/>
  <c r="G211" i="71"/>
  <c r="G211" i="68"/>
  <c r="G211" i="67"/>
  <c r="G211" i="72"/>
  <c r="G211" i="73"/>
  <c r="G211" i="75"/>
  <c r="K211" i="72"/>
  <c r="K211" i="67"/>
  <c r="K211" i="69"/>
  <c r="K211" i="73"/>
  <c r="K211" i="71"/>
  <c r="K211" i="75"/>
  <c r="K211" i="70"/>
  <c r="K211" i="74"/>
  <c r="K211" i="68"/>
  <c r="O218" i="67"/>
  <c r="O218" i="75"/>
  <c r="O218" i="69"/>
  <c r="O218" i="72"/>
  <c r="O218" i="70"/>
  <c r="O218" i="73"/>
  <c r="O218" i="68"/>
  <c r="O218" i="71"/>
  <c r="O218" i="74"/>
  <c r="AG218" i="67"/>
  <c r="AG218" i="68"/>
  <c r="AG218" i="70"/>
  <c r="AG218" i="75"/>
  <c r="AG218" i="69"/>
  <c r="AG218" i="72"/>
  <c r="AG218" i="74"/>
  <c r="AG218" i="71"/>
  <c r="AG218" i="73"/>
  <c r="W218" i="71"/>
  <c r="W218" i="73"/>
  <c r="W218" i="68"/>
  <c r="W218" i="69"/>
  <c r="W218" i="72"/>
  <c r="W218" i="75"/>
  <c r="W218" i="67"/>
  <c r="W218" i="74"/>
  <c r="W218" i="70"/>
  <c r="AF218" i="71"/>
  <c r="AF218" i="67"/>
  <c r="AF218" i="73"/>
  <c r="AF218" i="75"/>
  <c r="AF218" i="69"/>
  <c r="AF218" i="72"/>
  <c r="AF218" i="74"/>
  <c r="AF218" i="68"/>
  <c r="AF218" i="70"/>
  <c r="K218" i="71"/>
  <c r="K218" i="69"/>
  <c r="K218" i="74"/>
  <c r="K218" i="67"/>
  <c r="K218" i="70"/>
  <c r="K218" i="68"/>
  <c r="K218" i="72"/>
  <c r="K218" i="75"/>
  <c r="K218" i="73"/>
  <c r="AI218" i="74"/>
  <c r="AI218" i="68"/>
  <c r="AI218" i="72"/>
  <c r="AI218" i="69"/>
  <c r="AI218" i="71"/>
  <c r="AI218" i="70"/>
  <c r="AI218" i="73"/>
  <c r="AI218" i="67"/>
  <c r="AI218" i="75"/>
  <c r="R211" i="69"/>
  <c r="R211" i="72"/>
  <c r="R211" i="73"/>
  <c r="R211" i="70"/>
  <c r="R211" i="75"/>
  <c r="R211" i="71"/>
  <c r="R211" i="67"/>
  <c r="R211" i="68"/>
  <c r="R211" i="74"/>
  <c r="X211" i="68"/>
  <c r="X211" i="69"/>
  <c r="X211" i="71"/>
  <c r="X211" i="72"/>
  <c r="X211" i="75"/>
  <c r="X211" i="67"/>
  <c r="X211" i="70"/>
  <c r="X211" i="73"/>
  <c r="X211" i="74"/>
  <c r="AD211" i="71"/>
  <c r="AD211" i="75"/>
  <c r="AD211" i="72"/>
  <c r="AD211" i="67"/>
  <c r="AD211" i="74"/>
  <c r="AD211" i="69"/>
  <c r="AD211" i="70"/>
  <c r="AD211" i="73"/>
  <c r="AD211" i="68"/>
  <c r="AB211" i="70"/>
  <c r="AB211" i="72"/>
  <c r="AB211" i="73"/>
  <c r="AB211" i="67"/>
  <c r="AB211" i="75"/>
  <c r="AB211" i="69"/>
  <c r="AB211" i="74"/>
  <c r="AB211" i="68"/>
  <c r="AB211" i="71"/>
  <c r="E218" i="70"/>
  <c r="E218" i="74"/>
  <c r="E218" i="71"/>
  <c r="E218" i="72"/>
  <c r="E218" i="67"/>
  <c r="E218" i="75"/>
  <c r="E218" i="69"/>
  <c r="E218" i="73"/>
  <c r="E218" i="68"/>
  <c r="J211" i="69"/>
  <c r="J211" i="72"/>
  <c r="J211" i="70"/>
  <c r="J211" i="68"/>
  <c r="J211" i="75"/>
  <c r="J211" i="71"/>
  <c r="J211" i="73"/>
  <c r="J211" i="67"/>
  <c r="J211" i="74"/>
  <c r="P211" i="72"/>
  <c r="P211" i="69"/>
  <c r="P211" i="70"/>
  <c r="P211" i="75"/>
  <c r="P211" i="67"/>
  <c r="P211" i="73"/>
  <c r="P211" i="74"/>
  <c r="P211" i="68"/>
  <c r="P211" i="71"/>
  <c r="V211" i="69"/>
  <c r="V211" i="75"/>
  <c r="V211" i="72"/>
  <c r="V211" i="67"/>
  <c r="V211" i="68"/>
  <c r="V211" i="70"/>
  <c r="V211" i="71"/>
  <c r="V211" i="73"/>
  <c r="V211" i="74"/>
  <c r="T211" i="75"/>
  <c r="T211" i="67"/>
  <c r="T211" i="72"/>
  <c r="T211" i="70"/>
  <c r="T211" i="71"/>
  <c r="T211" i="68"/>
  <c r="T211" i="73"/>
  <c r="T211" i="69"/>
  <c r="T211" i="74"/>
  <c r="R218" i="75"/>
  <c r="R218" i="68"/>
  <c r="R218" i="74"/>
  <c r="R218" i="72"/>
  <c r="R218" i="69"/>
  <c r="R218" i="70"/>
  <c r="R218" i="73"/>
  <c r="R218" i="71"/>
  <c r="R218" i="67"/>
  <c r="AH218" i="71"/>
  <c r="AH218" i="69"/>
  <c r="AH218" i="73"/>
  <c r="AH218" i="74"/>
  <c r="AH218" i="68"/>
  <c r="AH218" i="70"/>
  <c r="AH218" i="72"/>
  <c r="AH218" i="75"/>
  <c r="AH218" i="67"/>
  <c r="Z218" i="71"/>
  <c r="Z218" i="73"/>
  <c r="Z218" i="74"/>
  <c r="Z218" i="69"/>
  <c r="Z218" i="75"/>
  <c r="Z218" i="67"/>
  <c r="Z218" i="70"/>
  <c r="Z218" i="72"/>
  <c r="Z218" i="68"/>
  <c r="N218" i="68"/>
  <c r="N218" i="69"/>
  <c r="N218" i="72"/>
  <c r="N218" i="73"/>
  <c r="N218" i="70"/>
  <c r="N218" i="74"/>
  <c r="N218" i="67"/>
  <c r="N218" i="75"/>
  <c r="N218" i="71"/>
  <c r="Y218" i="71"/>
  <c r="Y218" i="72"/>
  <c r="Y218" i="73"/>
  <c r="Y218" i="67"/>
  <c r="Y218" i="68"/>
  <c r="Y218" i="75"/>
  <c r="Y218" i="69"/>
  <c r="Y218" i="74"/>
  <c r="Y218" i="70"/>
  <c r="V218" i="73"/>
  <c r="V218" i="67"/>
  <c r="V218" i="69"/>
  <c r="V218" i="70"/>
  <c r="V218" i="68"/>
  <c r="V218" i="72"/>
  <c r="V218" i="74"/>
  <c r="V218" i="75"/>
  <c r="V218" i="71"/>
  <c r="X218" i="67"/>
  <c r="X218" i="68"/>
  <c r="X218" i="71"/>
  <c r="X218" i="69"/>
  <c r="X218" i="73"/>
  <c r="X218" i="72"/>
  <c r="X218" i="75"/>
  <c r="X218" i="74"/>
  <c r="X218" i="70"/>
  <c r="AE218" i="72"/>
  <c r="AE218" i="73"/>
  <c r="AE218" i="71"/>
  <c r="AE218" i="75"/>
  <c r="AE218" i="67"/>
  <c r="AE218" i="68"/>
  <c r="AE218" i="69"/>
  <c r="AE218" i="70"/>
  <c r="AE218" i="74"/>
  <c r="AD218" i="67"/>
  <c r="AD218" i="71"/>
  <c r="AD218" i="70"/>
  <c r="AD218" i="72"/>
  <c r="AD218" i="74"/>
  <c r="AD218" i="73"/>
  <c r="AD218" i="68"/>
  <c r="AD218" i="69"/>
  <c r="AD218" i="75"/>
  <c r="AA211" i="72"/>
  <c r="AA211" i="73"/>
  <c r="AA211" i="69"/>
  <c r="AA211" i="68"/>
  <c r="AA211" i="70"/>
  <c r="AA211" i="67"/>
  <c r="AA211" i="74"/>
  <c r="AA211" i="71"/>
  <c r="AA211" i="75"/>
  <c r="H211" i="68"/>
  <c r="H211" i="71"/>
  <c r="H211" i="69"/>
  <c r="H211" i="72"/>
  <c r="H211" i="75"/>
  <c r="H211" i="73"/>
  <c r="H211" i="67"/>
  <c r="H211" i="74"/>
  <c r="H211" i="70"/>
  <c r="N211" i="75"/>
  <c r="N211" i="72"/>
  <c r="N211" i="70"/>
  <c r="N211" i="73"/>
  <c r="N211" i="71"/>
  <c r="N211" i="74"/>
  <c r="N211" i="68"/>
  <c r="N211" i="69"/>
  <c r="N211" i="67"/>
  <c r="L211" i="74"/>
  <c r="L211" i="70"/>
  <c r="L211" i="72"/>
  <c r="L211" i="75"/>
  <c r="L211" i="73"/>
  <c r="L211" i="69"/>
  <c r="L211" i="71"/>
  <c r="L211" i="67"/>
  <c r="L211" i="68"/>
  <c r="J218" i="67"/>
  <c r="J218" i="72"/>
  <c r="J218" i="71"/>
  <c r="J218" i="74"/>
  <c r="J218" i="68"/>
  <c r="J218" i="69"/>
  <c r="J218" i="75"/>
  <c r="J218" i="73"/>
  <c r="J218" i="70"/>
  <c r="L218" i="72"/>
  <c r="L218" i="75"/>
  <c r="L218" i="67"/>
  <c r="L218" i="68"/>
  <c r="L218" i="70"/>
  <c r="L218" i="73"/>
  <c r="L218" i="74"/>
  <c r="L218" i="71"/>
  <c r="L218" i="69"/>
  <c r="AG211" i="72"/>
  <c r="AG211" i="68"/>
  <c r="AG211" i="74"/>
  <c r="AG211" i="71"/>
  <c r="AG211" i="75"/>
  <c r="AG211" i="67"/>
  <c r="AG211" i="70"/>
  <c r="AG211" i="73"/>
  <c r="AG211" i="69"/>
  <c r="AI211" i="72"/>
  <c r="AI211" i="71"/>
  <c r="AI211" i="70"/>
  <c r="AI211" i="68"/>
  <c r="AI211" i="74"/>
  <c r="AI211" i="69"/>
  <c r="AI211" i="67"/>
  <c r="AI211" i="75"/>
  <c r="AI211" i="73"/>
  <c r="F211" i="71"/>
  <c r="F211" i="74"/>
  <c r="F211" i="67"/>
  <c r="F211" i="70"/>
  <c r="F211" i="72"/>
  <c r="F211" i="69"/>
  <c r="F211" i="73"/>
  <c r="F211" i="75"/>
  <c r="F211" i="68"/>
  <c r="S211" i="69"/>
  <c r="S211" i="73"/>
  <c r="S211" i="75"/>
  <c r="S211" i="74"/>
  <c r="S211" i="72"/>
  <c r="S211" i="67"/>
  <c r="S211" i="71"/>
  <c r="S211" i="70"/>
  <c r="S211" i="68"/>
  <c r="AJ191" i="63"/>
  <c r="J218" i="88"/>
  <c r="AA218" i="88"/>
  <c r="H218" i="88"/>
  <c r="AJ198" i="63"/>
  <c r="T218" i="88"/>
  <c r="I218" i="88"/>
  <c r="F218" i="88"/>
  <c r="AB218" i="88"/>
  <c r="AH218" i="88"/>
  <c r="O218" i="88"/>
  <c r="AG218" i="88"/>
  <c r="W218" i="88"/>
  <c r="AF218" i="88"/>
  <c r="K218" i="88"/>
  <c r="AI218" i="88"/>
  <c r="E218" i="88"/>
  <c r="Z218" i="88"/>
  <c r="N218" i="88"/>
  <c r="Y218" i="88"/>
  <c r="V218" i="88"/>
  <c r="X218" i="88"/>
  <c r="AE218" i="88"/>
  <c r="AD218" i="88"/>
  <c r="L218" i="88"/>
  <c r="R218" i="88"/>
  <c r="U218" i="88"/>
  <c r="Q218" i="88"/>
  <c r="AC218" i="88"/>
  <c r="P218" i="88"/>
  <c r="G218" i="88"/>
  <c r="M218" i="88"/>
  <c r="S218" i="88"/>
  <c r="AJ218" i="71" l="1"/>
  <c r="AJ218" i="73"/>
  <c r="AJ218" i="70"/>
  <c r="AJ218" i="72"/>
  <c r="AJ218" i="75"/>
  <c r="AJ218" i="67"/>
  <c r="AJ218" i="69"/>
  <c r="AJ218" i="74"/>
  <c r="AJ218" i="68"/>
  <c r="AJ211" i="71"/>
  <c r="AJ211" i="68"/>
  <c r="AJ211" i="69"/>
  <c r="AJ211" i="70"/>
  <c r="AJ211" i="72"/>
  <c r="AJ211" i="75"/>
  <c r="AJ211" i="74"/>
  <c r="AJ211" i="67"/>
  <c r="AJ211" i="73"/>
  <c r="AK191" i="63"/>
  <c r="AJ218" i="88"/>
  <c r="AK198" i="63"/>
  <c r="AK218" i="71" l="1"/>
  <c r="AK218" i="73"/>
  <c r="AK218" i="69"/>
  <c r="AK218" i="72"/>
  <c r="AK218" i="68"/>
  <c r="AK218" i="67"/>
  <c r="AK218" i="74"/>
  <c r="AK218" i="75"/>
  <c r="AK218" i="70"/>
  <c r="AK211" i="71"/>
  <c r="AK211" i="72"/>
  <c r="AK211" i="68"/>
  <c r="AK211" i="74"/>
  <c r="AK211" i="69"/>
  <c r="AK211" i="73"/>
  <c r="AK211" i="70"/>
  <c r="AK211" i="75"/>
  <c r="AK211" i="67"/>
  <c r="AL191" i="63"/>
  <c r="AL198" i="63"/>
  <c r="AK218" i="88"/>
  <c r="H40" i="81"/>
  <c r="H39" i="81" s="1"/>
  <c r="I40" i="81"/>
  <c r="I39" i="81" s="1"/>
  <c r="J40" i="81"/>
  <c r="J39" i="81" s="1"/>
  <c r="K40" i="81"/>
  <c r="K39" i="81" s="1"/>
  <c r="L40" i="81"/>
  <c r="M40" i="81"/>
  <c r="N40" i="81"/>
  <c r="O40" i="81"/>
  <c r="P40" i="81"/>
  <c r="Q40" i="81"/>
  <c r="R40" i="81"/>
  <c r="S40" i="81"/>
  <c r="T40" i="81"/>
  <c r="U40" i="81"/>
  <c r="V40" i="81"/>
  <c r="W40" i="81"/>
  <c r="X40" i="81"/>
  <c r="Y40" i="81"/>
  <c r="Z40" i="81"/>
  <c r="AA40" i="81"/>
  <c r="AB40" i="81"/>
  <c r="AC40" i="81"/>
  <c r="AD40" i="81"/>
  <c r="AE40" i="81"/>
  <c r="AF40" i="81"/>
  <c r="AG40" i="81"/>
  <c r="AH40" i="81"/>
  <c r="AI40" i="81"/>
  <c r="AJ40" i="81"/>
  <c r="AK40" i="81"/>
  <c r="AL40" i="81"/>
  <c r="AM40" i="81"/>
  <c r="AN40" i="81"/>
  <c r="AO40" i="81"/>
  <c r="AP40" i="81"/>
  <c r="AQ40" i="81"/>
  <c r="AR40" i="81"/>
  <c r="AS40" i="81"/>
  <c r="AT40" i="81"/>
  <c r="AU40" i="81"/>
  <c r="AV40" i="81"/>
  <c r="AW40" i="81"/>
  <c r="AX40" i="81"/>
  <c r="AY40" i="81"/>
  <c r="AZ40" i="81"/>
  <c r="BA40" i="81"/>
  <c r="BB40" i="81"/>
  <c r="BC40" i="81"/>
  <c r="BD40" i="81"/>
  <c r="BE40" i="81"/>
  <c r="G40" i="81"/>
  <c r="G39" i="81" s="1"/>
  <c r="AL218" i="71" l="1"/>
  <c r="AL218" i="72"/>
  <c r="AL218" i="73"/>
  <c r="AL218" i="70"/>
  <c r="AL218" i="67"/>
  <c r="AL218" i="75"/>
  <c r="AL218" i="68"/>
  <c r="AL218" i="74"/>
  <c r="AL218" i="69"/>
  <c r="AL211" i="71"/>
  <c r="AL211" i="73"/>
  <c r="AL211" i="72"/>
  <c r="AL211" i="67"/>
  <c r="AL211" i="74"/>
  <c r="AL211" i="70"/>
  <c r="AL211" i="75"/>
  <c r="AL211" i="68"/>
  <c r="AL211" i="69"/>
  <c r="AM191" i="63"/>
  <c r="AM198" i="63"/>
  <c r="AL218" i="88"/>
  <c r="AO39" i="81"/>
  <c r="AF39" i="81"/>
  <c r="AT39" i="81"/>
  <c r="AL39" i="81"/>
  <c r="V39" i="81"/>
  <c r="AK39" i="81"/>
  <c r="U39" i="81"/>
  <c r="M39" i="81"/>
  <c r="BE39" i="81"/>
  <c r="Y39" i="81"/>
  <c r="BD39" i="81"/>
  <c r="P39" i="81"/>
  <c r="AU39" i="81"/>
  <c r="AJ39" i="81"/>
  <c r="AW39" i="81"/>
  <c r="AN39" i="81"/>
  <c r="X39" i="81"/>
  <c r="BC39" i="81"/>
  <c r="AM39" i="81"/>
  <c r="W39" i="81"/>
  <c r="O39" i="81"/>
  <c r="BB39" i="81"/>
  <c r="AD39" i="81"/>
  <c r="N39" i="81"/>
  <c r="BA39" i="81"/>
  <c r="AC39" i="81"/>
  <c r="AR39" i="81"/>
  <c r="AY39" i="81"/>
  <c r="AG39" i="81"/>
  <c r="Q39" i="81"/>
  <c r="AV39" i="81"/>
  <c r="AE39" i="81"/>
  <c r="AS39" i="81"/>
  <c r="AZ39" i="81"/>
  <c r="AB39" i="81"/>
  <c r="T39" i="81"/>
  <c r="L39" i="81"/>
  <c r="AQ39" i="81"/>
  <c r="AI39" i="81"/>
  <c r="AA39" i="81"/>
  <c r="S39" i="81"/>
  <c r="AX39" i="81"/>
  <c r="AP39" i="81"/>
  <c r="AH39" i="81"/>
  <c r="Z39" i="81"/>
  <c r="R39" i="81"/>
  <c r="AM218" i="71" l="1"/>
  <c r="AM218" i="68"/>
  <c r="AM218" i="70"/>
  <c r="AM218" i="73"/>
  <c r="AM218" i="72"/>
  <c r="AM218" i="67"/>
  <c r="AM218" i="74"/>
  <c r="AM218" i="69"/>
  <c r="AM218" i="75"/>
  <c r="AM211" i="71"/>
  <c r="AM211" i="70"/>
  <c r="AM211" i="69"/>
  <c r="AM211" i="68"/>
  <c r="AM211" i="74"/>
  <c r="AM211" i="72"/>
  <c r="AM211" i="73"/>
  <c r="AM211" i="75"/>
  <c r="AM211" i="67"/>
  <c r="AN191" i="63"/>
  <c r="AN198" i="63"/>
  <c r="AM218" i="88"/>
  <c r="E71" i="63"/>
  <c r="E191" i="63" s="1"/>
  <c r="AN211" i="71" l="1"/>
  <c r="AN211" i="73"/>
  <c r="AN211" i="75"/>
  <c r="AN211" i="72"/>
  <c r="AN211" i="74"/>
  <c r="AN211" i="68"/>
  <c r="AN211" i="67"/>
  <c r="AN211" i="70"/>
  <c r="AN211" i="69"/>
  <c r="AN218" i="71"/>
  <c r="AN218" i="73"/>
  <c r="AN218" i="74"/>
  <c r="AN218" i="75"/>
  <c r="AN218" i="67"/>
  <c r="AN218" i="68"/>
  <c r="AN218" i="69"/>
  <c r="AN218" i="72"/>
  <c r="AN218" i="70"/>
  <c r="E211" i="67"/>
  <c r="E211" i="69"/>
  <c r="E211" i="75"/>
  <c r="E211" i="73"/>
  <c r="E211" i="68"/>
  <c r="E211" i="72"/>
  <c r="E211" i="71"/>
  <c r="E211" i="74"/>
  <c r="E211" i="70"/>
  <c r="AO191" i="63"/>
  <c r="AO198" i="63"/>
  <c r="AN218" i="88"/>
  <c r="C26" i="63"/>
  <c r="D26" i="63"/>
  <c r="E26" i="63"/>
  <c r="F26" i="63"/>
  <c r="F9" i="2"/>
  <c r="AO218" i="71" l="1"/>
  <c r="AO218" i="70"/>
  <c r="AO218" i="67"/>
  <c r="AO218" i="72"/>
  <c r="AO218" i="75"/>
  <c r="AO218" i="74"/>
  <c r="AO218" i="73"/>
  <c r="AO218" i="69"/>
  <c r="AO218" i="68"/>
  <c r="AO211" i="71"/>
  <c r="AO211" i="69"/>
  <c r="AO211" i="72"/>
  <c r="AO211" i="74"/>
  <c r="AO211" i="75"/>
  <c r="AO211" i="73"/>
  <c r="AO211" i="67"/>
  <c r="AO211" i="70"/>
  <c r="AO211" i="68"/>
  <c r="AP191" i="63"/>
  <c r="AP198" i="63"/>
  <c r="AO218" i="88"/>
  <c r="AP218" i="71" l="1"/>
  <c r="AP218" i="75"/>
  <c r="AP218" i="74"/>
  <c r="AP218" i="68"/>
  <c r="AP218" i="69"/>
  <c r="AP218" i="70"/>
  <c r="AP218" i="72"/>
  <c r="AP218" i="73"/>
  <c r="AP218" i="67"/>
  <c r="AP211" i="71"/>
  <c r="AP211" i="67"/>
  <c r="AP211" i="69"/>
  <c r="AP211" i="75"/>
  <c r="AP211" i="74"/>
  <c r="AP211" i="72"/>
  <c r="AP211" i="70"/>
  <c r="AP211" i="73"/>
  <c r="AP211" i="68"/>
  <c r="AQ191" i="63"/>
  <c r="AQ198" i="63"/>
  <c r="AP218" i="88"/>
  <c r="E64" i="63"/>
  <c r="AQ218" i="71" l="1"/>
  <c r="AQ218" i="69"/>
  <c r="AQ218" i="70"/>
  <c r="AQ218" i="72"/>
  <c r="AQ218" i="74"/>
  <c r="AQ218" i="75"/>
  <c r="AQ218" i="73"/>
  <c r="AQ218" i="68"/>
  <c r="AQ218" i="67"/>
  <c r="AQ211" i="71"/>
  <c r="AQ211" i="69"/>
  <c r="AQ211" i="70"/>
  <c r="AQ211" i="72"/>
  <c r="AQ211" i="74"/>
  <c r="AQ211" i="73"/>
  <c r="AQ211" i="75"/>
  <c r="AQ211" i="67"/>
  <c r="AQ211" i="68"/>
  <c r="AR191" i="63"/>
  <c r="AR198" i="63"/>
  <c r="AQ218" i="88"/>
  <c r="E82" i="63"/>
  <c r="B26" i="63"/>
  <c r="AJ41" i="81"/>
  <c r="AK41" i="81" s="1"/>
  <c r="F40" i="81"/>
  <c r="E40" i="81"/>
  <c r="U33" i="81"/>
  <c r="T33" i="81"/>
  <c r="S33" i="81"/>
  <c r="R33" i="81"/>
  <c r="Q33" i="81"/>
  <c r="P33" i="81"/>
  <c r="O33" i="81"/>
  <c r="N33" i="81"/>
  <c r="M33" i="81"/>
  <c r="L33" i="81"/>
  <c r="K33" i="81"/>
  <c r="J33" i="81"/>
  <c r="I33" i="81"/>
  <c r="H33" i="81"/>
  <c r="G33" i="81"/>
  <c r="F33" i="81"/>
  <c r="E33" i="81"/>
  <c r="D33" i="81"/>
  <c r="C33" i="81"/>
  <c r="B33" i="81"/>
  <c r="F84" i="63" l="1"/>
  <c r="O84" i="63"/>
  <c r="AA84" i="63"/>
  <c r="AM84" i="63"/>
  <c r="AY84" i="63"/>
  <c r="P84" i="63"/>
  <c r="AB84" i="63"/>
  <c r="AN84" i="63"/>
  <c r="AZ84" i="63"/>
  <c r="R84" i="63"/>
  <c r="AD84" i="63"/>
  <c r="AP84" i="63"/>
  <c r="BB84" i="63"/>
  <c r="G84" i="63"/>
  <c r="G128" i="63" s="1"/>
  <c r="S84" i="63"/>
  <c r="AE84" i="63"/>
  <c r="AQ84" i="63"/>
  <c r="H84" i="63"/>
  <c r="T84" i="63"/>
  <c r="AF84" i="63"/>
  <c r="AR84" i="63"/>
  <c r="I84" i="63"/>
  <c r="U84" i="63"/>
  <c r="AG84" i="63"/>
  <c r="AS84" i="63"/>
  <c r="M84" i="63"/>
  <c r="Y84" i="63"/>
  <c r="AK84" i="63"/>
  <c r="AW84" i="63"/>
  <c r="N84" i="63"/>
  <c r="Z84" i="63"/>
  <c r="AL84" i="63"/>
  <c r="AX84" i="63"/>
  <c r="V84" i="63"/>
  <c r="W84" i="63"/>
  <c r="X84" i="63"/>
  <c r="AI84" i="63"/>
  <c r="AJ84" i="63"/>
  <c r="AO84" i="63"/>
  <c r="J84" i="63"/>
  <c r="AC84" i="63"/>
  <c r="AH84" i="63"/>
  <c r="AT84" i="63"/>
  <c r="L84" i="63"/>
  <c r="AV84" i="63"/>
  <c r="Q84" i="63"/>
  <c r="BA84" i="63"/>
  <c r="K84" i="63"/>
  <c r="AU84" i="63"/>
  <c r="E83" i="63"/>
  <c r="AR218" i="71"/>
  <c r="AR218" i="68"/>
  <c r="AR218" i="72"/>
  <c r="AR218" i="73"/>
  <c r="AR218" i="70"/>
  <c r="AR218" i="75"/>
  <c r="AR218" i="69"/>
  <c r="AR218" i="74"/>
  <c r="AR218" i="67"/>
  <c r="AR211" i="71"/>
  <c r="AR211" i="72"/>
  <c r="AR211" i="73"/>
  <c r="AR211" i="74"/>
  <c r="AR211" i="70"/>
  <c r="AR211" i="75"/>
  <c r="AR211" i="67"/>
  <c r="AR211" i="69"/>
  <c r="AR211" i="68"/>
  <c r="AS191" i="63"/>
  <c r="AS198" i="63"/>
  <c r="AR218" i="88"/>
  <c r="F28" i="2"/>
  <c r="F26" i="2"/>
  <c r="F30" i="2"/>
  <c r="F31" i="2"/>
  <c r="F34" i="2"/>
  <c r="F25" i="2"/>
  <c r="F33" i="2"/>
  <c r="F29" i="2"/>
  <c r="F27" i="2"/>
  <c r="F32" i="2"/>
  <c r="E131" i="63"/>
  <c r="AL41" i="81"/>
  <c r="F128" i="63" l="1"/>
  <c r="AS218" i="71"/>
  <c r="AS218" i="70"/>
  <c r="AS218" i="68"/>
  <c r="AS218" i="73"/>
  <c r="AS218" i="72"/>
  <c r="AS218" i="74"/>
  <c r="AS218" i="67"/>
  <c r="AS218" i="75"/>
  <c r="AS218" i="69"/>
  <c r="AS211" i="71"/>
  <c r="AS211" i="73"/>
  <c r="AS211" i="69"/>
  <c r="AS211" i="74"/>
  <c r="AS211" i="75"/>
  <c r="AS211" i="68"/>
  <c r="AS211" i="70"/>
  <c r="AS211" i="67"/>
  <c r="AS211" i="72"/>
  <c r="AT191" i="63"/>
  <c r="AT198" i="63"/>
  <c r="AS218" i="88"/>
  <c r="AY128" i="63"/>
  <c r="AZ128" i="63"/>
  <c r="BA128" i="63"/>
  <c r="BB128" i="63"/>
  <c r="E130" i="63"/>
  <c r="E132" i="63" s="1"/>
  <c r="E133" i="63" s="1"/>
  <c r="E190" i="63" s="1"/>
  <c r="F129" i="63"/>
  <c r="AM41" i="81"/>
  <c r="F131" i="63" l="1"/>
  <c r="G129" i="63" s="1"/>
  <c r="G131" i="63" s="1"/>
  <c r="H128" i="63"/>
  <c r="AT218" i="71"/>
  <c r="AT218" i="70"/>
  <c r="AT218" i="74"/>
  <c r="AT218" i="68"/>
  <c r="AT218" i="73"/>
  <c r="AT218" i="72"/>
  <c r="AT218" i="75"/>
  <c r="AT218" i="67"/>
  <c r="AT218" i="69"/>
  <c r="AT211" i="71"/>
  <c r="AT211" i="67"/>
  <c r="AT211" i="70"/>
  <c r="AT211" i="74"/>
  <c r="AT211" i="72"/>
  <c r="AT211" i="73"/>
  <c r="AT211" i="69"/>
  <c r="AT211" i="75"/>
  <c r="AT211" i="68"/>
  <c r="AU191" i="63"/>
  <c r="J211" i="88"/>
  <c r="AL211" i="88"/>
  <c r="M211" i="88"/>
  <c r="AT218" i="88"/>
  <c r="I211" i="88"/>
  <c r="AQ211" i="88"/>
  <c r="AF211" i="88"/>
  <c r="T211" i="88"/>
  <c r="AM211" i="88"/>
  <c r="AJ211" i="88"/>
  <c r="Q211" i="88"/>
  <c r="AD211" i="88"/>
  <c r="R211" i="88"/>
  <c r="G211" i="88"/>
  <c r="AU198" i="63"/>
  <c r="AT211" i="88"/>
  <c r="AK211" i="88"/>
  <c r="AP211" i="88"/>
  <c r="AI211" i="88"/>
  <c r="AR211" i="88"/>
  <c r="Y211" i="88"/>
  <c r="W211" i="88"/>
  <c r="AG211" i="88"/>
  <c r="AC211" i="88"/>
  <c r="Z211" i="88"/>
  <c r="F211" i="88"/>
  <c r="S211" i="88"/>
  <c r="X211" i="88"/>
  <c r="AB211" i="88"/>
  <c r="AN211" i="88"/>
  <c r="L211" i="88"/>
  <c r="N211" i="88"/>
  <c r="AE211" i="88"/>
  <c r="AO211" i="88"/>
  <c r="AH211" i="88"/>
  <c r="P211" i="88"/>
  <c r="H211" i="88"/>
  <c r="AS211" i="88"/>
  <c r="K211" i="88"/>
  <c r="O211" i="88"/>
  <c r="V211" i="88"/>
  <c r="U211" i="88"/>
  <c r="AA211" i="88"/>
  <c r="AN41" i="81"/>
  <c r="J128" i="63" l="1"/>
  <c r="F130" i="63"/>
  <c r="F132" i="63" s="1"/>
  <c r="F133" i="63" s="1"/>
  <c r="I128" i="63"/>
  <c r="K128" i="63"/>
  <c r="AU218" i="71"/>
  <c r="AU218" i="69"/>
  <c r="AU218" i="70"/>
  <c r="AU218" i="67"/>
  <c r="AU218" i="75"/>
  <c r="AU218" i="68"/>
  <c r="AU218" i="73"/>
  <c r="AU218" i="72"/>
  <c r="AU218" i="74"/>
  <c r="AU211" i="71"/>
  <c r="AU211" i="70"/>
  <c r="AU211" i="68"/>
  <c r="AU211" i="72"/>
  <c r="AU211" i="69"/>
  <c r="AU211" i="73"/>
  <c r="AU211" i="74"/>
  <c r="AU211" i="75"/>
  <c r="AU211" i="67"/>
  <c r="AV191" i="63"/>
  <c r="AU211" i="88"/>
  <c r="AV198" i="63"/>
  <c r="AU218" i="88"/>
  <c r="G130" i="63"/>
  <c r="G132" i="63" s="1"/>
  <c r="G133" i="63" s="1"/>
  <c r="G190" i="63" s="1"/>
  <c r="H129" i="63"/>
  <c r="H131" i="63" s="1"/>
  <c r="AO41" i="81"/>
  <c r="F190" i="63" l="1"/>
  <c r="F210" i="70" s="1"/>
  <c r="L128" i="63"/>
  <c r="AV211" i="71"/>
  <c r="AV211" i="75"/>
  <c r="AV211" i="72"/>
  <c r="AV211" i="67"/>
  <c r="AV211" i="74"/>
  <c r="AV211" i="68"/>
  <c r="AV211" i="73"/>
  <c r="AV211" i="70"/>
  <c r="AV211" i="69"/>
  <c r="AV218" i="71"/>
  <c r="AV218" i="73"/>
  <c r="AV218" i="74"/>
  <c r="AV218" i="68"/>
  <c r="AV218" i="75"/>
  <c r="AV218" i="72"/>
  <c r="AV218" i="67"/>
  <c r="AV218" i="69"/>
  <c r="AV218" i="70"/>
  <c r="F210" i="73"/>
  <c r="F210" i="74"/>
  <c r="F210" i="75"/>
  <c r="F210" i="69"/>
  <c r="F210" i="71"/>
  <c r="F210" i="68"/>
  <c r="F210" i="72"/>
  <c r="F210" i="67"/>
  <c r="AW191" i="63"/>
  <c r="AV211" i="88"/>
  <c r="AV218" i="88"/>
  <c r="AW198" i="63"/>
  <c r="H130" i="63"/>
  <c r="H132" i="63" s="1"/>
  <c r="H133" i="63" s="1"/>
  <c r="H190" i="63" s="1"/>
  <c r="I129" i="63"/>
  <c r="I131" i="63" s="1"/>
  <c r="AP41" i="81"/>
  <c r="N128" i="63" l="1"/>
  <c r="AW218" i="71"/>
  <c r="AW218" i="67"/>
  <c r="AW218" i="69"/>
  <c r="AW218" i="68"/>
  <c r="AW218" i="75"/>
  <c r="AW218" i="72"/>
  <c r="AW218" i="70"/>
  <c r="AW218" i="73"/>
  <c r="AW218" i="74"/>
  <c r="AW211" i="71"/>
  <c r="AW211" i="75"/>
  <c r="AW211" i="69"/>
  <c r="AW211" i="68"/>
  <c r="AW211" i="72"/>
  <c r="AW211" i="73"/>
  <c r="AW211" i="70"/>
  <c r="AW211" i="67"/>
  <c r="AW211" i="74"/>
  <c r="G210" i="75"/>
  <c r="G210" i="67"/>
  <c r="G210" i="72"/>
  <c r="G210" i="73"/>
  <c r="G210" i="71"/>
  <c r="G210" i="70"/>
  <c r="G210" i="69"/>
  <c r="G210" i="74"/>
  <c r="G210" i="68"/>
  <c r="AX191" i="63"/>
  <c r="AW218" i="88"/>
  <c r="AW211" i="88"/>
  <c r="AX198" i="63"/>
  <c r="I130" i="63"/>
  <c r="I132" i="63" s="1"/>
  <c r="I133" i="63" s="1"/>
  <c r="I190" i="63" s="1"/>
  <c r="J129" i="63"/>
  <c r="J131" i="63" s="1"/>
  <c r="AQ41" i="81"/>
  <c r="M128" i="63" l="1"/>
  <c r="O128" i="63"/>
  <c r="AX211" i="71"/>
  <c r="AX211" i="67"/>
  <c r="AX211" i="69"/>
  <c r="AX211" i="68"/>
  <c r="AX211" i="72"/>
  <c r="AX211" i="70"/>
  <c r="AX211" i="73"/>
  <c r="AX211" i="74"/>
  <c r="AX211" i="75"/>
  <c r="AX218" i="71"/>
  <c r="AX218" i="73"/>
  <c r="AX218" i="69"/>
  <c r="AX218" i="68"/>
  <c r="AX218" i="70"/>
  <c r="AX218" i="75"/>
  <c r="AX218" i="74"/>
  <c r="AX218" i="72"/>
  <c r="AX218" i="67"/>
  <c r="H210" i="69"/>
  <c r="H210" i="71"/>
  <c r="H210" i="67"/>
  <c r="H210" i="70"/>
  <c r="H210" i="68"/>
  <c r="H210" i="74"/>
  <c r="H210" i="72"/>
  <c r="H210" i="75"/>
  <c r="H210" i="73"/>
  <c r="AY191" i="63"/>
  <c r="AX218" i="88"/>
  <c r="AX211" i="88"/>
  <c r="AY198" i="63"/>
  <c r="J130" i="63"/>
  <c r="J132" i="63" s="1"/>
  <c r="J133" i="63" s="1"/>
  <c r="J190" i="63" s="1"/>
  <c r="K129" i="63"/>
  <c r="K131" i="63" s="1"/>
  <c r="AR41" i="81"/>
  <c r="P128" i="63" l="1"/>
  <c r="AY211" i="71"/>
  <c r="AY211" i="67"/>
  <c r="AY211" i="70"/>
  <c r="AY211" i="69"/>
  <c r="AY211" i="72"/>
  <c r="AY211" i="74"/>
  <c r="AY211" i="75"/>
  <c r="AY211" i="68"/>
  <c r="AY211" i="73"/>
  <c r="AY218" i="71"/>
  <c r="AY218" i="69"/>
  <c r="AY218" i="73"/>
  <c r="AY218" i="70"/>
  <c r="AY218" i="67"/>
  <c r="AY218" i="75"/>
  <c r="AY218" i="74"/>
  <c r="AY218" i="72"/>
  <c r="AY218" i="68"/>
  <c r="I210" i="71"/>
  <c r="I210" i="67"/>
  <c r="I210" i="75"/>
  <c r="I210" i="72"/>
  <c r="I210" i="70"/>
  <c r="I210" i="69"/>
  <c r="I210" i="73"/>
  <c r="I210" i="68"/>
  <c r="I210" i="74"/>
  <c r="AZ191" i="63"/>
  <c r="AZ198" i="63"/>
  <c r="AY211" i="88"/>
  <c r="AY218" i="88"/>
  <c r="K130" i="63"/>
  <c r="K132" i="63" s="1"/>
  <c r="K133" i="63" s="1"/>
  <c r="K190" i="63" s="1"/>
  <c r="L129" i="63"/>
  <c r="L131" i="63" s="1"/>
  <c r="AS41" i="81"/>
  <c r="Q128" i="63" l="1"/>
  <c r="AZ211" i="71"/>
  <c r="AZ211" i="69"/>
  <c r="AZ211" i="72"/>
  <c r="AZ211" i="73"/>
  <c r="AZ211" i="75"/>
  <c r="AZ211" i="67"/>
  <c r="AZ211" i="70"/>
  <c r="AZ211" i="74"/>
  <c r="AZ211" i="68"/>
  <c r="AZ218" i="71"/>
  <c r="AZ218" i="72"/>
  <c r="AZ218" i="75"/>
  <c r="AZ218" i="74"/>
  <c r="AZ218" i="70"/>
  <c r="AZ218" i="67"/>
  <c r="AZ218" i="73"/>
  <c r="AZ218" i="69"/>
  <c r="AZ218" i="68"/>
  <c r="J210" i="71"/>
  <c r="J210" i="69"/>
  <c r="J210" i="72"/>
  <c r="J210" i="67"/>
  <c r="J210" i="75"/>
  <c r="J210" i="68"/>
  <c r="J210" i="70"/>
  <c r="J210" i="73"/>
  <c r="J210" i="74"/>
  <c r="BA191" i="63"/>
  <c r="AZ211" i="88"/>
  <c r="BA198" i="63"/>
  <c r="AZ218" i="88"/>
  <c r="L130" i="63"/>
  <c r="L132" i="63" s="1"/>
  <c r="L133" i="63" s="1"/>
  <c r="L190" i="63" s="1"/>
  <c r="M129" i="63"/>
  <c r="M131" i="63" s="1"/>
  <c r="AT41" i="81"/>
  <c r="R128" i="63" l="1"/>
  <c r="BA218" i="71"/>
  <c r="BA218" i="74"/>
  <c r="BA218" i="68"/>
  <c r="BA218" i="75"/>
  <c r="BA218" i="69"/>
  <c r="BA218" i="73"/>
  <c r="BA218" i="70"/>
  <c r="BA218" i="67"/>
  <c r="BA218" i="72"/>
  <c r="BA211" i="71"/>
  <c r="BA211" i="67"/>
  <c r="BA211" i="75"/>
  <c r="BA211" i="73"/>
  <c r="BA211" i="74"/>
  <c r="BA211" i="72"/>
  <c r="BA211" i="68"/>
  <c r="BA211" i="70"/>
  <c r="BA211" i="69"/>
  <c r="K210" i="68"/>
  <c r="K210" i="73"/>
  <c r="K210" i="71"/>
  <c r="K210" i="70"/>
  <c r="K210" i="69"/>
  <c r="K210" i="75"/>
  <c r="K210" i="72"/>
  <c r="K210" i="67"/>
  <c r="K210" i="74"/>
  <c r="BB191" i="63"/>
  <c r="BA218" i="88"/>
  <c r="BA211" i="88"/>
  <c r="BB198" i="63"/>
  <c r="M130" i="63"/>
  <c r="M132" i="63" s="1"/>
  <c r="M133" i="63" s="1"/>
  <c r="M190" i="63" s="1"/>
  <c r="N129" i="63"/>
  <c r="N131" i="63" s="1"/>
  <c r="AU41" i="81"/>
  <c r="S128" i="63" l="1"/>
  <c r="BB211" i="71"/>
  <c r="BB211" i="72"/>
  <c r="BB211" i="74"/>
  <c r="BB211" i="75"/>
  <c r="BB211" i="67"/>
  <c r="BB211" i="69"/>
  <c r="BB211" i="70"/>
  <c r="BB211" i="68"/>
  <c r="BB211" i="73"/>
  <c r="BB218" i="71"/>
  <c r="BB218" i="73"/>
  <c r="BB218" i="72"/>
  <c r="BB218" i="74"/>
  <c r="BB218" i="75"/>
  <c r="BB218" i="68"/>
  <c r="BB218" i="69"/>
  <c r="BB218" i="70"/>
  <c r="BB218" i="67"/>
  <c r="L210" i="67"/>
  <c r="L210" i="74"/>
  <c r="L210" i="70"/>
  <c r="L210" i="71"/>
  <c r="L210" i="72"/>
  <c r="L210" i="69"/>
  <c r="L210" i="75"/>
  <c r="L210" i="73"/>
  <c r="L210" i="68"/>
  <c r="BB218" i="88"/>
  <c r="BB211" i="88"/>
  <c r="N130" i="63"/>
  <c r="N132" i="63" s="1"/>
  <c r="N133" i="63" s="1"/>
  <c r="N190" i="63" s="1"/>
  <c r="O129" i="63"/>
  <c r="O131" i="63" s="1"/>
  <c r="AV41" i="81"/>
  <c r="T128" i="63" l="1"/>
  <c r="M210" i="73"/>
  <c r="M210" i="68"/>
  <c r="M210" i="69"/>
  <c r="M210" i="74"/>
  <c r="M210" i="71"/>
  <c r="M210" i="75"/>
  <c r="M210" i="72"/>
  <c r="M210" i="70"/>
  <c r="M210" i="67"/>
  <c r="O130" i="63"/>
  <c r="O132" i="63" s="1"/>
  <c r="O133" i="63" s="1"/>
  <c r="O190" i="63" s="1"/>
  <c r="P129" i="63"/>
  <c r="P131" i="63" s="1"/>
  <c r="AW41" i="81"/>
  <c r="U128" i="63" l="1"/>
  <c r="N210" i="74"/>
  <c r="N210" i="70"/>
  <c r="N210" i="73"/>
  <c r="N210" i="75"/>
  <c r="N210" i="68"/>
  <c r="N210" i="71"/>
  <c r="N210" i="67"/>
  <c r="N210" i="69"/>
  <c r="N210" i="72"/>
  <c r="P130" i="63"/>
  <c r="P132" i="63" s="1"/>
  <c r="P133" i="63" s="1"/>
  <c r="P190" i="63" s="1"/>
  <c r="Q129" i="63"/>
  <c r="Q131" i="63" s="1"/>
  <c r="AX41" i="81"/>
  <c r="V128" i="63" l="1"/>
  <c r="O210" i="75"/>
  <c r="O210" i="67"/>
  <c r="O210" i="72"/>
  <c r="O210" i="70"/>
  <c r="O210" i="74"/>
  <c r="O210" i="73"/>
  <c r="O210" i="71"/>
  <c r="O210" i="68"/>
  <c r="O210" i="69"/>
  <c r="Q130" i="63"/>
  <c r="Q132" i="63" s="1"/>
  <c r="Q133" i="63" s="1"/>
  <c r="Q190" i="63" s="1"/>
  <c r="R129" i="63"/>
  <c r="R131" i="63" s="1"/>
  <c r="AY41" i="81"/>
  <c r="W128" i="63" l="1"/>
  <c r="P210" i="69"/>
  <c r="P210" i="71"/>
  <c r="P210" i="72"/>
  <c r="P210" i="75"/>
  <c r="P210" i="68"/>
  <c r="P210" i="67"/>
  <c r="P210" i="70"/>
  <c r="P210" i="73"/>
  <c r="P210" i="74"/>
  <c r="R130" i="63"/>
  <c r="R132" i="63" s="1"/>
  <c r="R133" i="63" s="1"/>
  <c r="R190" i="63" s="1"/>
  <c r="S129" i="63"/>
  <c r="S131" i="63" s="1"/>
  <c r="AZ41" i="81"/>
  <c r="X128" i="63" l="1"/>
  <c r="Q210" i="71"/>
  <c r="Q210" i="74"/>
  <c r="Q210" i="70"/>
  <c r="Q210" i="69"/>
  <c r="Q210" i="67"/>
  <c r="Q210" i="75"/>
  <c r="Q210" i="73"/>
  <c r="Q210" i="72"/>
  <c r="Q210" i="68"/>
  <c r="S130" i="63"/>
  <c r="S132" i="63" s="1"/>
  <c r="S133" i="63" s="1"/>
  <c r="S190" i="63" s="1"/>
  <c r="T129" i="63"/>
  <c r="T131" i="63" s="1"/>
  <c r="BA41" i="81"/>
  <c r="Y128" i="63" l="1"/>
  <c r="R210" i="69"/>
  <c r="R210" i="67"/>
  <c r="R210" i="72"/>
  <c r="R210" i="71"/>
  <c r="R210" i="73"/>
  <c r="R210" i="75"/>
  <c r="R210" i="70"/>
  <c r="R210" i="68"/>
  <c r="R210" i="74"/>
  <c r="T130" i="63"/>
  <c r="T132" i="63" s="1"/>
  <c r="T133" i="63" s="1"/>
  <c r="T190" i="63" s="1"/>
  <c r="U129" i="63"/>
  <c r="U131" i="63" s="1"/>
  <c r="BB41" i="81"/>
  <c r="Z128" i="63" l="1"/>
  <c r="S210" i="68"/>
  <c r="S210" i="70"/>
  <c r="S210" i="67"/>
  <c r="S210" i="69"/>
  <c r="S210" i="75"/>
  <c r="S210" i="71"/>
  <c r="S210" i="73"/>
  <c r="S210" i="72"/>
  <c r="S210" i="74"/>
  <c r="U130" i="63"/>
  <c r="U132" i="63" s="1"/>
  <c r="U133" i="63" s="1"/>
  <c r="U190" i="63" s="1"/>
  <c r="V129" i="63"/>
  <c r="V131" i="63" s="1"/>
  <c r="BC41" i="81"/>
  <c r="AA128" i="63" l="1"/>
  <c r="T210" i="71"/>
  <c r="T210" i="67"/>
  <c r="T210" i="73"/>
  <c r="T210" i="75"/>
  <c r="T210" i="74"/>
  <c r="T210" i="69"/>
  <c r="T210" i="70"/>
  <c r="T210" i="68"/>
  <c r="T210" i="72"/>
  <c r="V130" i="63"/>
  <c r="V132" i="63" s="1"/>
  <c r="V133" i="63" s="1"/>
  <c r="V190" i="63" s="1"/>
  <c r="W129" i="63"/>
  <c r="W131" i="63" s="1"/>
  <c r="BD41" i="81"/>
  <c r="AB128" i="63" l="1"/>
  <c r="U210" i="73"/>
  <c r="U210" i="68"/>
  <c r="U210" i="69"/>
  <c r="U210" i="75"/>
  <c r="U210" i="74"/>
  <c r="U210" i="72"/>
  <c r="U210" i="71"/>
  <c r="U210" i="70"/>
  <c r="U210" i="67"/>
  <c r="W130" i="63"/>
  <c r="W132" i="63" s="1"/>
  <c r="W133" i="63" s="1"/>
  <c r="W190" i="63" s="1"/>
  <c r="X129" i="63"/>
  <c r="X131" i="63" s="1"/>
  <c r="BE41" i="81"/>
  <c r="AC128" i="63" l="1"/>
  <c r="V210" i="70"/>
  <c r="V210" i="72"/>
  <c r="V210" i="73"/>
  <c r="V210" i="75"/>
  <c r="V210" i="74"/>
  <c r="V210" i="67"/>
  <c r="V210" i="69"/>
  <c r="V210" i="71"/>
  <c r="V210" i="68"/>
  <c r="BF41" i="81"/>
  <c r="X130" i="63"/>
  <c r="X132" i="63" s="1"/>
  <c r="X133" i="63" s="1"/>
  <c r="X190" i="63" s="1"/>
  <c r="Y129" i="63"/>
  <c r="Y131" i="63" s="1"/>
  <c r="AD128" i="63" l="1"/>
  <c r="W210" i="67"/>
  <c r="W210" i="75"/>
  <c r="W210" i="68"/>
  <c r="W210" i="74"/>
  <c r="W210" i="72"/>
  <c r="W210" i="69"/>
  <c r="W210" i="71"/>
  <c r="W210" i="70"/>
  <c r="W210" i="73"/>
  <c r="BG41" i="81"/>
  <c r="BH41" i="81" s="1"/>
  <c r="BI41" i="81" s="1"/>
  <c r="BI42" i="81" s="1"/>
  <c r="Y130" i="63"/>
  <c r="Y132" i="63" s="1"/>
  <c r="Y133" i="63" s="1"/>
  <c r="Y190" i="63" s="1"/>
  <c r="Z129" i="63"/>
  <c r="Z131" i="63" s="1"/>
  <c r="AE128" i="63" l="1"/>
  <c r="BB143" i="74"/>
  <c r="BB193" i="74" s="1"/>
  <c r="BB143" i="70"/>
  <c r="BB193" i="70" s="1"/>
  <c r="BB143" i="75"/>
  <c r="BB193" i="75" s="1"/>
  <c r="BB143" i="69"/>
  <c r="BB193" i="69" s="1"/>
  <c r="BB143" i="67"/>
  <c r="BB193" i="67" s="1"/>
  <c r="BB193" i="71"/>
  <c r="BB143" i="88"/>
  <c r="BB193" i="88" s="1"/>
  <c r="BB143" i="73"/>
  <c r="BB193" i="73" s="1"/>
  <c r="BB143" i="72"/>
  <c r="BB193" i="72" s="1"/>
  <c r="BB143" i="68"/>
  <c r="BB193" i="68" s="1"/>
  <c r="X210" i="69"/>
  <c r="X210" i="68"/>
  <c r="X210" i="74"/>
  <c r="X210" i="75"/>
  <c r="X210" i="73"/>
  <c r="X210" i="72"/>
  <c r="X210" i="70"/>
  <c r="X210" i="67"/>
  <c r="X210" i="71"/>
  <c r="Z130" i="63"/>
  <c r="Z132" i="63" s="1"/>
  <c r="Z133" i="63" s="1"/>
  <c r="Z190" i="63" s="1"/>
  <c r="AA129" i="63"/>
  <c r="AA131" i="63" s="1"/>
  <c r="AF128" i="63" l="1"/>
  <c r="Y210" i="71"/>
  <c r="Y210" i="69"/>
  <c r="Y210" i="75"/>
  <c r="Y210" i="73"/>
  <c r="Y210" i="68"/>
  <c r="Y210" i="70"/>
  <c r="Y210" i="74"/>
  <c r="Y210" i="72"/>
  <c r="Y210" i="67"/>
  <c r="AA130" i="63"/>
  <c r="AA132" i="63" s="1"/>
  <c r="AA133" i="63" s="1"/>
  <c r="AA190" i="63" s="1"/>
  <c r="AB129" i="63"/>
  <c r="AB131" i="63" s="1"/>
  <c r="AG128" i="63" l="1"/>
  <c r="Z210" i="71"/>
  <c r="Z210" i="72"/>
  <c r="Z210" i="69"/>
  <c r="Z210" i="68"/>
  <c r="Z210" i="67"/>
  <c r="Z210" i="73"/>
  <c r="Z210" i="70"/>
  <c r="Z210" i="74"/>
  <c r="Z210" i="75"/>
  <c r="AB130" i="63"/>
  <c r="AB132" i="63" s="1"/>
  <c r="AB133" i="63" s="1"/>
  <c r="AB190" i="63" s="1"/>
  <c r="AC129" i="63"/>
  <c r="AC131" i="63" s="1"/>
  <c r="AH128" i="63" l="1"/>
  <c r="AA210" i="68"/>
  <c r="AA210" i="71"/>
  <c r="AA210" i="74"/>
  <c r="AA210" i="69"/>
  <c r="AA210" i="75"/>
  <c r="AA210" i="72"/>
  <c r="AA210" i="67"/>
  <c r="AA210" i="73"/>
  <c r="AA210" i="70"/>
  <c r="AC130" i="63"/>
  <c r="AC132" i="63" s="1"/>
  <c r="AC133" i="63" s="1"/>
  <c r="AC190" i="63" s="1"/>
  <c r="AD129" i="63"/>
  <c r="AD131" i="63" s="1"/>
  <c r="AI128" i="63" l="1"/>
  <c r="AB210" i="73"/>
  <c r="AB210" i="67"/>
  <c r="AB210" i="70"/>
  <c r="AB210" i="68"/>
  <c r="AB210" i="69"/>
  <c r="AB210" i="71"/>
  <c r="AB210" i="75"/>
  <c r="AB210" i="72"/>
  <c r="AB210" i="74"/>
  <c r="AD130" i="63"/>
  <c r="AD132" i="63" s="1"/>
  <c r="AD133" i="63" s="1"/>
  <c r="AD190" i="63" s="1"/>
  <c r="AE129" i="63"/>
  <c r="AE131" i="63" s="1"/>
  <c r="AJ128" i="63" l="1"/>
  <c r="AC210" i="68"/>
  <c r="AC210" i="73"/>
  <c r="AC210" i="69"/>
  <c r="AC210" i="75"/>
  <c r="AC210" i="67"/>
  <c r="AC210" i="72"/>
  <c r="AC210" i="71"/>
  <c r="AC210" i="70"/>
  <c r="AC210" i="74"/>
  <c r="AE130" i="63"/>
  <c r="AE132" i="63" s="1"/>
  <c r="AE133" i="63" s="1"/>
  <c r="AE190" i="63" s="1"/>
  <c r="AF129" i="63"/>
  <c r="AF131" i="63" s="1"/>
  <c r="AK128" i="63" l="1"/>
  <c r="AD210" i="75"/>
  <c r="AD210" i="68"/>
  <c r="AD210" i="70"/>
  <c r="AD210" i="73"/>
  <c r="AD210" i="74"/>
  <c r="AD210" i="69"/>
  <c r="AD210" i="67"/>
  <c r="AD210" i="71"/>
  <c r="AD210" i="72"/>
  <c r="AF130" i="63"/>
  <c r="AF132" i="63" s="1"/>
  <c r="AF133" i="63" s="1"/>
  <c r="AF190" i="63" s="1"/>
  <c r="AG129" i="63"/>
  <c r="AG131" i="63" s="1"/>
  <c r="AL128" i="63" l="1"/>
  <c r="AE210" i="75"/>
  <c r="AE210" i="67"/>
  <c r="AE210" i="73"/>
  <c r="AE210" i="70"/>
  <c r="AE210" i="74"/>
  <c r="AE210" i="72"/>
  <c r="AE210" i="69"/>
  <c r="AE210" i="71"/>
  <c r="AE210" i="68"/>
  <c r="AG130" i="63"/>
  <c r="AG132" i="63" s="1"/>
  <c r="AG133" i="63" s="1"/>
  <c r="AG190" i="63" s="1"/>
  <c r="AH129" i="63"/>
  <c r="AH131" i="63" s="1"/>
  <c r="AM128" i="63" l="1"/>
  <c r="AF210" i="71"/>
  <c r="AF210" i="69"/>
  <c r="AF210" i="68"/>
  <c r="AF210" i="67"/>
  <c r="AF210" i="70"/>
  <c r="AF210" i="72"/>
  <c r="AF210" i="75"/>
  <c r="AF210" i="74"/>
  <c r="AF210" i="73"/>
  <c r="AH130" i="63"/>
  <c r="AH132" i="63" s="1"/>
  <c r="AH133" i="63" s="1"/>
  <c r="AH190" i="63" s="1"/>
  <c r="AI129" i="63"/>
  <c r="AI131" i="63" s="1"/>
  <c r="AN128" i="63" l="1"/>
  <c r="AG210" i="71"/>
  <c r="AG210" i="70"/>
  <c r="AG210" i="69"/>
  <c r="AG210" i="73"/>
  <c r="AG210" i="75"/>
  <c r="AG210" i="68"/>
  <c r="AG210" i="74"/>
  <c r="AG210" i="67"/>
  <c r="AG210" i="72"/>
  <c r="AI130" i="63"/>
  <c r="AI132" i="63" s="1"/>
  <c r="AI133" i="63" s="1"/>
  <c r="AI190" i="63" s="1"/>
  <c r="AJ129" i="63"/>
  <c r="AJ131" i="63" s="1"/>
  <c r="AO128" i="63" l="1"/>
  <c r="AH210" i="72"/>
  <c r="AH210" i="71"/>
  <c r="AH210" i="69"/>
  <c r="AH210" i="67"/>
  <c r="AH210" i="68"/>
  <c r="AH210" i="70"/>
  <c r="AH210" i="74"/>
  <c r="AH210" i="73"/>
  <c r="AH210" i="75"/>
  <c r="AJ130" i="63"/>
  <c r="AJ132" i="63" s="1"/>
  <c r="AJ133" i="63" s="1"/>
  <c r="AJ190" i="63" s="1"/>
  <c r="AK129" i="63"/>
  <c r="AK131" i="63" s="1"/>
  <c r="AP128" i="63" l="1"/>
  <c r="AI210" i="68"/>
  <c r="AI210" i="72"/>
  <c r="AI210" i="71"/>
  <c r="AI210" i="70"/>
  <c r="AI210" i="73"/>
  <c r="AI210" i="75"/>
  <c r="AI210" i="69"/>
  <c r="AI210" i="74"/>
  <c r="AI210" i="67"/>
  <c r="AK130" i="63"/>
  <c r="AK132" i="63" s="1"/>
  <c r="AK133" i="63" s="1"/>
  <c r="AK190" i="63" s="1"/>
  <c r="AL129" i="63"/>
  <c r="AL131" i="63" s="1"/>
  <c r="AQ128" i="63" l="1"/>
  <c r="AJ210" i="71"/>
  <c r="AJ210" i="72"/>
  <c r="AJ210" i="70"/>
  <c r="AJ210" i="74"/>
  <c r="AJ210" i="73"/>
  <c r="AJ210" i="68"/>
  <c r="AJ210" i="75"/>
  <c r="AJ210" i="67"/>
  <c r="AJ210" i="69"/>
  <c r="AL130" i="63"/>
  <c r="AL132" i="63" s="1"/>
  <c r="AL133" i="63" s="1"/>
  <c r="AL190" i="63" s="1"/>
  <c r="AM129" i="63"/>
  <c r="AM131" i="63" s="1"/>
  <c r="AR128" i="63" l="1"/>
  <c r="AK210" i="71"/>
  <c r="AK210" i="67"/>
  <c r="AK210" i="70"/>
  <c r="AK210" i="73"/>
  <c r="AK210" i="75"/>
  <c r="AK210" i="69"/>
  <c r="AK210" i="74"/>
  <c r="AK210" i="68"/>
  <c r="AK210" i="72"/>
  <c r="AM130" i="63"/>
  <c r="AM132" i="63" s="1"/>
  <c r="AM133" i="63" s="1"/>
  <c r="AM190" i="63" s="1"/>
  <c r="AN129" i="63"/>
  <c r="AN131" i="63" s="1"/>
  <c r="AS128" i="63" l="1"/>
  <c r="AL210" i="71"/>
  <c r="AL210" i="67"/>
  <c r="AL210" i="70"/>
  <c r="AL210" i="69"/>
  <c r="AL210" i="74"/>
  <c r="AL210" i="73"/>
  <c r="AL210" i="75"/>
  <c r="AL210" i="72"/>
  <c r="AL210" i="68"/>
  <c r="AN130" i="63"/>
  <c r="AN132" i="63" s="1"/>
  <c r="AN133" i="63" s="1"/>
  <c r="AN190" i="63" s="1"/>
  <c r="AO129" i="63"/>
  <c r="AO131" i="63" s="1"/>
  <c r="AT128" i="63" l="1"/>
  <c r="AM210" i="71"/>
  <c r="AM210" i="74"/>
  <c r="AM210" i="73"/>
  <c r="AM210" i="69"/>
  <c r="AM210" i="68"/>
  <c r="AM210" i="72"/>
  <c r="AM210" i="70"/>
  <c r="AM210" i="75"/>
  <c r="AM210" i="67"/>
  <c r="AO130" i="63"/>
  <c r="AO132" i="63" s="1"/>
  <c r="AO133" i="63" s="1"/>
  <c r="AO190" i="63" s="1"/>
  <c r="AP129" i="63"/>
  <c r="AP131" i="63" s="1"/>
  <c r="AU128" i="63" l="1"/>
  <c r="AN210" i="71"/>
  <c r="AN210" i="70"/>
  <c r="AN210" i="69"/>
  <c r="AN210" i="75"/>
  <c r="AN210" i="74"/>
  <c r="AN210" i="73"/>
  <c r="AN210" i="72"/>
  <c r="AN210" i="68"/>
  <c r="AN210" i="67"/>
  <c r="AP130" i="63"/>
  <c r="AP132" i="63" s="1"/>
  <c r="AP133" i="63" s="1"/>
  <c r="AP190" i="63" s="1"/>
  <c r="AQ129" i="63"/>
  <c r="AQ131" i="63" s="1"/>
  <c r="AV128" i="63" l="1"/>
  <c r="AO210" i="71"/>
  <c r="AO210" i="69"/>
  <c r="AO210" i="73"/>
  <c r="AO210" i="68"/>
  <c r="AO210" i="70"/>
  <c r="AO210" i="67"/>
  <c r="AO210" i="72"/>
  <c r="AO210" i="74"/>
  <c r="AO210" i="75"/>
  <c r="AQ130" i="63"/>
  <c r="AQ132" i="63" s="1"/>
  <c r="AQ133" i="63" s="1"/>
  <c r="AQ190" i="63" s="1"/>
  <c r="AR129" i="63"/>
  <c r="AR131" i="63" s="1"/>
  <c r="AW128" i="63" l="1"/>
  <c r="AX128" i="63"/>
  <c r="AP210" i="71"/>
  <c r="AP210" i="70"/>
  <c r="AP210" i="67"/>
  <c r="AP210" i="69"/>
  <c r="AP210" i="68"/>
  <c r="AP210" i="74"/>
  <c r="AP210" i="72"/>
  <c r="AP210" i="75"/>
  <c r="AP210" i="73"/>
  <c r="AR130" i="63"/>
  <c r="AR132" i="63" s="1"/>
  <c r="AR133" i="63" s="1"/>
  <c r="AR190" i="63" s="1"/>
  <c r="AS129" i="63"/>
  <c r="AS131" i="63" s="1"/>
  <c r="AQ210" i="71" l="1"/>
  <c r="AQ210" i="68"/>
  <c r="AQ210" i="67"/>
  <c r="AQ210" i="72"/>
  <c r="AQ210" i="69"/>
  <c r="AQ210" i="75"/>
  <c r="AQ210" i="74"/>
  <c r="AQ210" i="70"/>
  <c r="AQ210" i="73"/>
  <c r="AS130" i="63"/>
  <c r="AS132" i="63" s="1"/>
  <c r="AS133" i="63" s="1"/>
  <c r="AS190" i="63" s="1"/>
  <c r="AT129" i="63"/>
  <c r="AT131" i="63" s="1"/>
  <c r="AR210" i="71" l="1"/>
  <c r="AR210" i="73"/>
  <c r="AR210" i="72"/>
  <c r="AR210" i="70"/>
  <c r="AR210" i="68"/>
  <c r="AR210" i="67"/>
  <c r="AR210" i="74"/>
  <c r="AR210" i="69"/>
  <c r="AR210" i="75"/>
  <c r="AT130" i="63"/>
  <c r="AT132" i="63" s="1"/>
  <c r="AT133" i="63" s="1"/>
  <c r="AT190" i="63" s="1"/>
  <c r="AU129" i="63"/>
  <c r="AU131" i="63" s="1"/>
  <c r="AS210" i="71" l="1"/>
  <c r="AS210" i="72"/>
  <c r="AS210" i="68"/>
  <c r="AS210" i="67"/>
  <c r="AS210" i="73"/>
  <c r="AS210" i="70"/>
  <c r="AS210" i="69"/>
  <c r="AS210" i="75"/>
  <c r="AS210" i="74"/>
  <c r="AU130" i="63"/>
  <c r="AU132" i="63" s="1"/>
  <c r="AU133" i="63" s="1"/>
  <c r="AU190" i="63" s="1"/>
  <c r="AV129" i="63"/>
  <c r="AV131" i="63" s="1"/>
  <c r="AT210" i="71" l="1"/>
  <c r="AT210" i="74"/>
  <c r="AT210" i="73"/>
  <c r="AT210" i="69"/>
  <c r="AT210" i="68"/>
  <c r="AT210" i="70"/>
  <c r="AT210" i="67"/>
  <c r="AT210" i="75"/>
  <c r="AT210" i="72"/>
  <c r="AV130" i="63"/>
  <c r="AV132" i="63" s="1"/>
  <c r="AV133" i="63" s="1"/>
  <c r="AV190" i="63" s="1"/>
  <c r="AW129" i="63"/>
  <c r="AW131" i="63" s="1"/>
  <c r="AW130" i="63" s="1"/>
  <c r="AW132" i="63" s="1"/>
  <c r="AW133" i="63" s="1"/>
  <c r="AW190" i="63" s="1"/>
  <c r="AU210" i="71" l="1"/>
  <c r="AU210" i="69"/>
  <c r="AU210" i="75"/>
  <c r="AU210" i="72"/>
  <c r="AU210" i="67"/>
  <c r="AU210" i="73"/>
  <c r="AU210" i="70"/>
  <c r="AU210" i="68"/>
  <c r="AU210" i="74"/>
  <c r="AW210" i="71" l="1"/>
  <c r="AW210" i="74"/>
  <c r="AW210" i="68"/>
  <c r="AW210" i="69"/>
  <c r="AW210" i="73"/>
  <c r="AW210" i="67"/>
  <c r="AW210" i="75"/>
  <c r="AW210" i="72"/>
  <c r="AW210" i="70"/>
  <c r="AV210" i="71"/>
  <c r="AV210" i="68"/>
  <c r="AV210" i="70"/>
  <c r="AV210" i="67"/>
  <c r="AV210" i="74"/>
  <c r="AV210" i="72"/>
  <c r="AV210" i="73"/>
  <c r="AV210" i="69"/>
  <c r="AV210" i="75"/>
  <c r="AX129" i="63" l="1"/>
  <c r="AX131" i="63" l="1"/>
  <c r="AX130" i="63" l="1"/>
  <c r="AX132" i="63" s="1"/>
  <c r="AX133" i="63" s="1"/>
  <c r="AX190" i="63" s="1"/>
  <c r="AY129" i="63"/>
  <c r="AY131" i="63" l="1"/>
  <c r="AX210" i="71" l="1"/>
  <c r="AX210" i="73"/>
  <c r="AX210" i="69"/>
  <c r="AX210" i="67"/>
  <c r="AX210" i="74"/>
  <c r="AX210" i="72"/>
  <c r="AX210" i="68"/>
  <c r="AX210" i="75"/>
  <c r="AX210" i="70"/>
  <c r="AY130" i="63"/>
  <c r="AY132" i="63" s="1"/>
  <c r="AY133" i="63" s="1"/>
  <c r="AY190" i="63" s="1"/>
  <c r="AZ129" i="63"/>
  <c r="AZ131" i="63" l="1"/>
  <c r="AY210" i="71" l="1"/>
  <c r="AY210" i="68"/>
  <c r="AY210" i="75"/>
  <c r="AY210" i="70"/>
  <c r="AY210" i="74"/>
  <c r="AY210" i="69"/>
  <c r="AY210" i="72"/>
  <c r="AY210" i="73"/>
  <c r="AY210" i="67"/>
  <c r="AZ130" i="63"/>
  <c r="AZ132" i="63" s="1"/>
  <c r="AZ133" i="63" s="1"/>
  <c r="AZ190" i="63" s="1"/>
  <c r="BA129" i="63"/>
  <c r="BA131" i="63" l="1"/>
  <c r="AZ210" i="71" l="1"/>
  <c r="AZ210" i="68"/>
  <c r="AZ210" i="73"/>
  <c r="AZ210" i="70"/>
  <c r="AZ210" i="67"/>
  <c r="AZ210" i="75"/>
  <c r="AZ210" i="69"/>
  <c r="AZ210" i="74"/>
  <c r="AZ210" i="72"/>
  <c r="BA130" i="63"/>
  <c r="BA132" i="63" s="1"/>
  <c r="BA133" i="63" s="1"/>
  <c r="BA190" i="63" s="1"/>
  <c r="BB129" i="63"/>
  <c r="BB131" i="63" l="1"/>
  <c r="BB130" i="63" s="1"/>
  <c r="BB132" i="63" s="1"/>
  <c r="BB133" i="63" s="1"/>
  <c r="BB190" i="63" s="1"/>
  <c r="BA210" i="71" l="1"/>
  <c r="BA210" i="74"/>
  <c r="BA210" i="69"/>
  <c r="BA210" i="73"/>
  <c r="BA210" i="67"/>
  <c r="BA210" i="72"/>
  <c r="BA210" i="75"/>
  <c r="BA210" i="70"/>
  <c r="BA210" i="68"/>
  <c r="BB210" i="71" l="1"/>
  <c r="BB210" i="68"/>
  <c r="BB210" i="72"/>
  <c r="BB210" i="69"/>
  <c r="BB210" i="67"/>
  <c r="BB210" i="70"/>
  <c r="BB210" i="73"/>
  <c r="BB210" i="74"/>
  <c r="BB210" i="75"/>
  <c r="E211" i="88" l="1"/>
  <c r="E210" i="73" l="1"/>
  <c r="E210" i="69"/>
  <c r="E210" i="68"/>
  <c r="E210" i="67"/>
  <c r="E210" i="74"/>
  <c r="E210" i="71"/>
  <c r="E210" i="72"/>
  <c r="E210" i="75"/>
  <c r="E210" i="70"/>
  <c r="E210" i="88"/>
  <c r="L44" i="81" l="1"/>
  <c r="E172" i="74" s="1"/>
  <c r="E194" i="74" s="1"/>
  <c r="E172" i="69" l="1"/>
  <c r="E194" i="69" s="1"/>
  <c r="E172" i="71"/>
  <c r="E194" i="71" s="1"/>
  <c r="E172" i="73"/>
  <c r="E194" i="73" s="1"/>
  <c r="E172" i="72"/>
  <c r="E194" i="72" s="1"/>
  <c r="E172" i="75"/>
  <c r="E194" i="75" s="1"/>
  <c r="E172" i="70"/>
  <c r="E194" i="70" s="1"/>
  <c r="BC44" i="81" l="1"/>
  <c r="AZ44" i="81"/>
  <c r="AS172" i="75"/>
  <c r="AS194" i="75" s="1"/>
  <c r="BE44" i="81"/>
  <c r="AX172" i="74" s="1"/>
  <c r="AX194" i="74" s="1"/>
  <c r="BA44" i="81"/>
  <c r="AT172" i="74" s="1"/>
  <c r="AT194" i="74" s="1"/>
  <c r="BD44" i="81"/>
  <c r="AW172" i="74" s="1"/>
  <c r="AW194" i="74" s="1"/>
  <c r="AS46" i="81"/>
  <c r="AL176" i="74" s="1"/>
  <c r="AX44" i="81"/>
  <c r="AQ172" i="74" s="1"/>
  <c r="AQ194" i="74" s="1"/>
  <c r="BC42" i="81"/>
  <c r="AV143" i="74" s="1"/>
  <c r="AV193" i="74" s="1"/>
  <c r="AV143" i="73"/>
  <c r="AV193" i="73" s="1"/>
  <c r="AL44" i="81"/>
  <c r="AE172" i="71" s="1"/>
  <c r="AE194" i="71" s="1"/>
  <c r="AT172" i="71" l="1"/>
  <c r="AT194" i="71" s="1"/>
  <c r="AQ172" i="88"/>
  <c r="AQ194" i="88" s="1"/>
  <c r="AS172" i="68"/>
  <c r="AS194" i="68" s="1"/>
  <c r="AS172" i="74"/>
  <c r="AS194" i="74" s="1"/>
  <c r="AQ172" i="72"/>
  <c r="AQ194" i="72" s="1"/>
  <c r="AE172" i="75"/>
  <c r="AE194" i="75" s="1"/>
  <c r="AV172" i="73"/>
  <c r="AV194" i="73" s="1"/>
  <c r="AV172" i="74"/>
  <c r="AV194" i="74" s="1"/>
  <c r="AE172" i="68"/>
  <c r="AE194" i="68" s="1"/>
  <c r="AE172" i="74"/>
  <c r="AE194" i="74" s="1"/>
  <c r="AW172" i="70"/>
  <c r="AW194" i="70" s="1"/>
  <c r="AW172" i="73"/>
  <c r="AW194" i="73" s="1"/>
  <c r="AW172" i="67"/>
  <c r="AW194" i="67" s="1"/>
  <c r="AW172" i="69"/>
  <c r="AW194" i="69" s="1"/>
  <c r="AW172" i="75"/>
  <c r="AW194" i="75" s="1"/>
  <c r="AW172" i="68"/>
  <c r="AW194" i="68" s="1"/>
  <c r="AW172" i="72"/>
  <c r="AW194" i="72" s="1"/>
  <c r="AW172" i="71"/>
  <c r="AW194" i="71" s="1"/>
  <c r="AW172" i="88"/>
  <c r="AW194" i="88" s="1"/>
  <c r="AV143" i="69"/>
  <c r="AV193" i="69" s="1"/>
  <c r="AV143" i="67"/>
  <c r="AV193" i="67" s="1"/>
  <c r="AV193" i="71"/>
  <c r="AV143" i="88"/>
  <c r="AV193" i="88" s="1"/>
  <c r="AV143" i="68"/>
  <c r="AV193" i="68" s="1"/>
  <c r="AV143" i="70"/>
  <c r="AV193" i="70" s="1"/>
  <c r="AV143" i="72"/>
  <c r="AV193" i="72" s="1"/>
  <c r="AQ172" i="75"/>
  <c r="AQ194" i="75" s="1"/>
  <c r="AQ172" i="68"/>
  <c r="AQ194" i="68" s="1"/>
  <c r="AQ172" i="67"/>
  <c r="AQ194" i="67" s="1"/>
  <c r="AQ172" i="71"/>
  <c r="AQ194" i="71" s="1"/>
  <c r="AQ172" i="70"/>
  <c r="AQ194" i="70" s="1"/>
  <c r="AQ172" i="73"/>
  <c r="AQ194" i="73" s="1"/>
  <c r="AQ172" i="69"/>
  <c r="AQ194" i="69" s="1"/>
  <c r="AL176" i="70"/>
  <c r="AL176" i="71"/>
  <c r="AL176" i="68"/>
  <c r="AL195" i="68" s="1"/>
  <c r="AL176" i="67"/>
  <c r="AL195" i="67" s="1"/>
  <c r="AL176" i="69"/>
  <c r="AL176" i="75"/>
  <c r="AL176" i="72"/>
  <c r="AL176" i="88"/>
  <c r="AL195" i="88" s="1"/>
  <c r="AL176" i="73"/>
  <c r="AV143" i="75"/>
  <c r="AV193" i="75" s="1"/>
  <c r="AE172" i="70"/>
  <c r="AE194" i="70" s="1"/>
  <c r="AE172" i="69"/>
  <c r="AE194" i="69" s="1"/>
  <c r="AE172" i="67"/>
  <c r="AE194" i="67" s="1"/>
  <c r="AE172" i="72"/>
  <c r="AE194" i="72" s="1"/>
  <c r="AE172" i="88"/>
  <c r="AE194" i="88" s="1"/>
  <c r="AE172" i="73"/>
  <c r="AE194" i="73" s="1"/>
  <c r="AX172" i="73"/>
  <c r="AX194" i="73" s="1"/>
  <c r="AX172" i="70"/>
  <c r="AX194" i="70" s="1"/>
  <c r="AX172" i="67"/>
  <c r="AX194" i="67" s="1"/>
  <c r="AX172" i="88"/>
  <c r="AX194" i="88" s="1"/>
  <c r="AX172" i="68"/>
  <c r="AX194" i="68" s="1"/>
  <c r="AX172" i="71"/>
  <c r="AX194" i="71" s="1"/>
  <c r="AX172" i="75"/>
  <c r="AX194" i="75" s="1"/>
  <c r="AX172" i="69"/>
  <c r="AX194" i="69" s="1"/>
  <c r="AX172" i="72"/>
  <c r="AX194" i="72" s="1"/>
  <c r="AT172" i="70"/>
  <c r="AT194" i="70" s="1"/>
  <c r="AT172" i="69"/>
  <c r="AT194" i="69" s="1"/>
  <c r="AT172" i="75"/>
  <c r="AT194" i="75" s="1"/>
  <c r="AT172" i="73"/>
  <c r="AT194" i="73" s="1"/>
  <c r="AT172" i="68"/>
  <c r="AT194" i="68" s="1"/>
  <c r="AT172" i="72"/>
  <c r="AT194" i="72" s="1"/>
  <c r="AT172" i="67"/>
  <c r="AT194" i="67" s="1"/>
  <c r="AT172" i="88"/>
  <c r="AT194" i="88" s="1"/>
  <c r="AS172" i="71"/>
  <c r="AS194" i="71" s="1"/>
  <c r="AS172" i="69"/>
  <c r="AS194" i="69" s="1"/>
  <c r="AS172" i="73"/>
  <c r="AS194" i="73" s="1"/>
  <c r="AS172" i="88"/>
  <c r="AS194" i="88" s="1"/>
  <c r="AS172" i="72"/>
  <c r="AS194" i="72" s="1"/>
  <c r="AV172" i="75"/>
  <c r="AV194" i="75" s="1"/>
  <c r="AV172" i="68"/>
  <c r="AV194" i="68" s="1"/>
  <c r="AV172" i="88"/>
  <c r="AV194" i="88" s="1"/>
  <c r="AV172" i="72"/>
  <c r="AV194" i="72" s="1"/>
  <c r="AV172" i="67"/>
  <c r="AV194" i="67" s="1"/>
  <c r="AV172" i="70"/>
  <c r="AV194" i="70" s="1"/>
  <c r="AV172" i="69"/>
  <c r="AV194" i="69" s="1"/>
  <c r="AV172" i="71"/>
  <c r="AV194" i="71" s="1"/>
  <c r="AS172" i="67"/>
  <c r="AS194" i="67" s="1"/>
  <c r="AS172" i="70"/>
  <c r="AS194" i="70" s="1"/>
  <c r="AO44" i="81"/>
  <c r="AH172" i="74" s="1"/>
  <c r="AH194" i="74" s="1"/>
  <c r="AH172" i="69"/>
  <c r="AH194" i="69" s="1"/>
  <c r="AU44" i="81"/>
  <c r="AN172" i="74" s="1"/>
  <c r="AN194" i="74" s="1"/>
  <c r="AM44" i="81"/>
  <c r="AF172" i="74" s="1"/>
  <c r="AF194" i="74" s="1"/>
  <c r="AR44" i="81"/>
  <c r="AK172" i="74" s="1"/>
  <c r="AK194" i="74" s="1"/>
  <c r="BC46" i="81"/>
  <c r="AV176" i="74" s="1"/>
  <c r="AV176" i="69"/>
  <c r="AS44" i="81"/>
  <c r="BB44" i="81"/>
  <c r="AU172" i="74" s="1"/>
  <c r="AU194" i="74" s="1"/>
  <c r="AU172" i="67"/>
  <c r="AU194" i="67" s="1"/>
  <c r="AT44" i="81"/>
  <c r="AF172" i="67" l="1"/>
  <c r="AF194" i="67" s="1"/>
  <c r="AK172" i="88"/>
  <c r="AK194" i="88" s="1"/>
  <c r="AL172" i="70"/>
  <c r="AL194" i="70" s="1"/>
  <c r="AL172" i="74"/>
  <c r="AL194" i="74" s="1"/>
  <c r="AM172" i="75"/>
  <c r="AM194" i="75" s="1"/>
  <c r="AM172" i="74"/>
  <c r="AM194" i="74" s="1"/>
  <c r="AU172" i="72"/>
  <c r="AU194" i="72" s="1"/>
  <c r="AU172" i="88"/>
  <c r="AU194" i="88" s="1"/>
  <c r="AU172" i="68"/>
  <c r="AU194" i="68" s="1"/>
  <c r="AU172" i="69"/>
  <c r="AU194" i="69" s="1"/>
  <c r="AU172" i="75"/>
  <c r="AU194" i="75" s="1"/>
  <c r="AU172" i="71"/>
  <c r="AU194" i="71" s="1"/>
  <c r="AU172" i="73"/>
  <c r="AU194" i="73" s="1"/>
  <c r="AU172" i="70"/>
  <c r="AU194" i="70" s="1"/>
  <c r="AF172" i="68"/>
  <c r="AF194" i="68" s="1"/>
  <c r="AF172" i="72"/>
  <c r="AF194" i="72" s="1"/>
  <c r="AF172" i="71"/>
  <c r="AF194" i="71" s="1"/>
  <c r="AF172" i="70"/>
  <c r="AF194" i="70" s="1"/>
  <c r="AF172" i="73"/>
  <c r="AF194" i="73" s="1"/>
  <c r="AF172" i="88"/>
  <c r="AF194" i="88" s="1"/>
  <c r="AF172" i="75"/>
  <c r="AF194" i="75" s="1"/>
  <c r="AN172" i="68"/>
  <c r="AN194" i="68" s="1"/>
  <c r="AN172" i="67"/>
  <c r="AN194" i="67" s="1"/>
  <c r="AN172" i="69"/>
  <c r="AN194" i="69" s="1"/>
  <c r="AN172" i="71"/>
  <c r="AN194" i="71" s="1"/>
  <c r="AN172" i="75"/>
  <c r="AN194" i="75" s="1"/>
  <c r="AN172" i="72"/>
  <c r="AN194" i="72" s="1"/>
  <c r="AN172" i="70"/>
  <c r="AN194" i="70" s="1"/>
  <c r="AN172" i="73"/>
  <c r="AN194" i="73" s="1"/>
  <c r="AM172" i="72"/>
  <c r="AM194" i="72" s="1"/>
  <c r="AM172" i="68"/>
  <c r="AM194" i="68" s="1"/>
  <c r="AM172" i="67"/>
  <c r="AM194" i="67" s="1"/>
  <c r="AM172" i="88"/>
  <c r="AM194" i="88" s="1"/>
  <c r="AM172" i="71"/>
  <c r="AM194" i="71" s="1"/>
  <c r="AM172" i="69"/>
  <c r="AM194" i="69" s="1"/>
  <c r="AM172" i="70"/>
  <c r="AM194" i="70" s="1"/>
  <c r="AM172" i="73"/>
  <c r="AM194" i="73" s="1"/>
  <c r="AL172" i="69"/>
  <c r="AL194" i="69" s="1"/>
  <c r="AL172" i="75"/>
  <c r="AL194" i="75" s="1"/>
  <c r="AL172" i="72"/>
  <c r="AL194" i="72" s="1"/>
  <c r="AL172" i="88"/>
  <c r="AL194" i="88" s="1"/>
  <c r="AL172" i="67"/>
  <c r="AL194" i="67" s="1"/>
  <c r="AL172" i="71"/>
  <c r="AL194" i="71" s="1"/>
  <c r="AL172" i="73"/>
  <c r="AL194" i="73" s="1"/>
  <c r="AL172" i="68"/>
  <c r="AL194" i="68" s="1"/>
  <c r="AF172" i="69"/>
  <c r="AF194" i="69" s="1"/>
  <c r="AV176" i="71"/>
  <c r="AV176" i="72"/>
  <c r="AV176" i="75"/>
  <c r="AV176" i="73"/>
  <c r="AV176" i="88"/>
  <c r="AV195" i="88" s="1"/>
  <c r="AV176" i="68"/>
  <c r="AV195" i="68" s="1"/>
  <c r="AV176" i="70"/>
  <c r="AV176" i="67"/>
  <c r="AV195" i="67" s="1"/>
  <c r="AK172" i="71"/>
  <c r="AK194" i="71" s="1"/>
  <c r="AK172" i="73"/>
  <c r="AK194" i="73" s="1"/>
  <c r="AK172" i="72"/>
  <c r="AK194" i="72" s="1"/>
  <c r="AK172" i="68"/>
  <c r="AK194" i="68" s="1"/>
  <c r="AK172" i="67"/>
  <c r="AK194" i="67" s="1"/>
  <c r="AK172" i="70"/>
  <c r="AK194" i="70" s="1"/>
  <c r="AK172" i="75"/>
  <c r="AK194" i="75" s="1"/>
  <c r="AK172" i="69"/>
  <c r="AK194" i="69" s="1"/>
  <c r="AH172" i="88"/>
  <c r="AH194" i="88" s="1"/>
  <c r="AH172" i="72"/>
  <c r="AH194" i="72" s="1"/>
  <c r="AH172" i="73"/>
  <c r="AH194" i="73" s="1"/>
  <c r="AH172" i="68"/>
  <c r="AH194" i="68" s="1"/>
  <c r="AH172" i="70"/>
  <c r="AH194" i="70" s="1"/>
  <c r="AH172" i="75"/>
  <c r="AH194" i="75" s="1"/>
  <c r="AH172" i="71"/>
  <c r="AH194" i="71" s="1"/>
  <c r="AH172" i="67"/>
  <c r="AH194" i="67" s="1"/>
  <c r="AN172" i="88"/>
  <c r="AN194" i="88" s="1"/>
  <c r="AW44" i="81"/>
  <c r="AP172" i="74" s="1"/>
  <c r="AP194" i="74" s="1"/>
  <c r="AV44" i="81"/>
  <c r="AO172" i="74" s="1"/>
  <c r="AO194" i="74" s="1"/>
  <c r="AO172" i="88"/>
  <c r="AO194" i="88" s="1"/>
  <c r="AS42" i="81"/>
  <c r="AP44" i="81"/>
  <c r="AI172" i="74" s="1"/>
  <c r="AI194" i="74" s="1"/>
  <c r="AL193" i="71" l="1"/>
  <c r="AL143" i="74"/>
  <c r="AL193" i="74" s="1"/>
  <c r="AI172" i="68"/>
  <c r="AI194" i="68" s="1"/>
  <c r="AI172" i="67"/>
  <c r="AI194" i="67" s="1"/>
  <c r="AI172" i="69"/>
  <c r="AI194" i="69" s="1"/>
  <c r="AI172" i="75"/>
  <c r="AI194" i="75" s="1"/>
  <c r="AI172" i="70"/>
  <c r="AI194" i="70" s="1"/>
  <c r="AI172" i="73"/>
  <c r="AI194" i="73" s="1"/>
  <c r="AI172" i="71"/>
  <c r="AI194" i="71" s="1"/>
  <c r="AI172" i="72"/>
  <c r="AI194" i="72" s="1"/>
  <c r="AL143" i="68"/>
  <c r="AL193" i="68" s="1"/>
  <c r="AL143" i="70"/>
  <c r="AL193" i="70" s="1"/>
  <c r="AL143" i="88"/>
  <c r="AL193" i="88" s="1"/>
  <c r="AL143" i="75"/>
  <c r="AL193" i="75" s="1"/>
  <c r="AL143" i="72"/>
  <c r="AL193" i="72" s="1"/>
  <c r="AL143" i="67"/>
  <c r="AL193" i="67" s="1"/>
  <c r="AL143" i="69"/>
  <c r="AL193" i="69" s="1"/>
  <c r="AL143" i="73"/>
  <c r="AL193" i="73" s="1"/>
  <c r="AO172" i="67"/>
  <c r="AO194" i="67" s="1"/>
  <c r="AO172" i="70"/>
  <c r="AO194" i="70" s="1"/>
  <c r="AO172" i="69"/>
  <c r="AO194" i="69" s="1"/>
  <c r="AO172" i="71"/>
  <c r="AO194" i="71" s="1"/>
  <c r="AO172" i="68"/>
  <c r="AO194" i="68" s="1"/>
  <c r="AO172" i="73"/>
  <c r="AO194" i="73" s="1"/>
  <c r="AO172" i="72"/>
  <c r="AO194" i="72" s="1"/>
  <c r="AO172" i="75"/>
  <c r="AO194" i="75" s="1"/>
  <c r="AP172" i="67"/>
  <c r="AP194" i="67" s="1"/>
  <c r="AP172" i="73"/>
  <c r="AP194" i="73" s="1"/>
  <c r="AP172" i="68"/>
  <c r="AP194" i="68" s="1"/>
  <c r="AP172" i="72"/>
  <c r="AP194" i="72" s="1"/>
  <c r="AP172" i="75"/>
  <c r="AP194" i="75" s="1"/>
  <c r="AP172" i="71"/>
  <c r="AP194" i="71" s="1"/>
  <c r="AP172" i="70"/>
  <c r="AP194" i="70" s="1"/>
  <c r="AP172" i="69"/>
  <c r="AP194" i="69" s="1"/>
  <c r="AP172" i="88"/>
  <c r="AP194" i="88" s="1"/>
  <c r="AI172" i="88"/>
  <c r="AI194" i="88" s="1"/>
  <c r="AN44" i="81"/>
  <c r="AG172" i="74" s="1"/>
  <c r="AG194" i="74" s="1"/>
  <c r="AG172" i="73"/>
  <c r="AG194" i="73" s="1"/>
  <c r="AK44" i="81"/>
  <c r="AD172" i="74" l="1"/>
  <c r="AD194" i="74" s="1"/>
  <c r="AG172" i="68"/>
  <c r="AG194" i="68" s="1"/>
  <c r="AG172" i="67"/>
  <c r="AG194" i="67" s="1"/>
  <c r="AG172" i="72"/>
  <c r="AG194" i="72" s="1"/>
  <c r="AG172" i="70"/>
  <c r="AG194" i="70" s="1"/>
  <c r="AG172" i="88"/>
  <c r="AG194" i="88" s="1"/>
  <c r="AG172" i="75"/>
  <c r="AG194" i="75" s="1"/>
  <c r="AG172" i="71"/>
  <c r="AG194" i="71" s="1"/>
  <c r="AG172" i="69"/>
  <c r="AG194" i="69" s="1"/>
  <c r="AD172" i="75"/>
  <c r="AD194" i="75" s="1"/>
  <c r="AD172" i="73"/>
  <c r="AD194" i="73" s="1"/>
  <c r="AD172" i="68"/>
  <c r="AD194" i="68" s="1"/>
  <c r="AD172" i="70"/>
  <c r="AD194" i="70" s="1"/>
  <c r="AD172" i="71"/>
  <c r="AD194" i="71" s="1"/>
  <c r="AD172" i="88"/>
  <c r="AD194" i="88" s="1"/>
  <c r="AD172" i="69"/>
  <c r="AD194" i="69" s="1"/>
  <c r="AD172" i="72"/>
  <c r="AD194" i="72" s="1"/>
  <c r="AD172" i="67"/>
  <c r="AD194" i="67" s="1"/>
  <c r="AY44" i="81" l="1"/>
  <c r="AR172" i="74" s="1"/>
  <c r="AR194" i="74" s="1"/>
  <c r="AR172" i="67" l="1"/>
  <c r="AR194" i="67" s="1"/>
  <c r="AR172" i="69"/>
  <c r="AR194" i="69" s="1"/>
  <c r="AR172" i="75"/>
  <c r="AR194" i="75" s="1"/>
  <c r="AR172" i="88"/>
  <c r="AR194" i="88" s="1"/>
  <c r="AR172" i="72"/>
  <c r="AR194" i="72" s="1"/>
  <c r="AR172" i="71"/>
  <c r="AR194" i="71" s="1"/>
  <c r="AR172" i="68"/>
  <c r="AR194" i="68" s="1"/>
  <c r="AR172" i="70"/>
  <c r="AR194" i="70" s="1"/>
  <c r="AR172" i="73"/>
  <c r="AR194" i="73" s="1"/>
  <c r="AQ44" i="81"/>
  <c r="AJ172" i="74" s="1"/>
  <c r="AJ194" i="74" s="1"/>
  <c r="AJ172" i="71"/>
  <c r="AJ194" i="71" s="1"/>
  <c r="AG44" i="81"/>
  <c r="Z172" i="74" s="1"/>
  <c r="Z194" i="74" s="1"/>
  <c r="Z172" i="75"/>
  <c r="Z194" i="75" s="1"/>
  <c r="AJ172" i="88" l="1"/>
  <c r="AJ194" i="88" s="1"/>
  <c r="AJ172" i="72"/>
  <c r="AJ194" i="72" s="1"/>
  <c r="AJ172" i="75"/>
  <c r="AJ194" i="75" s="1"/>
  <c r="AJ172" i="67"/>
  <c r="AJ194" i="67" s="1"/>
  <c r="AJ172" i="70"/>
  <c r="AJ194" i="70" s="1"/>
  <c r="AJ172" i="73"/>
  <c r="AJ194" i="73" s="1"/>
  <c r="AJ172" i="68"/>
  <c r="AJ194" i="68" s="1"/>
  <c r="AJ172" i="69"/>
  <c r="AJ194" i="69" s="1"/>
  <c r="Z172" i="73"/>
  <c r="Z194" i="73" s="1"/>
  <c r="Z172" i="70"/>
  <c r="Z194" i="70" s="1"/>
  <c r="Z172" i="71"/>
  <c r="Z194" i="71" s="1"/>
  <c r="Z172" i="69"/>
  <c r="Z194" i="69" s="1"/>
  <c r="Z172" i="67"/>
  <c r="Z194" i="67" s="1"/>
  <c r="Z172" i="68"/>
  <c r="Z194" i="68" s="1"/>
  <c r="Z172" i="72"/>
  <c r="Z194" i="72" s="1"/>
  <c r="Z172" i="88"/>
  <c r="Z194" i="88" s="1"/>
  <c r="AF44" i="81"/>
  <c r="Y172" i="69" l="1"/>
  <c r="Y194" i="69" s="1"/>
  <c r="Y172" i="74"/>
  <c r="Y194" i="74" s="1"/>
  <c r="Y172" i="67"/>
  <c r="Y194" i="67" s="1"/>
  <c r="Y172" i="73"/>
  <c r="Y194" i="73" s="1"/>
  <c r="Y172" i="68"/>
  <c r="Y194" i="68" s="1"/>
  <c r="Y172" i="71"/>
  <c r="Y194" i="71" s="1"/>
  <c r="Y172" i="70"/>
  <c r="Y194" i="70" s="1"/>
  <c r="Y172" i="88"/>
  <c r="Y194" i="88" s="1"/>
  <c r="Y172" i="72"/>
  <c r="Y194" i="72" s="1"/>
  <c r="Y172" i="75"/>
  <c r="Y194" i="75" s="1"/>
  <c r="AD42" i="81"/>
  <c r="W143" i="74" s="1"/>
  <c r="W193" i="74" s="1"/>
  <c r="W143" i="68"/>
  <c r="W193" i="68" s="1"/>
  <c r="AC44" i="81"/>
  <c r="AH44" i="81"/>
  <c r="AA172" i="74" s="1"/>
  <c r="AA194" i="74" s="1"/>
  <c r="AI44" i="81"/>
  <c r="AB172" i="75" l="1"/>
  <c r="AB194" i="75" s="1"/>
  <c r="AB172" i="74"/>
  <c r="AB194" i="74" s="1"/>
  <c r="V172" i="72"/>
  <c r="V194" i="72" s="1"/>
  <c r="V172" i="74"/>
  <c r="V194" i="74" s="1"/>
  <c r="AA172" i="88"/>
  <c r="AA194" i="88" s="1"/>
  <c r="AA172" i="68"/>
  <c r="AA194" i="68" s="1"/>
  <c r="AA172" i="72"/>
  <c r="AA194" i="72" s="1"/>
  <c r="AA172" i="71"/>
  <c r="AA194" i="71" s="1"/>
  <c r="AA172" i="70"/>
  <c r="AA194" i="70" s="1"/>
  <c r="AA172" i="67"/>
  <c r="AA194" i="67" s="1"/>
  <c r="AA172" i="75"/>
  <c r="AA194" i="75" s="1"/>
  <c r="AA172" i="73"/>
  <c r="AA194" i="73" s="1"/>
  <c r="W143" i="72"/>
  <c r="W193" i="72" s="1"/>
  <c r="W143" i="75"/>
  <c r="W193" i="75" s="1"/>
  <c r="W143" i="88"/>
  <c r="W193" i="88" s="1"/>
  <c r="W143" i="69"/>
  <c r="W193" i="69" s="1"/>
  <c r="W143" i="73"/>
  <c r="W193" i="73" s="1"/>
  <c r="W143" i="67"/>
  <c r="W193" i="67" s="1"/>
  <c r="W143" i="70"/>
  <c r="W193" i="70" s="1"/>
  <c r="W193" i="71"/>
  <c r="AA172" i="69"/>
  <c r="AA194" i="69" s="1"/>
  <c r="V172" i="71"/>
  <c r="V194" i="71" s="1"/>
  <c r="V172" i="69"/>
  <c r="V194" i="69" s="1"/>
  <c r="V172" i="73"/>
  <c r="V194" i="73" s="1"/>
  <c r="V172" i="68"/>
  <c r="V194" i="68" s="1"/>
  <c r="V172" i="75"/>
  <c r="V194" i="75" s="1"/>
  <c r="V172" i="88"/>
  <c r="V194" i="88" s="1"/>
  <c r="V172" i="67"/>
  <c r="V194" i="67" s="1"/>
  <c r="V172" i="70"/>
  <c r="V194" i="70" s="1"/>
  <c r="AB172" i="67"/>
  <c r="AB194" i="67" s="1"/>
  <c r="AB172" i="69"/>
  <c r="AB194" i="69" s="1"/>
  <c r="AB172" i="71"/>
  <c r="AB194" i="71" s="1"/>
  <c r="AB172" i="68"/>
  <c r="AB194" i="68" s="1"/>
  <c r="AB172" i="88"/>
  <c r="AB194" i="88" s="1"/>
  <c r="AB172" i="70"/>
  <c r="AB194" i="70" s="1"/>
  <c r="AB172" i="73"/>
  <c r="AB194" i="73" s="1"/>
  <c r="AB172" i="72"/>
  <c r="AB194" i="72" s="1"/>
  <c r="AD44" i="81"/>
  <c r="W172" i="74" s="1"/>
  <c r="W194" i="74" s="1"/>
  <c r="W172" i="69"/>
  <c r="W194" i="69" s="1"/>
  <c r="AI46" i="81"/>
  <c r="AZ42" i="81"/>
  <c r="AL42" i="81"/>
  <c r="AE143" i="67" l="1"/>
  <c r="AE193" i="67" s="1"/>
  <c r="AE143" i="74"/>
  <c r="AE193" i="74" s="1"/>
  <c r="AS143" i="67"/>
  <c r="AS193" i="67" s="1"/>
  <c r="AS143" i="74"/>
  <c r="AS193" i="74" s="1"/>
  <c r="AB176" i="88"/>
  <c r="AB195" i="88" s="1"/>
  <c r="AB176" i="74"/>
  <c r="AE143" i="88"/>
  <c r="AE193" i="88" s="1"/>
  <c r="AE143" i="68"/>
  <c r="AE193" i="68" s="1"/>
  <c r="AE143" i="69"/>
  <c r="AE193" i="69" s="1"/>
  <c r="AE143" i="70"/>
  <c r="AE193" i="70" s="1"/>
  <c r="AE193" i="71"/>
  <c r="AE143" i="73"/>
  <c r="AE193" i="73" s="1"/>
  <c r="AE143" i="72"/>
  <c r="AE193" i="72" s="1"/>
  <c r="AE143" i="75"/>
  <c r="AE193" i="75" s="1"/>
  <c r="W172" i="68"/>
  <c r="W194" i="68" s="1"/>
  <c r="W172" i="75"/>
  <c r="W194" i="75" s="1"/>
  <c r="W172" i="70"/>
  <c r="W194" i="70" s="1"/>
  <c r="W172" i="71"/>
  <c r="W194" i="71" s="1"/>
  <c r="W172" i="72"/>
  <c r="W194" i="72" s="1"/>
  <c r="W172" i="88"/>
  <c r="W194" i="88" s="1"/>
  <c r="W172" i="67"/>
  <c r="W194" i="67" s="1"/>
  <c r="W172" i="73"/>
  <c r="W194" i="73" s="1"/>
  <c r="AB176" i="67"/>
  <c r="AB195" i="67" s="1"/>
  <c r="AB176" i="68"/>
  <c r="AB195" i="68" s="1"/>
  <c r="AB176" i="73"/>
  <c r="AB176" i="71"/>
  <c r="AB176" i="70"/>
  <c r="AB176" i="75"/>
  <c r="AB176" i="69"/>
  <c r="AB176" i="72"/>
  <c r="AS143" i="69"/>
  <c r="AS193" i="69" s="1"/>
  <c r="AS143" i="72"/>
  <c r="AS193" i="72" s="1"/>
  <c r="AS143" i="68"/>
  <c r="AS193" i="68" s="1"/>
  <c r="AS143" i="88"/>
  <c r="AS193" i="88" s="1"/>
  <c r="AS143" i="73"/>
  <c r="AS193" i="73" s="1"/>
  <c r="AS143" i="75"/>
  <c r="AS193" i="75" s="1"/>
  <c r="AS193" i="71"/>
  <c r="AS143" i="70"/>
  <c r="AS193" i="70" s="1"/>
  <c r="AI42" i="81"/>
  <c r="AB143" i="74" s="1"/>
  <c r="AB193" i="74" s="1"/>
  <c r="AB193" i="71"/>
  <c r="AB44" i="81"/>
  <c r="BE42" i="81"/>
  <c r="AN46" i="81"/>
  <c r="AG176" i="74" s="1"/>
  <c r="AR42" i="81"/>
  <c r="AG176" i="68" l="1"/>
  <c r="AG195" i="68" s="1"/>
  <c r="U172" i="75"/>
  <c r="U194" i="75" s="1"/>
  <c r="U172" i="74"/>
  <c r="U194" i="74" s="1"/>
  <c r="AK143" i="67"/>
  <c r="AK193" i="67" s="1"/>
  <c r="AK143" i="74"/>
  <c r="AK193" i="74" s="1"/>
  <c r="AX143" i="67"/>
  <c r="AX193" i="67" s="1"/>
  <c r="AX143" i="74"/>
  <c r="AX193" i="74" s="1"/>
  <c r="AG176" i="69"/>
  <c r="AG176" i="88"/>
  <c r="AG195" i="88" s="1"/>
  <c r="AG176" i="70"/>
  <c r="AG176" i="67"/>
  <c r="AG195" i="67" s="1"/>
  <c r="AG176" i="75"/>
  <c r="AG176" i="71"/>
  <c r="AG176" i="73"/>
  <c r="AG176" i="72"/>
  <c r="AK143" i="69"/>
  <c r="AK193" i="69" s="1"/>
  <c r="AK143" i="73"/>
  <c r="AK193" i="73" s="1"/>
  <c r="AK143" i="68"/>
  <c r="AK193" i="68" s="1"/>
  <c r="AK193" i="71"/>
  <c r="AK143" i="70"/>
  <c r="AK193" i="70" s="1"/>
  <c r="AK143" i="88"/>
  <c r="AK193" i="88" s="1"/>
  <c r="AK143" i="72"/>
  <c r="AK193" i="72" s="1"/>
  <c r="AK143" i="75"/>
  <c r="AK193" i="75" s="1"/>
  <c r="U172" i="71"/>
  <c r="U194" i="71" s="1"/>
  <c r="U172" i="73"/>
  <c r="U194" i="73" s="1"/>
  <c r="U172" i="67"/>
  <c r="U194" i="67" s="1"/>
  <c r="U172" i="72"/>
  <c r="U194" i="72" s="1"/>
  <c r="U172" i="70"/>
  <c r="U194" i="70" s="1"/>
  <c r="U172" i="88"/>
  <c r="U194" i="88" s="1"/>
  <c r="U172" i="68"/>
  <c r="U194" i="68" s="1"/>
  <c r="U172" i="69"/>
  <c r="U194" i="69" s="1"/>
  <c r="AB143" i="75"/>
  <c r="AB193" i="75" s="1"/>
  <c r="AB143" i="72"/>
  <c r="AB193" i="72" s="1"/>
  <c r="AB143" i="70"/>
  <c r="AB193" i="70" s="1"/>
  <c r="AB143" i="88"/>
  <c r="AB193" i="88" s="1"/>
  <c r="AB143" i="69"/>
  <c r="AB193" i="69" s="1"/>
  <c r="AB143" i="67"/>
  <c r="AB193" i="67" s="1"/>
  <c r="AB143" i="73"/>
  <c r="AB193" i="73" s="1"/>
  <c r="AB143" i="68"/>
  <c r="AB193" i="68" s="1"/>
  <c r="AX143" i="69"/>
  <c r="AX193" i="69" s="1"/>
  <c r="AX143" i="70"/>
  <c r="AX193" i="70" s="1"/>
  <c r="AX143" i="72"/>
  <c r="AX193" i="72" s="1"/>
  <c r="AX143" i="88"/>
  <c r="AX193" i="88" s="1"/>
  <c r="AX143" i="75"/>
  <c r="AX193" i="75" s="1"/>
  <c r="AX193" i="71"/>
  <c r="AX143" i="73"/>
  <c r="AX193" i="73" s="1"/>
  <c r="AX143" i="68"/>
  <c r="AX193" i="68" s="1"/>
  <c r="Y42" i="81"/>
  <c r="R143" i="74" s="1"/>
  <c r="R193" i="74" s="1"/>
  <c r="AA44" i="81"/>
  <c r="BH42" i="81"/>
  <c r="BA143" i="74" s="1"/>
  <c r="BA193" i="74" s="1"/>
  <c r="AW42" i="81"/>
  <c r="AP143" i="74" s="1"/>
  <c r="AP193" i="74" s="1"/>
  <c r="Y46" i="81"/>
  <c r="AP42" i="81"/>
  <c r="BF42" i="81"/>
  <c r="AB42" i="81"/>
  <c r="AJ42" i="81"/>
  <c r="AU42" i="81"/>
  <c r="AN143" i="74" s="1"/>
  <c r="AN193" i="74" s="1"/>
  <c r="Y44" i="81"/>
  <c r="R172" i="74" s="1"/>
  <c r="R194" i="74" s="1"/>
  <c r="AJ44" i="81"/>
  <c r="T46" i="81"/>
  <c r="X44" i="81"/>
  <c r="Z44" i="81"/>
  <c r="S172" i="74" s="1"/>
  <c r="S194" i="74" s="1"/>
  <c r="T44" i="81"/>
  <c r="M172" i="74" s="1"/>
  <c r="M194" i="74" s="1"/>
  <c r="R44" i="81"/>
  <c r="K172" i="67" s="1"/>
  <c r="K194" i="67" s="1"/>
  <c r="BB42" i="81"/>
  <c r="AU143" i="74" s="1"/>
  <c r="AU193" i="74" s="1"/>
  <c r="W44" i="81"/>
  <c r="P172" i="75" s="1"/>
  <c r="P194" i="75" s="1"/>
  <c r="AD46" i="81"/>
  <c r="W176" i="74" s="1"/>
  <c r="V42" i="81"/>
  <c r="O143" i="75" s="1"/>
  <c r="O193" i="75" s="1"/>
  <c r="AK46" i="81"/>
  <c r="AD176" i="74" s="1"/>
  <c r="AE44" i="81"/>
  <c r="X172" i="74" s="1"/>
  <c r="X194" i="74" s="1"/>
  <c r="X172" i="69"/>
  <c r="X194" i="69" s="1"/>
  <c r="AG42" i="81"/>
  <c r="Z143" i="74" s="1"/>
  <c r="Z193" i="74" s="1"/>
  <c r="Z143" i="67"/>
  <c r="Z193" i="67" s="1"/>
  <c r="AV46" i="81"/>
  <c r="AO176" i="74" s="1"/>
  <c r="AO176" i="68"/>
  <c r="AO195" i="68" s="1"/>
  <c r="I46" i="81"/>
  <c r="E44" i="81"/>
  <c r="E46" i="81"/>
  <c r="J46" i="81"/>
  <c r="G44" i="81"/>
  <c r="G42" i="81"/>
  <c r="H46" i="81"/>
  <c r="G46" i="81"/>
  <c r="H42" i="81"/>
  <c r="J42" i="81"/>
  <c r="K44" i="81"/>
  <c r="J44" i="81"/>
  <c r="F42" i="81"/>
  <c r="H44" i="81"/>
  <c r="I42" i="81"/>
  <c r="F44" i="81"/>
  <c r="K42" i="81"/>
  <c r="I44" i="81"/>
  <c r="E42" i="81"/>
  <c r="K46" i="81"/>
  <c r="F46" i="81"/>
  <c r="L46" i="81"/>
  <c r="E176" i="71" s="1"/>
  <c r="AQ46" i="81"/>
  <c r="AA46" i="81"/>
  <c r="T176" i="74" s="1"/>
  <c r="AN42" i="81"/>
  <c r="AG143" i="74" s="1"/>
  <c r="AG193" i="74" s="1"/>
  <c r="L42" i="81"/>
  <c r="E143" i="74" s="1"/>
  <c r="E193" i="74" s="1"/>
  <c r="W42" i="81"/>
  <c r="P143" i="74" s="1"/>
  <c r="P193" i="74" s="1"/>
  <c r="BF46" i="81"/>
  <c r="AG46" i="81"/>
  <c r="BG46" i="81"/>
  <c r="AZ176" i="74" s="1"/>
  <c r="AQ42" i="81"/>
  <c r="AJ143" i="74" s="1"/>
  <c r="AJ193" i="74" s="1"/>
  <c r="B21" i="81"/>
  <c r="AI147" i="75" s="1"/>
  <c r="AO46" i="81"/>
  <c r="AH176" i="74" s="1"/>
  <c r="BE46" i="81"/>
  <c r="AX176" i="74" s="1"/>
  <c r="AA42" i="81"/>
  <c r="T143" i="74" s="1"/>
  <c r="T193" i="74" s="1"/>
  <c r="BD42" i="81"/>
  <c r="AW143" i="74" s="1"/>
  <c r="AW193" i="74" s="1"/>
  <c r="V44" i="81"/>
  <c r="AF46" i="81"/>
  <c r="Y176" i="74" s="1"/>
  <c r="AF42" i="81"/>
  <c r="Y143" i="74" s="1"/>
  <c r="Y193" i="74" s="1"/>
  <c r="X46" i="81"/>
  <c r="AX42" i="81"/>
  <c r="AR46" i="81"/>
  <c r="AK176" i="74" s="1"/>
  <c r="AK176" i="68"/>
  <c r="AK195" i="68" s="1"/>
  <c r="N44" i="81"/>
  <c r="G172" i="74" s="1"/>
  <c r="G194" i="74" s="1"/>
  <c r="AY42" i="81"/>
  <c r="AK42" i="81"/>
  <c r="AD143" i="74" s="1"/>
  <c r="AD193" i="74" s="1"/>
  <c r="AD143" i="67"/>
  <c r="AD193" i="67" s="1"/>
  <c r="S42" i="81"/>
  <c r="AL46" i="81"/>
  <c r="AE176" i="74" s="1"/>
  <c r="M42" i="81"/>
  <c r="AM46" i="81"/>
  <c r="AF176" i="74" s="1"/>
  <c r="U44" i="81"/>
  <c r="S46" i="81"/>
  <c r="Q44" i="81"/>
  <c r="J172" i="74" s="1"/>
  <c r="J194" i="74" s="1"/>
  <c r="BA42" i="81"/>
  <c r="AT143" i="74" s="1"/>
  <c r="AT193" i="74" s="1"/>
  <c r="Z42" i="81"/>
  <c r="S143" i="74" s="1"/>
  <c r="S193" i="74" s="1"/>
  <c r="AH42" i="81"/>
  <c r="AM42" i="81"/>
  <c r="AF143" i="74" s="1"/>
  <c r="AF193" i="74" s="1"/>
  <c r="P44" i="81"/>
  <c r="I172" i="74" s="1"/>
  <c r="I194" i="74" s="1"/>
  <c r="AH46" i="81"/>
  <c r="AA176" i="74" s="1"/>
  <c r="Q42" i="81"/>
  <c r="T42" i="81"/>
  <c r="M143" i="74" s="1"/>
  <c r="M193" i="74" s="1"/>
  <c r="O46" i="81"/>
  <c r="H176" i="70" s="1"/>
  <c r="AE42" i="81"/>
  <c r="X143" i="74" s="1"/>
  <c r="X193" i="74" s="1"/>
  <c r="BG42" i="81"/>
  <c r="AZ143" i="74" s="1"/>
  <c r="AZ193" i="74" s="1"/>
  <c r="AE46" i="81"/>
  <c r="AT46" i="81"/>
  <c r="AM176" i="74" s="1"/>
  <c r="AU46" i="81"/>
  <c r="AC46" i="81"/>
  <c r="V176" i="74" s="1"/>
  <c r="AP46" i="81"/>
  <c r="AI176" i="74" s="1"/>
  <c r="W46" i="81"/>
  <c r="P176" i="74" s="1"/>
  <c r="BD46" i="81"/>
  <c r="AW176" i="74" s="1"/>
  <c r="N46" i="81"/>
  <c r="G176" i="74" s="1"/>
  <c r="O44" i="81"/>
  <c r="H172" i="74" s="1"/>
  <c r="H194" i="74" s="1"/>
  <c r="R42" i="81"/>
  <c r="K143" i="74" s="1"/>
  <c r="K193" i="74" s="1"/>
  <c r="AB46" i="81"/>
  <c r="U176" i="74" s="1"/>
  <c r="P46" i="81"/>
  <c r="I176" i="74" s="1"/>
  <c r="BB46" i="81"/>
  <c r="AU176" i="74" s="1"/>
  <c r="M46" i="81"/>
  <c r="F176" i="74" s="1"/>
  <c r="F176" i="69"/>
  <c r="AY46" i="81"/>
  <c r="BA46" i="81"/>
  <c r="AT176" i="74" s="1"/>
  <c r="AT176" i="68"/>
  <c r="AT195" i="68" s="1"/>
  <c r="Z46" i="81"/>
  <c r="AW46" i="81"/>
  <c r="X42" i="81"/>
  <c r="U46" i="81"/>
  <c r="N176" i="74" s="1"/>
  <c r="N176" i="69"/>
  <c r="P42" i="81"/>
  <c r="M44" i="81"/>
  <c r="F172" i="74" s="1"/>
  <c r="F194" i="74" s="1"/>
  <c r="F172" i="70"/>
  <c r="F194" i="70" s="1"/>
  <c r="AZ46" i="81"/>
  <c r="AS176" i="74" s="1"/>
  <c r="AT42" i="81"/>
  <c r="N42" i="81"/>
  <c r="G143" i="74" s="1"/>
  <c r="G193" i="74" s="1"/>
  <c r="G143" i="69"/>
  <c r="G193" i="69" s="1"/>
  <c r="AO42" i="81"/>
  <c r="R46" i="81"/>
  <c r="K176" i="74" s="1"/>
  <c r="Q46" i="81"/>
  <c r="O42" i="81"/>
  <c r="S44" i="81"/>
  <c r="L172" i="74" s="1"/>
  <c r="L194" i="74" s="1"/>
  <c r="AC42" i="81"/>
  <c r="U42" i="81"/>
  <c r="AJ46" i="81"/>
  <c r="AC176" i="74" s="1"/>
  <c r="BH46" i="81"/>
  <c r="AX46" i="81"/>
  <c r="AV42" i="81"/>
  <c r="AO143" i="74" s="1"/>
  <c r="AO193" i="74" s="1"/>
  <c r="B20" i="81"/>
  <c r="V46" i="81"/>
  <c r="O176" i="74" s="1"/>
  <c r="AZ143" i="67" l="1"/>
  <c r="AZ193" i="67" s="1"/>
  <c r="AF176" i="68"/>
  <c r="AF195" i="68" s="1"/>
  <c r="E176" i="69"/>
  <c r="AO143" i="67"/>
  <c r="AO193" i="67" s="1"/>
  <c r="AS176" i="68"/>
  <c r="AS195" i="68" s="1"/>
  <c r="I176" i="72"/>
  <c r="AI176" i="68"/>
  <c r="AI195" i="68" s="1"/>
  <c r="X143" i="67"/>
  <c r="X193" i="67" s="1"/>
  <c r="P172" i="88"/>
  <c r="P194" i="88" s="1"/>
  <c r="AC176" i="68"/>
  <c r="AC195" i="68" s="1"/>
  <c r="AZ176" i="68"/>
  <c r="AZ195" i="68" s="1"/>
  <c r="AH143" i="67"/>
  <c r="AH193" i="67" s="1"/>
  <c r="AH143" i="74"/>
  <c r="AH193" i="74" s="1"/>
  <c r="N147" i="73"/>
  <c r="BA147" i="68"/>
  <c r="AG147" i="68"/>
  <c r="N172" i="70"/>
  <c r="N194" i="70" s="1"/>
  <c r="N172" i="74"/>
  <c r="N194" i="74" s="1"/>
  <c r="T143" i="67"/>
  <c r="T193" i="67" s="1"/>
  <c r="AX147" i="68"/>
  <c r="AB147" i="88"/>
  <c r="F147" i="63"/>
  <c r="AI147" i="69"/>
  <c r="AZ147" i="69"/>
  <c r="AG143" i="67"/>
  <c r="AG193" i="67" s="1"/>
  <c r="E176" i="75"/>
  <c r="W176" i="70"/>
  <c r="U143" i="67"/>
  <c r="U193" i="67" s="1"/>
  <c r="U143" i="74"/>
  <c r="U193" i="74" s="1"/>
  <c r="BA143" i="67"/>
  <c r="BA193" i="67" s="1"/>
  <c r="X146" i="73"/>
  <c r="X176" i="68"/>
  <c r="X195" i="68" s="1"/>
  <c r="X176" i="74"/>
  <c r="L143" i="67"/>
  <c r="L193" i="67" s="1"/>
  <c r="L143" i="74"/>
  <c r="L193" i="74" s="1"/>
  <c r="L176" i="74"/>
  <c r="AT147" i="88"/>
  <c r="T146" i="88"/>
  <c r="AA143" i="67"/>
  <c r="AA193" i="67" s="1"/>
  <c r="AA143" i="74"/>
  <c r="AA193" i="74" s="1"/>
  <c r="AR143" i="67"/>
  <c r="AR193" i="67" s="1"/>
  <c r="AR143" i="74"/>
  <c r="AR193" i="74" s="1"/>
  <c r="L143" i="73"/>
  <c r="L193" i="73" s="1"/>
  <c r="S147" i="70"/>
  <c r="AF147" i="63"/>
  <c r="Q147" i="75"/>
  <c r="AK147" i="68"/>
  <c r="AN147" i="63"/>
  <c r="Q172" i="67"/>
  <c r="Q194" i="67" s="1"/>
  <c r="Q172" i="74"/>
  <c r="Q194" i="74" s="1"/>
  <c r="K146" i="69"/>
  <c r="AP176" i="68"/>
  <c r="AP195" i="68" s="1"/>
  <c r="AP176" i="74"/>
  <c r="V146" i="73"/>
  <c r="AC143" i="67"/>
  <c r="AC193" i="67" s="1"/>
  <c r="AC143" i="74"/>
  <c r="AC193" i="74" s="1"/>
  <c r="N143" i="67"/>
  <c r="N193" i="67" s="1"/>
  <c r="N143" i="74"/>
  <c r="N193" i="74" s="1"/>
  <c r="Z146" i="73"/>
  <c r="O176" i="71"/>
  <c r="AN146" i="68"/>
  <c r="AW146" i="75"/>
  <c r="H143" i="67"/>
  <c r="H193" i="67" s="1"/>
  <c r="H143" i="74"/>
  <c r="H193" i="74" s="1"/>
  <c r="H146" i="67"/>
  <c r="J146" i="69"/>
  <c r="I143" i="69"/>
  <c r="I193" i="69" s="1"/>
  <c r="I143" i="74"/>
  <c r="I193" i="74" s="1"/>
  <c r="AR176" i="68"/>
  <c r="AR195" i="68" s="1"/>
  <c r="AR176" i="74"/>
  <c r="K143" i="67"/>
  <c r="K193" i="67" s="1"/>
  <c r="S143" i="67"/>
  <c r="S193" i="67" s="1"/>
  <c r="AQ143" i="67"/>
  <c r="AQ193" i="67" s="1"/>
  <c r="AQ143" i="74"/>
  <c r="AQ193" i="74" s="1"/>
  <c r="AX176" i="68"/>
  <c r="AX195" i="68" s="1"/>
  <c r="R147" i="75"/>
  <c r="J147" i="67"/>
  <c r="H147" i="73"/>
  <c r="W147" i="68"/>
  <c r="U147" i="75"/>
  <c r="Z176" i="68"/>
  <c r="Z195" i="68" s="1"/>
  <c r="Z176" i="74"/>
  <c r="T176" i="68"/>
  <c r="T195" i="68" s="1"/>
  <c r="O143" i="73"/>
  <c r="O193" i="73" s="1"/>
  <c r="M176" i="70"/>
  <c r="M176" i="74"/>
  <c r="T172" i="67"/>
  <c r="T194" i="67" s="1"/>
  <c r="T172" i="74"/>
  <c r="T194" i="74" s="1"/>
  <c r="AQ147" i="68"/>
  <c r="O143" i="70"/>
  <c r="O193" i="70" s="1"/>
  <c r="O143" i="74"/>
  <c r="O193" i="74" s="1"/>
  <c r="V143" i="67"/>
  <c r="V193" i="67" s="1"/>
  <c r="V143" i="74"/>
  <c r="V193" i="74" s="1"/>
  <c r="AQ176" i="68"/>
  <c r="AQ195" i="68" s="1"/>
  <c r="AQ176" i="74"/>
  <c r="H176" i="72"/>
  <c r="H176" i="74"/>
  <c r="F143" i="73"/>
  <c r="F193" i="73" s="1"/>
  <c r="F143" i="74"/>
  <c r="F193" i="74" s="1"/>
  <c r="L193" i="71"/>
  <c r="Q176" i="68"/>
  <c r="Q195" i="68" s="1"/>
  <c r="Q176" i="74"/>
  <c r="AO147" i="88"/>
  <c r="AY147" i="73"/>
  <c r="AZ147" i="88"/>
  <c r="AJ147" i="88"/>
  <c r="AY176" i="68"/>
  <c r="AY195" i="68" s="1"/>
  <c r="AY176" i="74"/>
  <c r="P172" i="72"/>
  <c r="P194" i="72" s="1"/>
  <c r="AC172" i="72"/>
  <c r="AC194" i="72" s="1"/>
  <c r="AC172" i="74"/>
  <c r="AC194" i="74" s="1"/>
  <c r="R143" i="67"/>
  <c r="R193" i="67" s="1"/>
  <c r="O172" i="71"/>
  <c r="O194" i="71" s="1"/>
  <c r="O172" i="74"/>
  <c r="O194" i="74" s="1"/>
  <c r="S176" i="68"/>
  <c r="S195" i="68" s="1"/>
  <c r="S176" i="74"/>
  <c r="G146" i="72"/>
  <c r="AM143" i="67"/>
  <c r="AM193" i="67" s="1"/>
  <c r="AM143" i="74"/>
  <c r="AM193" i="74" s="1"/>
  <c r="AD146" i="72"/>
  <c r="F146" i="69"/>
  <c r="T146" i="68"/>
  <c r="AN146" i="69"/>
  <c r="W146" i="67"/>
  <c r="J176" i="68"/>
  <c r="J195" i="68" s="1"/>
  <c r="J176" i="74"/>
  <c r="AR146" i="69"/>
  <c r="H172" i="71"/>
  <c r="H194" i="71" s="1"/>
  <c r="AN176" i="68"/>
  <c r="AN195" i="68" s="1"/>
  <c r="AN176" i="74"/>
  <c r="AE176" i="68"/>
  <c r="AE195" i="68" s="1"/>
  <c r="AM147" i="67"/>
  <c r="AV147" i="67"/>
  <c r="AS147" i="68"/>
  <c r="AU147" i="75"/>
  <c r="AL147" i="72"/>
  <c r="P143" i="67"/>
  <c r="P193" i="67" s="1"/>
  <c r="AJ176" i="68"/>
  <c r="AJ195" i="68" s="1"/>
  <c r="AJ176" i="74"/>
  <c r="P172" i="70"/>
  <c r="P194" i="70" s="1"/>
  <c r="P172" i="74"/>
  <c r="P194" i="74" s="1"/>
  <c r="AY143" i="67"/>
  <c r="AY193" i="67" s="1"/>
  <c r="AY143" i="74"/>
  <c r="AY193" i="74" s="1"/>
  <c r="AG146" i="73"/>
  <c r="F128" i="88"/>
  <c r="H146" i="74"/>
  <c r="P146" i="74"/>
  <c r="X146" i="74"/>
  <c r="AF146" i="74"/>
  <c r="AN146" i="74"/>
  <c r="AV146" i="74"/>
  <c r="J146" i="74"/>
  <c r="R146" i="74"/>
  <c r="Z146" i="74"/>
  <c r="AH146" i="74"/>
  <c r="AP146" i="74"/>
  <c r="AX146" i="74"/>
  <c r="K146" i="74"/>
  <c r="S146" i="74"/>
  <c r="AA146" i="74"/>
  <c r="AI146" i="74"/>
  <c r="AQ146" i="74"/>
  <c r="AY146" i="74"/>
  <c r="L146" i="74"/>
  <c r="T146" i="74"/>
  <c r="AB146" i="74"/>
  <c r="AJ146" i="74"/>
  <c r="AR146" i="74"/>
  <c r="AZ146" i="74"/>
  <c r="E146" i="74"/>
  <c r="M146" i="74"/>
  <c r="U146" i="74"/>
  <c r="AC146" i="74"/>
  <c r="AK146" i="74"/>
  <c r="AS146" i="74"/>
  <c r="BA146" i="74"/>
  <c r="F146" i="74"/>
  <c r="N146" i="74"/>
  <c r="V146" i="74"/>
  <c r="AD146" i="74"/>
  <c r="AL146" i="74"/>
  <c r="AT146" i="74"/>
  <c r="BB146" i="74"/>
  <c r="AG146" i="74"/>
  <c r="G146" i="74"/>
  <c r="AM146" i="74"/>
  <c r="I146" i="74"/>
  <c r="I196" i="74" s="1"/>
  <c r="AO146" i="74"/>
  <c r="O146" i="74"/>
  <c r="AU146" i="74"/>
  <c r="Q146" i="74"/>
  <c r="AW146" i="74"/>
  <c r="W146" i="74"/>
  <c r="Y146" i="74"/>
  <c r="AE146" i="74"/>
  <c r="BA176" i="68"/>
  <c r="BA195" i="68" s="1"/>
  <c r="BA176" i="74"/>
  <c r="L172" i="67"/>
  <c r="L194" i="67" s="1"/>
  <c r="K176" i="68"/>
  <c r="K195" i="68" s="1"/>
  <c r="F146" i="67"/>
  <c r="AR146" i="72"/>
  <c r="Q143" i="67"/>
  <c r="Q193" i="67" s="1"/>
  <c r="Q143" i="74"/>
  <c r="Q193" i="74" s="1"/>
  <c r="AU176" i="68"/>
  <c r="AU195" i="68" s="1"/>
  <c r="J143" i="72"/>
  <c r="J193" i="72" s="1"/>
  <c r="J143" i="74"/>
  <c r="J193" i="74" s="1"/>
  <c r="J172" i="68"/>
  <c r="J194" i="68" s="1"/>
  <c r="G172" i="88"/>
  <c r="G194" i="88" s="1"/>
  <c r="AJ147" i="67"/>
  <c r="AH147" i="68"/>
  <c r="AM147" i="70"/>
  <c r="BB147" i="69"/>
  <c r="AO147" i="70"/>
  <c r="AN143" i="67"/>
  <c r="AN193" i="67" s="1"/>
  <c r="AI143" i="67"/>
  <c r="AI193" i="67" s="1"/>
  <c r="AI143" i="74"/>
  <c r="AI193" i="74" s="1"/>
  <c r="O143" i="69"/>
  <c r="O193" i="69" s="1"/>
  <c r="Z147" i="63"/>
  <c r="F147" i="74"/>
  <c r="N147" i="74"/>
  <c r="V147" i="74"/>
  <c r="AD147" i="74"/>
  <c r="AL147" i="74"/>
  <c r="AT147" i="74"/>
  <c r="BB147" i="74"/>
  <c r="H147" i="74"/>
  <c r="P147" i="74"/>
  <c r="X147" i="74"/>
  <c r="AF147" i="74"/>
  <c r="AN147" i="74"/>
  <c r="AV147" i="74"/>
  <c r="I147" i="74"/>
  <c r="Q147" i="74"/>
  <c r="Y147" i="74"/>
  <c r="AG147" i="74"/>
  <c r="AO147" i="74"/>
  <c r="AW147" i="74"/>
  <c r="J147" i="74"/>
  <c r="R147" i="74"/>
  <c r="Z147" i="74"/>
  <c r="AH147" i="74"/>
  <c r="AP147" i="74"/>
  <c r="AX147" i="74"/>
  <c r="K147" i="74"/>
  <c r="S147" i="74"/>
  <c r="AA147" i="74"/>
  <c r="AI147" i="74"/>
  <c r="AQ147" i="74"/>
  <c r="AY147" i="74"/>
  <c r="L147" i="74"/>
  <c r="T147" i="74"/>
  <c r="AB147" i="74"/>
  <c r="AJ147" i="74"/>
  <c r="AR147" i="74"/>
  <c r="AZ147" i="74"/>
  <c r="O147" i="74"/>
  <c r="AU147" i="74"/>
  <c r="U147" i="74"/>
  <c r="BA147" i="74"/>
  <c r="W147" i="74"/>
  <c r="AC147" i="74"/>
  <c r="AE147" i="74"/>
  <c r="E147" i="74"/>
  <c r="AK147" i="74"/>
  <c r="G147" i="74"/>
  <c r="AM147" i="74"/>
  <c r="M147" i="74"/>
  <c r="AS147" i="74"/>
  <c r="H147" i="70"/>
  <c r="W147" i="63"/>
  <c r="AI147" i="70"/>
  <c r="AJ143" i="67"/>
  <c r="AJ193" i="67" s="1"/>
  <c r="E176" i="72"/>
  <c r="E176" i="74"/>
  <c r="O193" i="71"/>
  <c r="K172" i="68"/>
  <c r="K194" i="68" s="1"/>
  <c r="K172" i="74"/>
  <c r="K194" i="74" s="1"/>
  <c r="R176" i="67"/>
  <c r="R195" i="67" s="1"/>
  <c r="R176" i="74"/>
  <c r="L172" i="75"/>
  <c r="L194" i="75" s="1"/>
  <c r="L172" i="73"/>
  <c r="L194" i="73" s="1"/>
  <c r="L172" i="71"/>
  <c r="L194" i="71" s="1"/>
  <c r="L172" i="69"/>
  <c r="L194" i="69" s="1"/>
  <c r="L172" i="70"/>
  <c r="L194" i="70" s="1"/>
  <c r="L172" i="72"/>
  <c r="L194" i="72" s="1"/>
  <c r="L172" i="88"/>
  <c r="L194" i="88" s="1"/>
  <c r="L172" i="68"/>
  <c r="L194" i="68" s="1"/>
  <c r="AU146" i="69"/>
  <c r="AN146" i="75"/>
  <c r="AE146" i="73"/>
  <c r="S146" i="70"/>
  <c r="S196" i="70" s="1"/>
  <c r="S202" i="70" s="1"/>
  <c r="I146" i="68"/>
  <c r="AF146" i="70"/>
  <c r="AU146" i="75"/>
  <c r="AU196" i="75" s="1"/>
  <c r="R146" i="73"/>
  <c r="Z146" i="70"/>
  <c r="X146" i="67"/>
  <c r="Y146" i="75"/>
  <c r="O146" i="75"/>
  <c r="N146" i="72"/>
  <c r="AO146" i="69"/>
  <c r="J146" i="70"/>
  <c r="N176" i="70"/>
  <c r="N176" i="88"/>
  <c r="N195" i="88" s="1"/>
  <c r="N176" i="75"/>
  <c r="N176" i="67"/>
  <c r="N195" i="67" s="1"/>
  <c r="N176" i="73"/>
  <c r="N176" i="68"/>
  <c r="N195" i="68" s="1"/>
  <c r="N176" i="72"/>
  <c r="N176" i="71"/>
  <c r="AE146" i="68"/>
  <c r="F176" i="71"/>
  <c r="F176" i="88"/>
  <c r="F195" i="88" s="1"/>
  <c r="F176" i="70"/>
  <c r="F176" i="72"/>
  <c r="F176" i="73"/>
  <c r="F176" i="68"/>
  <c r="F195" i="68" s="1"/>
  <c r="F176" i="75"/>
  <c r="F176" i="67"/>
  <c r="F195" i="67" s="1"/>
  <c r="R146" i="70"/>
  <c r="H172" i="68"/>
  <c r="H194" i="68" s="1"/>
  <c r="H172" i="88"/>
  <c r="H194" i="88" s="1"/>
  <c r="H172" i="67"/>
  <c r="H194" i="67" s="1"/>
  <c r="H172" i="72"/>
  <c r="H194" i="72" s="1"/>
  <c r="H172" i="69"/>
  <c r="H194" i="69" s="1"/>
  <c r="H172" i="70"/>
  <c r="H194" i="70" s="1"/>
  <c r="H172" i="73"/>
  <c r="H194" i="73" s="1"/>
  <c r="AM146" i="73"/>
  <c r="Q146" i="72"/>
  <c r="V146" i="68"/>
  <c r="AM176" i="88"/>
  <c r="AM195" i="88" s="1"/>
  <c r="AM176" i="73"/>
  <c r="AM176" i="75"/>
  <c r="AM176" i="70"/>
  <c r="AM176" i="69"/>
  <c r="AM176" i="71"/>
  <c r="AM176" i="67"/>
  <c r="AM195" i="67" s="1"/>
  <c r="AM176" i="72"/>
  <c r="AM176" i="68"/>
  <c r="AM195" i="68" s="1"/>
  <c r="AP146" i="75"/>
  <c r="AF146" i="72"/>
  <c r="W146" i="70"/>
  <c r="M143" i="75"/>
  <c r="M193" i="75" s="1"/>
  <c r="M143" i="67"/>
  <c r="M193" i="67" s="1"/>
  <c r="M193" i="71"/>
  <c r="M143" i="72"/>
  <c r="M193" i="72" s="1"/>
  <c r="M143" i="88"/>
  <c r="M193" i="88" s="1"/>
  <c r="M143" i="68"/>
  <c r="M193" i="68" s="1"/>
  <c r="M143" i="73"/>
  <c r="M193" i="73" s="1"/>
  <c r="M143" i="69"/>
  <c r="M193" i="69" s="1"/>
  <c r="AG146" i="68"/>
  <c r="AG196" i="68" s="1"/>
  <c r="AT143" i="73"/>
  <c r="AT193" i="73" s="1"/>
  <c r="AT143" i="68"/>
  <c r="AT193" i="68" s="1"/>
  <c r="AT143" i="70"/>
  <c r="AT193" i="70" s="1"/>
  <c r="AT143" i="69"/>
  <c r="AT193" i="69" s="1"/>
  <c r="AT193" i="71"/>
  <c r="AT143" i="75"/>
  <c r="AT193" i="75" s="1"/>
  <c r="AT143" i="88"/>
  <c r="AT193" i="88" s="1"/>
  <c r="AT143" i="72"/>
  <c r="AT193" i="72" s="1"/>
  <c r="AT143" i="67"/>
  <c r="AT193" i="67" s="1"/>
  <c r="S146" i="67"/>
  <c r="AU146" i="72"/>
  <c r="BA176" i="69"/>
  <c r="BA176" i="88"/>
  <c r="BA195" i="88" s="1"/>
  <c r="BA176" i="71"/>
  <c r="BA176" i="72"/>
  <c r="BA176" i="67"/>
  <c r="BA195" i="67" s="1"/>
  <c r="BA176" i="73"/>
  <c r="BA176" i="70"/>
  <c r="BA176" i="75"/>
  <c r="V146" i="69"/>
  <c r="AQ146" i="67"/>
  <c r="G146" i="69"/>
  <c r="O146" i="67"/>
  <c r="N146" i="70"/>
  <c r="V146" i="70"/>
  <c r="O146" i="69"/>
  <c r="AH143" i="73"/>
  <c r="AH193" i="73" s="1"/>
  <c r="AH143" i="69"/>
  <c r="AH193" i="69" s="1"/>
  <c r="AH143" i="70"/>
  <c r="AH193" i="70" s="1"/>
  <c r="AH143" i="88"/>
  <c r="AH193" i="88" s="1"/>
  <c r="AH143" i="72"/>
  <c r="AH193" i="72" s="1"/>
  <c r="AH143" i="75"/>
  <c r="AH193" i="75" s="1"/>
  <c r="AH143" i="68"/>
  <c r="AH193" i="68" s="1"/>
  <c r="AH193" i="71"/>
  <c r="I146" i="70"/>
  <c r="AW146" i="72"/>
  <c r="AF146" i="75"/>
  <c r="AL146" i="67"/>
  <c r="AI146" i="67"/>
  <c r="F146" i="75"/>
  <c r="I193" i="71"/>
  <c r="I143" i="70"/>
  <c r="I193" i="70" s="1"/>
  <c r="I143" i="68"/>
  <c r="I193" i="68" s="1"/>
  <c r="I143" i="72"/>
  <c r="I193" i="72" s="1"/>
  <c r="I143" i="88"/>
  <c r="I193" i="88" s="1"/>
  <c r="I143" i="73"/>
  <c r="I193" i="73" s="1"/>
  <c r="I143" i="67"/>
  <c r="I193" i="67" s="1"/>
  <c r="G146" i="75"/>
  <c r="Q143" i="69"/>
  <c r="Q193" i="69" s="1"/>
  <c r="Q143" i="73"/>
  <c r="Q193" i="73" s="1"/>
  <c r="Q193" i="71"/>
  <c r="Q143" i="75"/>
  <c r="Q193" i="75" s="1"/>
  <c r="Q143" i="70"/>
  <c r="Q193" i="70" s="1"/>
  <c r="Q143" i="88"/>
  <c r="Q193" i="88" s="1"/>
  <c r="Q143" i="72"/>
  <c r="Q193" i="72" s="1"/>
  <c r="Q143" i="68"/>
  <c r="Q193" i="68" s="1"/>
  <c r="AP176" i="70"/>
  <c r="AP176" i="69"/>
  <c r="AP176" i="67"/>
  <c r="AP195" i="67" s="1"/>
  <c r="AP176" i="88"/>
  <c r="AP195" i="88" s="1"/>
  <c r="AP176" i="72"/>
  <c r="AP176" i="71"/>
  <c r="AP176" i="75"/>
  <c r="AP176" i="73"/>
  <c r="P176" i="75"/>
  <c r="P176" i="67"/>
  <c r="P195" i="67" s="1"/>
  <c r="P176" i="71"/>
  <c r="P176" i="69"/>
  <c r="P176" i="73"/>
  <c r="P176" i="88"/>
  <c r="P195" i="88" s="1"/>
  <c r="P176" i="70"/>
  <c r="P176" i="72"/>
  <c r="P176" i="68"/>
  <c r="P195" i="68" s="1"/>
  <c r="K146" i="72"/>
  <c r="K146" i="75"/>
  <c r="N143" i="88"/>
  <c r="N193" i="88" s="1"/>
  <c r="M143" i="70"/>
  <c r="M193" i="70" s="1"/>
  <c r="P146" i="72"/>
  <c r="AR176" i="71"/>
  <c r="AR176" i="73"/>
  <c r="AR176" i="72"/>
  <c r="AR176" i="67"/>
  <c r="AR195" i="67" s="1"/>
  <c r="AR176" i="69"/>
  <c r="AR176" i="88"/>
  <c r="AR195" i="88" s="1"/>
  <c r="AR176" i="70"/>
  <c r="AR176" i="75"/>
  <c r="U176" i="72"/>
  <c r="U176" i="75"/>
  <c r="U176" i="70"/>
  <c r="U176" i="67"/>
  <c r="U195" i="67" s="1"/>
  <c r="U176" i="88"/>
  <c r="U195" i="88" s="1"/>
  <c r="U176" i="73"/>
  <c r="U176" i="69"/>
  <c r="U176" i="71"/>
  <c r="U176" i="68"/>
  <c r="U195" i="68" s="1"/>
  <c r="AN146" i="67"/>
  <c r="AU146" i="68"/>
  <c r="AF146" i="68"/>
  <c r="AB146" i="68"/>
  <c r="AD146" i="67"/>
  <c r="X146" i="70"/>
  <c r="M146" i="70"/>
  <c r="L146" i="75"/>
  <c r="V143" i="88"/>
  <c r="V193" i="88" s="1"/>
  <c r="V143" i="72"/>
  <c r="V193" i="72" s="1"/>
  <c r="V143" i="69"/>
  <c r="V193" i="69" s="1"/>
  <c r="V143" i="70"/>
  <c r="V193" i="70" s="1"/>
  <c r="V193" i="71"/>
  <c r="V143" i="75"/>
  <c r="V193" i="75" s="1"/>
  <c r="V143" i="73"/>
  <c r="V193" i="73" s="1"/>
  <c r="V143" i="68"/>
  <c r="V193" i="68" s="1"/>
  <c r="AG146" i="75"/>
  <c r="I146" i="73"/>
  <c r="AJ146" i="67"/>
  <c r="AJ196" i="67" s="1"/>
  <c r="AL146" i="69"/>
  <c r="AR146" i="75"/>
  <c r="I146" i="67"/>
  <c r="V146" i="72"/>
  <c r="Z146" i="72"/>
  <c r="AV146" i="67"/>
  <c r="T146" i="70"/>
  <c r="AX146" i="72"/>
  <c r="AV146" i="75"/>
  <c r="AJ146" i="69"/>
  <c r="AD146" i="69"/>
  <c r="AP146" i="73"/>
  <c r="Q146" i="73"/>
  <c r="AT146" i="70"/>
  <c r="AT176" i="69"/>
  <c r="AT176" i="71"/>
  <c r="AT176" i="67"/>
  <c r="AT195" i="67" s="1"/>
  <c r="AT176" i="88"/>
  <c r="AT195" i="88" s="1"/>
  <c r="AT176" i="70"/>
  <c r="AT176" i="73"/>
  <c r="AT176" i="72"/>
  <c r="AT176" i="75"/>
  <c r="I176" i="71"/>
  <c r="I176" i="73"/>
  <c r="I176" i="88"/>
  <c r="I195" i="88" s="1"/>
  <c r="I176" i="70"/>
  <c r="I176" i="75"/>
  <c r="I176" i="69"/>
  <c r="I176" i="68"/>
  <c r="I195" i="68" s="1"/>
  <c r="I176" i="67"/>
  <c r="I195" i="67" s="1"/>
  <c r="R146" i="72"/>
  <c r="AP146" i="67"/>
  <c r="V176" i="73"/>
  <c r="V176" i="71"/>
  <c r="V176" i="72"/>
  <c r="V176" i="75"/>
  <c r="V176" i="70"/>
  <c r="V176" i="67"/>
  <c r="V195" i="67" s="1"/>
  <c r="V176" i="88"/>
  <c r="V195" i="88" s="1"/>
  <c r="V176" i="69"/>
  <c r="V176" i="68"/>
  <c r="V195" i="68" s="1"/>
  <c r="L146" i="72"/>
  <c r="AO146" i="67"/>
  <c r="J146" i="63"/>
  <c r="P146" i="67"/>
  <c r="M146" i="72"/>
  <c r="E146" i="63"/>
  <c r="AF143" i="88"/>
  <c r="AF193" i="88" s="1"/>
  <c r="AF143" i="72"/>
  <c r="AF193" i="72" s="1"/>
  <c r="AF193" i="71"/>
  <c r="AF143" i="73"/>
  <c r="AF193" i="73" s="1"/>
  <c r="AF143" i="69"/>
  <c r="AF193" i="69" s="1"/>
  <c r="AF143" i="68"/>
  <c r="AF193" i="68" s="1"/>
  <c r="AF143" i="70"/>
  <c r="AF193" i="70" s="1"/>
  <c r="AF143" i="75"/>
  <c r="AF193" i="75" s="1"/>
  <c r="AF143" i="67"/>
  <c r="AF193" i="67" s="1"/>
  <c r="L146" i="63"/>
  <c r="AD146" i="75"/>
  <c r="AB146" i="70"/>
  <c r="AC176" i="75"/>
  <c r="AC176" i="72"/>
  <c r="AC176" i="73"/>
  <c r="AC176" i="69"/>
  <c r="AC176" i="71"/>
  <c r="AC176" i="67"/>
  <c r="AC195" i="67" s="1"/>
  <c r="AC176" i="70"/>
  <c r="AC176" i="88"/>
  <c r="AC195" i="88" s="1"/>
  <c r="N146" i="67"/>
  <c r="Q146" i="69"/>
  <c r="AJ146" i="75"/>
  <c r="M146" i="69"/>
  <c r="AR146" i="73"/>
  <c r="M146" i="75"/>
  <c r="G143" i="70"/>
  <c r="G193" i="70" s="1"/>
  <c r="G143" i="88"/>
  <c r="G193" i="88" s="1"/>
  <c r="G143" i="72"/>
  <c r="G193" i="72" s="1"/>
  <c r="G193" i="71"/>
  <c r="G143" i="68"/>
  <c r="G193" i="68" s="1"/>
  <c r="G143" i="75"/>
  <c r="G193" i="75" s="1"/>
  <c r="G143" i="67"/>
  <c r="G193" i="67" s="1"/>
  <c r="AD146" i="68"/>
  <c r="O146" i="68"/>
  <c r="V146" i="75"/>
  <c r="F146" i="72"/>
  <c r="AR146" i="70"/>
  <c r="H146" i="75"/>
  <c r="F172" i="67"/>
  <c r="F194" i="67" s="1"/>
  <c r="F172" i="69"/>
  <c r="F194" i="69" s="1"/>
  <c r="F172" i="72"/>
  <c r="F194" i="72" s="1"/>
  <c r="F172" i="88"/>
  <c r="F194" i="88" s="1"/>
  <c r="F172" i="73"/>
  <c r="F194" i="73" s="1"/>
  <c r="F172" i="68"/>
  <c r="F194" i="68" s="1"/>
  <c r="I146" i="69"/>
  <c r="AL146" i="68"/>
  <c r="AV146" i="72"/>
  <c r="AW176" i="70"/>
  <c r="AW176" i="73"/>
  <c r="AW176" i="67"/>
  <c r="AW195" i="67" s="1"/>
  <c r="AW176" i="88"/>
  <c r="AW195" i="88" s="1"/>
  <c r="AW176" i="75"/>
  <c r="AW176" i="69"/>
  <c r="AW176" i="72"/>
  <c r="AW176" i="71"/>
  <c r="AW176" i="68"/>
  <c r="AW195" i="68" s="1"/>
  <c r="I146" i="88"/>
  <c r="AI176" i="88"/>
  <c r="AI195" i="88" s="1"/>
  <c r="AI176" i="71"/>
  <c r="AI176" i="73"/>
  <c r="AI176" i="67"/>
  <c r="AI195" i="67" s="1"/>
  <c r="AI176" i="70"/>
  <c r="AI176" i="75"/>
  <c r="AI176" i="72"/>
  <c r="AI176" i="69"/>
  <c r="AK146" i="72"/>
  <c r="AK146" i="75"/>
  <c r="X176" i="72"/>
  <c r="X176" i="73"/>
  <c r="X176" i="67"/>
  <c r="X195" i="67" s="1"/>
  <c r="X176" i="69"/>
  <c r="X176" i="88"/>
  <c r="X195" i="88" s="1"/>
  <c r="X176" i="71"/>
  <c r="X176" i="75"/>
  <c r="X176" i="70"/>
  <c r="AE146" i="67"/>
  <c r="AB146" i="72"/>
  <c r="AC146" i="70"/>
  <c r="H193" i="71"/>
  <c r="H143" i="73"/>
  <c r="H193" i="73" s="1"/>
  <c r="H143" i="68"/>
  <c r="H193" i="68" s="1"/>
  <c r="H143" i="72"/>
  <c r="H193" i="72" s="1"/>
  <c r="H143" i="75"/>
  <c r="H193" i="75" s="1"/>
  <c r="H143" i="70"/>
  <c r="H193" i="70" s="1"/>
  <c r="H143" i="88"/>
  <c r="H193" i="88" s="1"/>
  <c r="H143" i="69"/>
  <c r="H193" i="69" s="1"/>
  <c r="J176" i="67"/>
  <c r="J195" i="67" s="1"/>
  <c r="J176" i="88"/>
  <c r="J195" i="88" s="1"/>
  <c r="J176" i="71"/>
  <c r="J176" i="72"/>
  <c r="J176" i="73"/>
  <c r="J176" i="69"/>
  <c r="J176" i="75"/>
  <c r="J176" i="70"/>
  <c r="T146" i="67"/>
  <c r="AC146" i="68"/>
  <c r="T146" i="72"/>
  <c r="AT146" i="72"/>
  <c r="AL146" i="73"/>
  <c r="U146" i="72"/>
  <c r="Y146" i="69"/>
  <c r="AS146" i="69"/>
  <c r="V146" i="67"/>
  <c r="U146" i="73"/>
  <c r="AG146" i="72"/>
  <c r="AP146" i="72"/>
  <c r="AF146" i="69"/>
  <c r="AW146" i="69"/>
  <c r="O146" i="73"/>
  <c r="AG146" i="69"/>
  <c r="K176" i="69"/>
  <c r="K176" i="88"/>
  <c r="K195" i="88" s="1"/>
  <c r="K176" i="67"/>
  <c r="K195" i="67" s="1"/>
  <c r="K176" i="71"/>
  <c r="K176" i="70"/>
  <c r="K176" i="72"/>
  <c r="K176" i="73"/>
  <c r="K176" i="75"/>
  <c r="AS146" i="70"/>
  <c r="K146" i="70"/>
  <c r="Y146" i="72"/>
  <c r="AB146" i="75"/>
  <c r="J146" i="75"/>
  <c r="N146" i="68"/>
  <c r="AK146" i="67"/>
  <c r="J146" i="72"/>
  <c r="AT146" i="73"/>
  <c r="AX146" i="68"/>
  <c r="X146" i="75"/>
  <c r="AM146" i="68"/>
  <c r="AE146" i="75"/>
  <c r="AX146" i="75"/>
  <c r="AJ146" i="70"/>
  <c r="AA146" i="72"/>
  <c r="K143" i="88"/>
  <c r="K193" i="88" s="1"/>
  <c r="K143" i="69"/>
  <c r="K193" i="69" s="1"/>
  <c r="K143" i="73"/>
  <c r="K193" i="73" s="1"/>
  <c r="K143" i="68"/>
  <c r="K193" i="68" s="1"/>
  <c r="K193" i="71"/>
  <c r="K143" i="70"/>
  <c r="K193" i="70" s="1"/>
  <c r="K143" i="72"/>
  <c r="K193" i="72" s="1"/>
  <c r="K143" i="75"/>
  <c r="K193" i="75" s="1"/>
  <c r="J146" i="73"/>
  <c r="AA146" i="67"/>
  <c r="M146" i="67"/>
  <c r="AV146" i="73"/>
  <c r="F172" i="75"/>
  <c r="F194" i="75" s="1"/>
  <c r="AA146" i="75"/>
  <c r="AJ146" i="73"/>
  <c r="M146" i="68"/>
  <c r="F146" i="73"/>
  <c r="J172" i="69"/>
  <c r="J194" i="69" s="1"/>
  <c r="J172" i="88"/>
  <c r="J194" i="88" s="1"/>
  <c r="J172" i="72"/>
  <c r="J194" i="72" s="1"/>
  <c r="J172" i="71"/>
  <c r="J194" i="71" s="1"/>
  <c r="J172" i="67"/>
  <c r="J194" i="67" s="1"/>
  <c r="J172" i="75"/>
  <c r="J194" i="75" s="1"/>
  <c r="J172" i="73"/>
  <c r="J194" i="73" s="1"/>
  <c r="J172" i="70"/>
  <c r="J194" i="70" s="1"/>
  <c r="I143" i="75"/>
  <c r="I193" i="75" s="1"/>
  <c r="AY146" i="63"/>
  <c r="BA146" i="63"/>
  <c r="AZ146" i="68"/>
  <c r="AZ146" i="69"/>
  <c r="AZ196" i="69" s="1"/>
  <c r="AZ146" i="63"/>
  <c r="AY146" i="68"/>
  <c r="E146" i="73"/>
  <c r="BA146" i="88"/>
  <c r="BA146" i="75"/>
  <c r="AY146" i="70"/>
  <c r="BB146" i="63"/>
  <c r="AY146" i="88"/>
  <c r="BB146" i="68"/>
  <c r="AZ146" i="88"/>
  <c r="AY146" i="73"/>
  <c r="AY196" i="73" s="1"/>
  <c r="E146" i="68"/>
  <c r="AY146" i="75"/>
  <c r="E146" i="69"/>
  <c r="BA146" i="73"/>
  <c r="BA146" i="67"/>
  <c r="AZ146" i="70"/>
  <c r="E146" i="67"/>
  <c r="AZ146" i="73"/>
  <c r="AY146" i="69"/>
  <c r="AY146" i="72"/>
  <c r="BA146" i="70"/>
  <c r="BB146" i="69"/>
  <c r="BB196" i="69" s="1"/>
  <c r="AY146" i="67"/>
  <c r="E146" i="71"/>
  <c r="E146" i="70"/>
  <c r="E146" i="72"/>
  <c r="E146" i="88"/>
  <c r="AZ146" i="67"/>
  <c r="BB146" i="75"/>
  <c r="BB146" i="70"/>
  <c r="BA146" i="69"/>
  <c r="BA146" i="68"/>
  <c r="BA196" i="68" s="1"/>
  <c r="BB146" i="88"/>
  <c r="BB146" i="72"/>
  <c r="AZ146" i="72"/>
  <c r="BB146" i="73"/>
  <c r="AZ146" i="75"/>
  <c r="BA146" i="72"/>
  <c r="E146" i="75"/>
  <c r="AX146" i="88"/>
  <c r="AA146" i="63"/>
  <c r="AE146" i="88"/>
  <c r="AS146" i="88"/>
  <c r="P146" i="63"/>
  <c r="AX146" i="63"/>
  <c r="AP146" i="88"/>
  <c r="AR146" i="88"/>
  <c r="AI146" i="88"/>
  <c r="AK146" i="88"/>
  <c r="Y146" i="73"/>
  <c r="AP146" i="63"/>
  <c r="AV146" i="63"/>
  <c r="R146" i="69"/>
  <c r="AQ146" i="63"/>
  <c r="AV146" i="88"/>
  <c r="AD146" i="63"/>
  <c r="AW146" i="63"/>
  <c r="AA146" i="88"/>
  <c r="U146" i="88"/>
  <c r="S146" i="88"/>
  <c r="AM146" i="63"/>
  <c r="AG146" i="63"/>
  <c r="Y146" i="63"/>
  <c r="AR146" i="67"/>
  <c r="F146" i="88"/>
  <c r="AU146" i="88"/>
  <c r="X146" i="88"/>
  <c r="AH146" i="63"/>
  <c r="K146" i="88"/>
  <c r="H146" i="63"/>
  <c r="AX146" i="70"/>
  <c r="AC146" i="63"/>
  <c r="AK146" i="63"/>
  <c r="J146" i="68"/>
  <c r="Z146" i="88"/>
  <c r="AE146" i="69"/>
  <c r="AS146" i="68"/>
  <c r="P146" i="88"/>
  <c r="G146" i="63"/>
  <c r="AU146" i="63"/>
  <c r="F146" i="63"/>
  <c r="Q146" i="63"/>
  <c r="U146" i="70"/>
  <c r="U146" i="63"/>
  <c r="AI146" i="75"/>
  <c r="AI196" i="75" s="1"/>
  <c r="N146" i="63"/>
  <c r="O146" i="88"/>
  <c r="AC146" i="73"/>
  <c r="AB146" i="67"/>
  <c r="J146" i="88"/>
  <c r="AJ146" i="88"/>
  <c r="G146" i="67"/>
  <c r="M146" i="63"/>
  <c r="T146" i="63"/>
  <c r="N146" i="69"/>
  <c r="V146" i="63"/>
  <c r="AI146" i="63"/>
  <c r="Z146" i="67"/>
  <c r="AE146" i="63"/>
  <c r="W146" i="75"/>
  <c r="AL146" i="63"/>
  <c r="AX146" i="69"/>
  <c r="AI146" i="70"/>
  <c r="AI196" i="70" s="1"/>
  <c r="AL146" i="88"/>
  <c r="T146" i="69"/>
  <c r="AW146" i="88"/>
  <c r="AB146" i="63"/>
  <c r="I146" i="63"/>
  <c r="Y146" i="88"/>
  <c r="H146" i="88"/>
  <c r="H146" i="68"/>
  <c r="G146" i="70"/>
  <c r="AC146" i="72"/>
  <c r="L146" i="70"/>
  <c r="AO146" i="88"/>
  <c r="AO146" i="63"/>
  <c r="Q146" i="68"/>
  <c r="W146" i="68"/>
  <c r="AM146" i="88"/>
  <c r="AH146" i="70"/>
  <c r="AF146" i="63"/>
  <c r="L146" i="67"/>
  <c r="AJ146" i="72"/>
  <c r="BB146" i="67"/>
  <c r="AT146" i="88"/>
  <c r="S146" i="68"/>
  <c r="AQ146" i="75"/>
  <c r="Q146" i="67"/>
  <c r="AB146" i="73"/>
  <c r="AG146" i="70"/>
  <c r="AQ146" i="73"/>
  <c r="AO146" i="75"/>
  <c r="AN146" i="63"/>
  <c r="Q146" i="88"/>
  <c r="X146" i="68"/>
  <c r="AQ146" i="88"/>
  <c r="K146" i="63"/>
  <c r="AT146" i="63"/>
  <c r="S146" i="73"/>
  <c r="AS146" i="73"/>
  <c r="AN146" i="73"/>
  <c r="S146" i="72"/>
  <c r="AK146" i="69"/>
  <c r="Z146" i="69"/>
  <c r="AA146" i="73"/>
  <c r="AT146" i="75"/>
  <c r="M146" i="88"/>
  <c r="AA146" i="69"/>
  <c r="R146" i="67"/>
  <c r="AD146" i="73"/>
  <c r="AX146" i="67"/>
  <c r="K146" i="73"/>
  <c r="N146" i="88"/>
  <c r="Z146" i="63"/>
  <c r="Z196" i="63" s="1"/>
  <c r="Q146" i="70"/>
  <c r="AJ146" i="63"/>
  <c r="X146" i="69"/>
  <c r="Q146" i="75"/>
  <c r="Q196" i="75" s="1"/>
  <c r="X146" i="63"/>
  <c r="AA146" i="68"/>
  <c r="AK146" i="68"/>
  <c r="AM146" i="75"/>
  <c r="AD146" i="88"/>
  <c r="U146" i="75"/>
  <c r="U196" i="75" s="1"/>
  <c r="U201" i="75" s="1"/>
  <c r="S146" i="63"/>
  <c r="N146" i="75"/>
  <c r="AH146" i="75"/>
  <c r="AL146" i="70"/>
  <c r="G146" i="73"/>
  <c r="AS146" i="75"/>
  <c r="AQ146" i="72"/>
  <c r="AO146" i="73"/>
  <c r="AH146" i="73"/>
  <c r="AU146" i="73"/>
  <c r="AB146" i="88"/>
  <c r="AI146" i="72"/>
  <c r="L146" i="68"/>
  <c r="AV146" i="68"/>
  <c r="AU146" i="67"/>
  <c r="U146" i="67"/>
  <c r="O146" i="63"/>
  <c r="L196" i="71"/>
  <c r="L202" i="71" s="1"/>
  <c r="Y146" i="70"/>
  <c r="W146" i="88"/>
  <c r="AN146" i="70"/>
  <c r="T146" i="73"/>
  <c r="AQ146" i="69"/>
  <c r="AH146" i="69"/>
  <c r="W146" i="72"/>
  <c r="AL146" i="72"/>
  <c r="AL196" i="72" s="1"/>
  <c r="Y146" i="67"/>
  <c r="AM146" i="70"/>
  <c r="AM196" i="70" s="1"/>
  <c r="AP146" i="68"/>
  <c r="O146" i="70"/>
  <c r="H146" i="73"/>
  <c r="H196" i="73" s="1"/>
  <c r="H202" i="73" s="1"/>
  <c r="G146" i="68"/>
  <c r="AE146" i="70"/>
  <c r="G146" i="88"/>
  <c r="P146" i="68"/>
  <c r="R146" i="88"/>
  <c r="AT146" i="69"/>
  <c r="AF146" i="88"/>
  <c r="L146" i="69"/>
  <c r="H146" i="72"/>
  <c r="AH146" i="67"/>
  <c r="AR146" i="63"/>
  <c r="L146" i="88"/>
  <c r="W146" i="63"/>
  <c r="W196" i="63" s="1"/>
  <c r="AI146" i="68"/>
  <c r="F146" i="68"/>
  <c r="AS146" i="67"/>
  <c r="AM146" i="67"/>
  <c r="AW146" i="67"/>
  <c r="AH146" i="68"/>
  <c r="AH196" i="68" s="1"/>
  <c r="AV146" i="70"/>
  <c r="AI146" i="73"/>
  <c r="AA146" i="70"/>
  <c r="AQ146" i="70"/>
  <c r="AM146" i="69"/>
  <c r="AQ146" i="68"/>
  <c r="AQ196" i="68" s="1"/>
  <c r="AK146" i="70"/>
  <c r="AN146" i="72"/>
  <c r="AO146" i="70"/>
  <c r="AO196" i="70" s="1"/>
  <c r="AK146" i="73"/>
  <c r="AN146" i="88"/>
  <c r="AB146" i="69"/>
  <c r="X146" i="72"/>
  <c r="AI146" i="69"/>
  <c r="AI196" i="69" s="1"/>
  <c r="AH146" i="88"/>
  <c r="AR146" i="68"/>
  <c r="AT146" i="68"/>
  <c r="AE146" i="72"/>
  <c r="R146" i="63"/>
  <c r="AV146" i="69"/>
  <c r="U146" i="68"/>
  <c r="W146" i="69"/>
  <c r="AC146" i="69"/>
  <c r="AT146" i="67"/>
  <c r="L146" i="73"/>
  <c r="Z146" i="68"/>
  <c r="AW146" i="68"/>
  <c r="R146" i="68"/>
  <c r="K146" i="67"/>
  <c r="AF146" i="67"/>
  <c r="K146" i="68"/>
  <c r="N143" i="69"/>
  <c r="N193" i="69" s="1"/>
  <c r="N143" i="72"/>
  <c r="N193" i="72" s="1"/>
  <c r="N143" i="70"/>
  <c r="N193" i="70" s="1"/>
  <c r="N143" i="75"/>
  <c r="N193" i="75" s="1"/>
  <c r="N143" i="73"/>
  <c r="N193" i="73" s="1"/>
  <c r="N143" i="68"/>
  <c r="N193" i="68" s="1"/>
  <c r="N193" i="71"/>
  <c r="W146" i="73"/>
  <c r="J146" i="67"/>
  <c r="J196" i="67" s="1"/>
  <c r="J202" i="67" s="1"/>
  <c r="S146" i="69"/>
  <c r="P146" i="73"/>
  <c r="AU146" i="70"/>
  <c r="I146" i="75"/>
  <c r="Y146" i="68"/>
  <c r="F146" i="70"/>
  <c r="AC146" i="75"/>
  <c r="AG146" i="67"/>
  <c r="AW146" i="70"/>
  <c r="AH146" i="72"/>
  <c r="M146" i="73"/>
  <c r="S176" i="69"/>
  <c r="S176" i="72"/>
  <c r="S176" i="88"/>
  <c r="S195" i="88" s="1"/>
  <c r="S176" i="70"/>
  <c r="S176" i="73"/>
  <c r="S176" i="71"/>
  <c r="S176" i="75"/>
  <c r="S176" i="67"/>
  <c r="S195" i="67" s="1"/>
  <c r="G143" i="73"/>
  <c r="G193" i="73" s="1"/>
  <c r="AG146" i="88"/>
  <c r="V146" i="88"/>
  <c r="AM143" i="73"/>
  <c r="AM193" i="73" s="1"/>
  <c r="AM143" i="69"/>
  <c r="AM193" i="69" s="1"/>
  <c r="AM143" i="88"/>
  <c r="AM193" i="88" s="1"/>
  <c r="AM143" i="68"/>
  <c r="AM193" i="68" s="1"/>
  <c r="AM143" i="70"/>
  <c r="AM193" i="70" s="1"/>
  <c r="AM193" i="71"/>
  <c r="AM143" i="72"/>
  <c r="AM193" i="72" s="1"/>
  <c r="AM143" i="75"/>
  <c r="AM193" i="75" s="1"/>
  <c r="AO146" i="68"/>
  <c r="AS146" i="72"/>
  <c r="AO143" i="73"/>
  <c r="AO193" i="73" s="1"/>
  <c r="AO143" i="70"/>
  <c r="AO193" i="70" s="1"/>
  <c r="AO143" i="75"/>
  <c r="AO193" i="75" s="1"/>
  <c r="AO143" i="88"/>
  <c r="AO193" i="88" s="1"/>
  <c r="AO143" i="68"/>
  <c r="AO193" i="68" s="1"/>
  <c r="AO143" i="72"/>
  <c r="AO193" i="72" s="1"/>
  <c r="AO143" i="69"/>
  <c r="AO193" i="69" s="1"/>
  <c r="AO193" i="71"/>
  <c r="AS146" i="63"/>
  <c r="AQ176" i="72"/>
  <c r="AQ176" i="67"/>
  <c r="AQ195" i="67" s="1"/>
  <c r="AQ176" i="75"/>
  <c r="AQ176" i="70"/>
  <c r="AQ176" i="69"/>
  <c r="AQ176" i="73"/>
  <c r="AQ176" i="88"/>
  <c r="AQ195" i="88" s="1"/>
  <c r="AQ176" i="71"/>
  <c r="O176" i="88"/>
  <c r="O195" i="88" s="1"/>
  <c r="O176" i="70"/>
  <c r="O176" i="73"/>
  <c r="O176" i="72"/>
  <c r="O176" i="67"/>
  <c r="O195" i="67" s="1"/>
  <c r="O176" i="69"/>
  <c r="O176" i="68"/>
  <c r="O195" i="68" s="1"/>
  <c r="O176" i="75"/>
  <c r="O146" i="72"/>
  <c r="AJ146" i="68"/>
  <c r="H146" i="70"/>
  <c r="H196" i="70" s="1"/>
  <c r="H202" i="70" s="1"/>
  <c r="P146" i="75"/>
  <c r="I146" i="72"/>
  <c r="AW146" i="73"/>
  <c r="AC146" i="88"/>
  <c r="P146" i="69"/>
  <c r="AP146" i="70"/>
  <c r="AO146" i="72"/>
  <c r="S146" i="75"/>
  <c r="T146" i="75"/>
  <c r="AF146" i="73"/>
  <c r="N146" i="73"/>
  <c r="N196" i="73" s="1"/>
  <c r="N202" i="73" s="1"/>
  <c r="AD146" i="70"/>
  <c r="R146" i="75"/>
  <c r="R196" i="75" s="1"/>
  <c r="AS176" i="72"/>
  <c r="AS176" i="71"/>
  <c r="AS176" i="88"/>
  <c r="AS195" i="88" s="1"/>
  <c r="AS176" i="69"/>
  <c r="AS176" i="70"/>
  <c r="AS176" i="75"/>
  <c r="AS176" i="73"/>
  <c r="AS176" i="67"/>
  <c r="AS195" i="67" s="1"/>
  <c r="AM146" i="72"/>
  <c r="H146" i="69"/>
  <c r="Z146" i="75"/>
  <c r="G176" i="88"/>
  <c r="G195" i="88" s="1"/>
  <c r="G176" i="75"/>
  <c r="G176" i="72"/>
  <c r="G176" i="67"/>
  <c r="G195" i="67" s="1"/>
  <c r="G176" i="73"/>
  <c r="G176" i="69"/>
  <c r="G176" i="71"/>
  <c r="G176" i="68"/>
  <c r="G195" i="68" s="1"/>
  <c r="G176" i="70"/>
  <c r="P146" i="70"/>
  <c r="U146" i="69"/>
  <c r="AX146" i="73"/>
  <c r="AP146" i="69"/>
  <c r="AC146" i="67"/>
  <c r="J143" i="88"/>
  <c r="J193" i="88" s="1"/>
  <c r="J143" i="67"/>
  <c r="J193" i="67" s="1"/>
  <c r="J193" i="71"/>
  <c r="J143" i="70"/>
  <c r="J193" i="70" s="1"/>
  <c r="J143" i="73"/>
  <c r="J193" i="73" s="1"/>
  <c r="J143" i="68"/>
  <c r="J193" i="68" s="1"/>
  <c r="J143" i="69"/>
  <c r="J193" i="69" s="1"/>
  <c r="J143" i="75"/>
  <c r="J193" i="75" s="1"/>
  <c r="AA176" i="69"/>
  <c r="AA176" i="73"/>
  <c r="AA176" i="75"/>
  <c r="AA176" i="88"/>
  <c r="AA195" i="88" s="1"/>
  <c r="AA176" i="72"/>
  <c r="AA176" i="67"/>
  <c r="AA195" i="67" s="1"/>
  <c r="AA176" i="70"/>
  <c r="AA176" i="71"/>
  <c r="AA176" i="68"/>
  <c r="AA195" i="68" s="1"/>
  <c r="F172" i="71"/>
  <c r="F194" i="71" s="1"/>
  <c r="H172" i="75"/>
  <c r="H194" i="75" s="1"/>
  <c r="AL146" i="75"/>
  <c r="Y176" i="73"/>
  <c r="Y176" i="69"/>
  <c r="Y176" i="72"/>
  <c r="Y176" i="75"/>
  <c r="Y176" i="88"/>
  <c r="Y195" i="88" s="1"/>
  <c r="Y176" i="71"/>
  <c r="Y176" i="67"/>
  <c r="Y195" i="67" s="1"/>
  <c r="Y176" i="70"/>
  <c r="AH176" i="75"/>
  <c r="AH176" i="88"/>
  <c r="AH195" i="88" s="1"/>
  <c r="AH176" i="71"/>
  <c r="AH176" i="67"/>
  <c r="AH195" i="67" s="1"/>
  <c r="AH176" i="72"/>
  <c r="AH176" i="73"/>
  <c r="AH176" i="69"/>
  <c r="AH176" i="70"/>
  <c r="X143" i="69"/>
  <c r="X193" i="69" s="1"/>
  <c r="X143" i="73"/>
  <c r="X193" i="73" s="1"/>
  <c r="X143" i="75"/>
  <c r="X193" i="75" s="1"/>
  <c r="X143" i="70"/>
  <c r="X193" i="70" s="1"/>
  <c r="X143" i="68"/>
  <c r="X193" i="68" s="1"/>
  <c r="X143" i="72"/>
  <c r="X193" i="72" s="1"/>
  <c r="X143" i="88"/>
  <c r="X193" i="88" s="1"/>
  <c r="X193" i="71"/>
  <c r="I172" i="72"/>
  <c r="I194" i="72" s="1"/>
  <c r="I172" i="68"/>
  <c r="I194" i="68" s="1"/>
  <c r="I172" i="73"/>
  <c r="I194" i="73" s="1"/>
  <c r="I172" i="71"/>
  <c r="I194" i="71" s="1"/>
  <c r="I172" i="69"/>
  <c r="I194" i="69" s="1"/>
  <c r="AD193" i="71"/>
  <c r="AD143" i="68"/>
  <c r="AD193" i="68" s="1"/>
  <c r="AD143" i="88"/>
  <c r="AD193" i="88" s="1"/>
  <c r="AD143" i="75"/>
  <c r="AD193" i="75" s="1"/>
  <c r="AD143" i="69"/>
  <c r="AD193" i="69" s="1"/>
  <c r="AD143" i="73"/>
  <c r="AD193" i="73" s="1"/>
  <c r="AD143" i="70"/>
  <c r="AD193" i="70" s="1"/>
  <c r="AD143" i="72"/>
  <c r="AD193" i="72" s="1"/>
  <c r="AT147" i="73"/>
  <c r="N147" i="68"/>
  <c r="AH147" i="70"/>
  <c r="X147" i="68"/>
  <c r="K147" i="67"/>
  <c r="L147" i="75"/>
  <c r="AE147" i="70"/>
  <c r="AN147" i="70"/>
  <c r="T147" i="69"/>
  <c r="AW147" i="73"/>
  <c r="AY147" i="70"/>
  <c r="M147" i="88"/>
  <c r="N147" i="70"/>
  <c r="V147" i="72"/>
  <c r="K147" i="75"/>
  <c r="F147" i="70"/>
  <c r="AI147" i="88"/>
  <c r="Z147" i="88"/>
  <c r="AU147" i="88"/>
  <c r="T147" i="67"/>
  <c r="J147" i="88"/>
  <c r="I172" i="88"/>
  <c r="I194" i="88" s="1"/>
  <c r="I172" i="75"/>
  <c r="I194" i="75" s="1"/>
  <c r="I172" i="67"/>
  <c r="I194" i="67" s="1"/>
  <c r="G172" i="72"/>
  <c r="G194" i="72" s="1"/>
  <c r="G172" i="73"/>
  <c r="G194" i="73" s="1"/>
  <c r="G172" i="69"/>
  <c r="G194" i="69" s="1"/>
  <c r="G172" i="68"/>
  <c r="G194" i="68" s="1"/>
  <c r="G172" i="75"/>
  <c r="G194" i="75" s="1"/>
  <c r="G172" i="70"/>
  <c r="G194" i="70" s="1"/>
  <c r="G172" i="67"/>
  <c r="G194" i="67" s="1"/>
  <c r="G172" i="71"/>
  <c r="G194" i="71" s="1"/>
  <c r="R147" i="68"/>
  <c r="AP147" i="75"/>
  <c r="Z147" i="68"/>
  <c r="AZ147" i="73"/>
  <c r="E147" i="88"/>
  <c r="G147" i="73"/>
  <c r="AC147" i="75"/>
  <c r="BA147" i="69"/>
  <c r="AF147" i="69"/>
  <c r="F147" i="72"/>
  <c r="L147" i="72"/>
  <c r="V147" i="73"/>
  <c r="AA147" i="75"/>
  <c r="AP147" i="73"/>
  <c r="Q147" i="73"/>
  <c r="AY147" i="67"/>
  <c r="AU147" i="70"/>
  <c r="J147" i="75"/>
  <c r="AP147" i="69"/>
  <c r="AE147" i="68"/>
  <c r="AR147" i="75"/>
  <c r="AR143" i="75"/>
  <c r="AR193" i="75" s="1"/>
  <c r="AR143" i="72"/>
  <c r="AR193" i="72" s="1"/>
  <c r="AR143" i="73"/>
  <c r="AR193" i="73" s="1"/>
  <c r="AR143" i="70"/>
  <c r="AR193" i="70" s="1"/>
  <c r="AR193" i="71"/>
  <c r="AR143" i="69"/>
  <c r="AR193" i="69" s="1"/>
  <c r="AR143" i="68"/>
  <c r="AR193" i="68" s="1"/>
  <c r="AR143" i="88"/>
  <c r="AR193" i="88" s="1"/>
  <c r="Q176" i="67"/>
  <c r="Q195" i="67" s="1"/>
  <c r="Q176" i="75"/>
  <c r="Q176" i="71"/>
  <c r="Q176" i="72"/>
  <c r="Q176" i="69"/>
  <c r="Q176" i="88"/>
  <c r="Q195" i="88" s="1"/>
  <c r="Q176" i="73"/>
  <c r="Q176" i="70"/>
  <c r="O172" i="88"/>
  <c r="O194" i="88" s="1"/>
  <c r="O172" i="73"/>
  <c r="O194" i="73" s="1"/>
  <c r="O172" i="70"/>
  <c r="O194" i="70" s="1"/>
  <c r="O172" i="75"/>
  <c r="O194" i="75" s="1"/>
  <c r="O172" i="69"/>
  <c r="O194" i="69" s="1"/>
  <c r="O172" i="68"/>
  <c r="O194" i="68" s="1"/>
  <c r="O172" i="72"/>
  <c r="O194" i="72" s="1"/>
  <c r="O172" i="67"/>
  <c r="O194" i="67" s="1"/>
  <c r="AB147" i="70"/>
  <c r="AY147" i="69"/>
  <c r="BA147" i="75"/>
  <c r="H147" i="63"/>
  <c r="AC147" i="68"/>
  <c r="AV147" i="69"/>
  <c r="AZ143" i="73"/>
  <c r="AZ193" i="73" s="1"/>
  <c r="AZ143" i="72"/>
  <c r="AZ193" i="72" s="1"/>
  <c r="AZ143" i="70"/>
  <c r="AZ193" i="70" s="1"/>
  <c r="AZ143" i="88"/>
  <c r="AZ193" i="88" s="1"/>
  <c r="AZ143" i="68"/>
  <c r="AZ193" i="68" s="1"/>
  <c r="AZ143" i="75"/>
  <c r="AZ193" i="75" s="1"/>
  <c r="AZ143" i="69"/>
  <c r="AZ193" i="69" s="1"/>
  <c r="AZ200" i="69" s="1"/>
  <c r="AZ193" i="71"/>
  <c r="S143" i="73"/>
  <c r="S193" i="73" s="1"/>
  <c r="S143" i="88"/>
  <c r="S193" i="88" s="1"/>
  <c r="S143" i="75"/>
  <c r="S193" i="75" s="1"/>
  <c r="S143" i="69"/>
  <c r="S193" i="69" s="1"/>
  <c r="S143" i="70"/>
  <c r="S193" i="70" s="1"/>
  <c r="S200" i="70" s="1"/>
  <c r="S143" i="68"/>
  <c r="S193" i="68" s="1"/>
  <c r="S143" i="72"/>
  <c r="S193" i="72" s="1"/>
  <c r="S193" i="71"/>
  <c r="AF176" i="69"/>
  <c r="AF176" i="71"/>
  <c r="AF176" i="67"/>
  <c r="AF195" i="67" s="1"/>
  <c r="AF176" i="70"/>
  <c r="AF176" i="75"/>
  <c r="AF176" i="73"/>
  <c r="AF176" i="88"/>
  <c r="AF195" i="88" s="1"/>
  <c r="AF176" i="72"/>
  <c r="L143" i="69"/>
  <c r="L193" i="69" s="1"/>
  <c r="L176" i="68"/>
  <c r="L195" i="68" s="1"/>
  <c r="Y143" i="68"/>
  <c r="Y193" i="68" s="1"/>
  <c r="Y143" i="69"/>
  <c r="Y193" i="69" s="1"/>
  <c r="Y143" i="72"/>
  <c r="Y193" i="72" s="1"/>
  <c r="Y143" i="75"/>
  <c r="Y193" i="75" s="1"/>
  <c r="Y143" i="73"/>
  <c r="Y193" i="73" s="1"/>
  <c r="Y143" i="70"/>
  <c r="Y193" i="70" s="1"/>
  <c r="Y193" i="71"/>
  <c r="Y143" i="88"/>
  <c r="Y193" i="88" s="1"/>
  <c r="Y143" i="67"/>
  <c r="Y193" i="67" s="1"/>
  <c r="AW143" i="69"/>
  <c r="AW193" i="69" s="1"/>
  <c r="AW143" i="68"/>
  <c r="AW193" i="68" s="1"/>
  <c r="AW143" i="70"/>
  <c r="AW193" i="70" s="1"/>
  <c r="AW143" i="72"/>
  <c r="AW193" i="72" s="1"/>
  <c r="AW193" i="71"/>
  <c r="AW143" i="88"/>
  <c r="AW193" i="88" s="1"/>
  <c r="AW143" i="75"/>
  <c r="AW193" i="75" s="1"/>
  <c r="AW143" i="73"/>
  <c r="AW193" i="73" s="1"/>
  <c r="AW143" i="67"/>
  <c r="AW193" i="67" s="1"/>
  <c r="T143" i="72"/>
  <c r="T193" i="72" s="1"/>
  <c r="T143" i="69"/>
  <c r="T193" i="69" s="1"/>
  <c r="T143" i="68"/>
  <c r="T193" i="68" s="1"/>
  <c r="T193" i="71"/>
  <c r="T143" i="88"/>
  <c r="T193" i="88" s="1"/>
  <c r="T143" i="75"/>
  <c r="T193" i="75" s="1"/>
  <c r="T143" i="70"/>
  <c r="T193" i="70" s="1"/>
  <c r="T143" i="73"/>
  <c r="T193" i="73" s="1"/>
  <c r="AA147" i="63"/>
  <c r="AW147" i="69"/>
  <c r="AH147" i="67"/>
  <c r="AX147" i="73"/>
  <c r="AG147" i="63"/>
  <c r="AW147" i="67"/>
  <c r="AP147" i="68"/>
  <c r="Z147" i="75"/>
  <c r="AP147" i="72"/>
  <c r="P147" i="69"/>
  <c r="F147" i="69"/>
  <c r="N147" i="72"/>
  <c r="AZ147" i="75"/>
  <c r="R147" i="73"/>
  <c r="Q147" i="68"/>
  <c r="AT147" i="72"/>
  <c r="AD147" i="73"/>
  <c r="AP147" i="63"/>
  <c r="AG147" i="73"/>
  <c r="AA147" i="68"/>
  <c r="O147" i="67"/>
  <c r="F147" i="75"/>
  <c r="AX147" i="63"/>
  <c r="BA147" i="88"/>
  <c r="AT147" i="67"/>
  <c r="G147" i="88"/>
  <c r="P147" i="70"/>
  <c r="W147" i="88"/>
  <c r="AN147" i="73"/>
  <c r="AK147" i="73"/>
  <c r="AM147" i="69"/>
  <c r="Y147" i="72"/>
  <c r="W147" i="69"/>
  <c r="AA147" i="67"/>
  <c r="T147" i="68"/>
  <c r="G147" i="69"/>
  <c r="AX147" i="75"/>
  <c r="Y147" i="69"/>
  <c r="AV147" i="70"/>
  <c r="AH147" i="69"/>
  <c r="AJ147" i="70"/>
  <c r="AN147" i="72"/>
  <c r="AK147" i="75"/>
  <c r="AL147" i="70"/>
  <c r="AF147" i="73"/>
  <c r="P147" i="75"/>
  <c r="AU147" i="72"/>
  <c r="AN147" i="67"/>
  <c r="AT147" i="68"/>
  <c r="T147" i="70"/>
  <c r="AC147" i="63"/>
  <c r="AS147" i="88"/>
  <c r="AI147" i="63"/>
  <c r="X147" i="75"/>
  <c r="S147" i="68"/>
  <c r="M147" i="72"/>
  <c r="V147" i="88"/>
  <c r="AE147" i="72"/>
  <c r="I147" i="67"/>
  <c r="AS147" i="67"/>
  <c r="V147" i="69"/>
  <c r="L147" i="70"/>
  <c r="M147" i="73"/>
  <c r="AL147" i="63"/>
  <c r="AB147" i="75"/>
  <c r="S147" i="72"/>
  <c r="BA147" i="73"/>
  <c r="AB147" i="73"/>
  <c r="AF147" i="70"/>
  <c r="L147" i="73"/>
  <c r="E147" i="68"/>
  <c r="AX147" i="88"/>
  <c r="AT147" i="63"/>
  <c r="AL147" i="88"/>
  <c r="AR147" i="67"/>
  <c r="M147" i="68"/>
  <c r="AT147" i="70"/>
  <c r="AK147" i="70"/>
  <c r="S147" i="63"/>
  <c r="AG147" i="72"/>
  <c r="G147" i="63"/>
  <c r="AR147" i="88"/>
  <c r="Z147" i="67"/>
  <c r="O147" i="63"/>
  <c r="AY147" i="72"/>
  <c r="AJ147" i="72"/>
  <c r="K147" i="69"/>
  <c r="AR147" i="68"/>
  <c r="AU147" i="63"/>
  <c r="X147" i="63"/>
  <c r="O147" i="75"/>
  <c r="AB147" i="69"/>
  <c r="AO147" i="72"/>
  <c r="AV147" i="72"/>
  <c r="G147" i="67"/>
  <c r="AR147" i="69"/>
  <c r="V147" i="63"/>
  <c r="AX147" i="72"/>
  <c r="AE147" i="88"/>
  <c r="AQ147" i="63"/>
  <c r="AL147" i="69"/>
  <c r="AG147" i="75"/>
  <c r="P147" i="67"/>
  <c r="P147" i="63"/>
  <c r="AI147" i="68"/>
  <c r="AD147" i="75"/>
  <c r="X147" i="73"/>
  <c r="AX147" i="70"/>
  <c r="Y147" i="73"/>
  <c r="Y147" i="63"/>
  <c r="M147" i="75"/>
  <c r="Z196" i="71"/>
  <c r="AT147" i="69"/>
  <c r="O147" i="73"/>
  <c r="N147" i="67"/>
  <c r="R147" i="70"/>
  <c r="AQ147" i="70"/>
  <c r="Q147" i="69"/>
  <c r="AF147" i="75"/>
  <c r="T147" i="75"/>
  <c r="AS147" i="72"/>
  <c r="AN147" i="68"/>
  <c r="X147" i="69"/>
  <c r="AF147" i="67"/>
  <c r="AK147" i="72"/>
  <c r="E147" i="71"/>
  <c r="AV147" i="88"/>
  <c r="AE147" i="63"/>
  <c r="V147" i="68"/>
  <c r="V147" i="75"/>
  <c r="Y147" i="67"/>
  <c r="AC147" i="70"/>
  <c r="O147" i="68"/>
  <c r="AG147" i="69"/>
  <c r="BB147" i="75"/>
  <c r="M147" i="69"/>
  <c r="AM147" i="68"/>
  <c r="AQ147" i="72"/>
  <c r="I147" i="73"/>
  <c r="J147" i="73"/>
  <c r="W147" i="70"/>
  <c r="AR147" i="63"/>
  <c r="AW147" i="68"/>
  <c r="I147" i="70"/>
  <c r="AN147" i="75"/>
  <c r="AG147" i="88"/>
  <c r="AR147" i="70"/>
  <c r="F147" i="67"/>
  <c r="AO147" i="75"/>
  <c r="Q147" i="72"/>
  <c r="AU147" i="68"/>
  <c r="I147" i="72"/>
  <c r="AP147" i="67"/>
  <c r="O147" i="70"/>
  <c r="U147" i="72"/>
  <c r="AE147" i="75"/>
  <c r="AA147" i="73"/>
  <c r="AN147" i="88"/>
  <c r="H147" i="68"/>
  <c r="AC147" i="72"/>
  <c r="AZ147" i="68"/>
  <c r="AY147" i="68"/>
  <c r="U147" i="88"/>
  <c r="BA147" i="72"/>
  <c r="AQ147" i="69"/>
  <c r="E147" i="73"/>
  <c r="F147" i="88"/>
  <c r="AP147" i="70"/>
  <c r="AN147" i="69"/>
  <c r="AM147" i="63"/>
  <c r="S147" i="69"/>
  <c r="L147" i="69"/>
  <c r="Z147" i="72"/>
  <c r="R147" i="63"/>
  <c r="F147" i="68"/>
  <c r="T147" i="72"/>
  <c r="J147" i="63"/>
  <c r="L147" i="63"/>
  <c r="J147" i="72"/>
  <c r="AK147" i="63"/>
  <c r="U147" i="70"/>
  <c r="AB147" i="67"/>
  <c r="AY147" i="88"/>
  <c r="AR147" i="72"/>
  <c r="AC147" i="69"/>
  <c r="BA147" i="70"/>
  <c r="AY147" i="75"/>
  <c r="W147" i="67"/>
  <c r="AA147" i="70"/>
  <c r="AC147" i="73"/>
  <c r="Y147" i="68"/>
  <c r="F147" i="73"/>
  <c r="J147" i="70"/>
  <c r="J147" i="68"/>
  <c r="AU147" i="67"/>
  <c r="AF147" i="68"/>
  <c r="U147" i="67"/>
  <c r="AI147" i="67"/>
  <c r="M147" i="70"/>
  <c r="AI147" i="73"/>
  <c r="AS147" i="73"/>
  <c r="AX147" i="67"/>
  <c r="K147" i="63"/>
  <c r="AD147" i="88"/>
  <c r="Z147" i="73"/>
  <c r="AU147" i="69"/>
  <c r="AJ147" i="75"/>
  <c r="E147" i="63"/>
  <c r="AG147" i="70"/>
  <c r="H147" i="69"/>
  <c r="AD147" i="63"/>
  <c r="K147" i="73"/>
  <c r="AE147" i="69"/>
  <c r="BB147" i="63"/>
  <c r="K147" i="68"/>
  <c r="G147" i="72"/>
  <c r="AB147" i="72"/>
  <c r="S147" i="75"/>
  <c r="G147" i="75"/>
  <c r="H147" i="67"/>
  <c r="L147" i="68"/>
  <c r="AH147" i="73"/>
  <c r="S147" i="88"/>
  <c r="AC147" i="88"/>
  <c r="AG147" i="67"/>
  <c r="AO147" i="69"/>
  <c r="BA147" i="63"/>
  <c r="X147" i="88"/>
  <c r="AH147" i="75"/>
  <c r="Y147" i="88"/>
  <c r="AH147" i="63"/>
  <c r="BB147" i="72"/>
  <c r="I147" i="69"/>
  <c r="U147" i="63"/>
  <c r="AH147" i="72"/>
  <c r="AF147" i="72"/>
  <c r="AF147" i="88"/>
  <c r="N147" i="63"/>
  <c r="AJ147" i="68"/>
  <c r="X147" i="70"/>
  <c r="V147" i="70"/>
  <c r="L147" i="88"/>
  <c r="AZ147" i="72"/>
  <c r="AB147" i="68"/>
  <c r="AQ147" i="88"/>
  <c r="R147" i="69"/>
  <c r="AA147" i="88"/>
  <c r="M147" i="67"/>
  <c r="E147" i="70"/>
  <c r="AW147" i="88"/>
  <c r="AQ147" i="75"/>
  <c r="AJ147" i="63"/>
  <c r="AW147" i="75"/>
  <c r="AJ147" i="69"/>
  <c r="AV147" i="63"/>
  <c r="AS147" i="70"/>
  <c r="O147" i="72"/>
  <c r="AJ147" i="73"/>
  <c r="G147" i="70"/>
  <c r="AU147" i="73"/>
  <c r="AM147" i="73"/>
  <c r="U147" i="73"/>
  <c r="AM147" i="88"/>
  <c r="AS147" i="75"/>
  <c r="BA147" i="67"/>
  <c r="Z147" i="70"/>
  <c r="I147" i="75"/>
  <c r="I147" i="68"/>
  <c r="AR147" i="73"/>
  <c r="R147" i="88"/>
  <c r="AD147" i="67"/>
  <c r="N147" i="75"/>
  <c r="N147" i="69"/>
  <c r="AV147" i="68"/>
  <c r="H147" i="72"/>
  <c r="L147" i="67"/>
  <c r="AP147" i="88"/>
  <c r="P147" i="88"/>
  <c r="AO147" i="67"/>
  <c r="Y147" i="75"/>
  <c r="E147" i="75"/>
  <c r="AK147" i="69"/>
  <c r="Y147" i="70"/>
  <c r="E147" i="67"/>
  <c r="AS147" i="63"/>
  <c r="K147" i="70"/>
  <c r="X147" i="72"/>
  <c r="P147" i="68"/>
  <c r="AM147" i="75"/>
  <c r="AV147" i="73"/>
  <c r="S147" i="67"/>
  <c r="O147" i="69"/>
  <c r="W147" i="73"/>
  <c r="W147" i="72"/>
  <c r="AI147" i="72"/>
  <c r="I147" i="88"/>
  <c r="BB147" i="67"/>
  <c r="AC147" i="67"/>
  <c r="BB147" i="88"/>
  <c r="AQ147" i="67"/>
  <c r="AH147" i="88"/>
  <c r="AB147" i="63"/>
  <c r="AN176" i="71"/>
  <c r="AN176" i="73"/>
  <c r="AN176" i="67"/>
  <c r="AN195" i="67" s="1"/>
  <c r="AN176" i="70"/>
  <c r="AN176" i="75"/>
  <c r="AN176" i="69"/>
  <c r="AN176" i="72"/>
  <c r="AN176" i="88"/>
  <c r="AN195" i="88" s="1"/>
  <c r="H176" i="75"/>
  <c r="H176" i="69"/>
  <c r="H176" i="67"/>
  <c r="H195" i="67" s="1"/>
  <c r="AA193" i="71"/>
  <c r="AA143" i="68"/>
  <c r="AA193" i="68" s="1"/>
  <c r="AA143" i="75"/>
  <c r="AA193" i="75" s="1"/>
  <c r="AA143" i="72"/>
  <c r="AA193" i="72" s="1"/>
  <c r="AA143" i="88"/>
  <c r="AA193" i="88" s="1"/>
  <c r="AA143" i="69"/>
  <c r="AA193" i="69" s="1"/>
  <c r="AA143" i="70"/>
  <c r="AA193" i="70" s="1"/>
  <c r="AA143" i="73"/>
  <c r="AA193" i="73" s="1"/>
  <c r="L143" i="72"/>
  <c r="L193" i="72" s="1"/>
  <c r="L143" i="70"/>
  <c r="L193" i="70" s="1"/>
  <c r="L143" i="68"/>
  <c r="L193" i="68" s="1"/>
  <c r="L143" i="88"/>
  <c r="L193" i="88" s="1"/>
  <c r="L143" i="75"/>
  <c r="L193" i="75" s="1"/>
  <c r="AK176" i="88"/>
  <c r="AK195" i="88" s="1"/>
  <c r="AK176" i="73"/>
  <c r="AK176" i="70"/>
  <c r="AK176" i="69"/>
  <c r="AK176" i="67"/>
  <c r="AK195" i="67" s="1"/>
  <c r="AK176" i="71"/>
  <c r="AK176" i="75"/>
  <c r="AK176" i="72"/>
  <c r="AX176" i="88"/>
  <c r="AX195" i="88" s="1"/>
  <c r="AX176" i="69"/>
  <c r="AX176" i="70"/>
  <c r="AX176" i="73"/>
  <c r="AX176" i="72"/>
  <c r="AX176" i="75"/>
  <c r="AX176" i="67"/>
  <c r="AX195" i="67" s="1"/>
  <c r="AX176" i="71"/>
  <c r="AE147" i="67"/>
  <c r="AD147" i="68"/>
  <c r="K147" i="72"/>
  <c r="E147" i="69"/>
  <c r="Z147" i="69"/>
  <c r="AO147" i="68"/>
  <c r="AO147" i="73"/>
  <c r="BB147" i="73"/>
  <c r="W147" i="75"/>
  <c r="AZ147" i="67"/>
  <c r="BB147" i="70"/>
  <c r="H147" i="88"/>
  <c r="BB147" i="68"/>
  <c r="AW147" i="72"/>
  <c r="AK147" i="88"/>
  <c r="AL147" i="67"/>
  <c r="R147" i="67"/>
  <c r="M147" i="63"/>
  <c r="AA147" i="72"/>
  <c r="AU176" i="69"/>
  <c r="AU176" i="88"/>
  <c r="AU195" i="88" s="1"/>
  <c r="AU176" i="75"/>
  <c r="AU176" i="71"/>
  <c r="AU176" i="70"/>
  <c r="AU176" i="67"/>
  <c r="AU195" i="67" s="1"/>
  <c r="AU176" i="73"/>
  <c r="AU176" i="72"/>
  <c r="L176" i="73"/>
  <c r="H176" i="68"/>
  <c r="H195" i="68" s="1"/>
  <c r="F143" i="70"/>
  <c r="F193" i="70" s="1"/>
  <c r="F143" i="75"/>
  <c r="F193" i="75" s="1"/>
  <c r="F143" i="72"/>
  <c r="F193" i="72" s="1"/>
  <c r="F193" i="71"/>
  <c r="F143" i="88"/>
  <c r="F193" i="88" s="1"/>
  <c r="F143" i="69"/>
  <c r="F193" i="69" s="1"/>
  <c r="F143" i="68"/>
  <c r="F193" i="68" s="1"/>
  <c r="H176" i="88"/>
  <c r="H195" i="88" s="1"/>
  <c r="F143" i="67"/>
  <c r="F193" i="67" s="1"/>
  <c r="AE176" i="75"/>
  <c r="AE176" i="72"/>
  <c r="AE176" i="88"/>
  <c r="AE195" i="88" s="1"/>
  <c r="AE176" i="71"/>
  <c r="AE176" i="69"/>
  <c r="AE176" i="73"/>
  <c r="AE176" i="67"/>
  <c r="AE195" i="67" s="1"/>
  <c r="AE176" i="70"/>
  <c r="H176" i="73"/>
  <c r="I172" i="70"/>
  <c r="I194" i="70" s="1"/>
  <c r="Q147" i="70"/>
  <c r="AM147" i="72"/>
  <c r="U147" i="69"/>
  <c r="AT147" i="75"/>
  <c r="R147" i="72"/>
  <c r="AL147" i="73"/>
  <c r="T147" i="73"/>
  <c r="AO147" i="63"/>
  <c r="U147" i="68"/>
  <c r="P147" i="73"/>
  <c r="AA147" i="69"/>
  <c r="AZ147" i="63"/>
  <c r="J147" i="69"/>
  <c r="P147" i="72"/>
  <c r="AS147" i="69"/>
  <c r="I147" i="63"/>
  <c r="T147" i="63"/>
  <c r="AL147" i="75"/>
  <c r="E147" i="72"/>
  <c r="AV147" i="75"/>
  <c r="V147" i="67"/>
  <c r="L176" i="69"/>
  <c r="L176" i="71"/>
  <c r="L176" i="75"/>
  <c r="L176" i="88"/>
  <c r="L195" i="88" s="1"/>
  <c r="L176" i="67"/>
  <c r="L195" i="67" s="1"/>
  <c r="L176" i="70"/>
  <c r="L176" i="72"/>
  <c r="N172" i="72"/>
  <c r="N194" i="72" s="1"/>
  <c r="N172" i="73"/>
  <c r="N194" i="73" s="1"/>
  <c r="N172" i="88"/>
  <c r="N194" i="88" s="1"/>
  <c r="N172" i="71"/>
  <c r="N194" i="71" s="1"/>
  <c r="N172" i="67"/>
  <c r="N194" i="67" s="1"/>
  <c r="N172" i="69"/>
  <c r="N194" i="69" s="1"/>
  <c r="N172" i="75"/>
  <c r="N194" i="75" s="1"/>
  <c r="N172" i="68"/>
  <c r="N194" i="68" s="1"/>
  <c r="H176" i="71"/>
  <c r="AQ143" i="88"/>
  <c r="AQ193" i="88" s="1"/>
  <c r="AQ143" i="72"/>
  <c r="AQ193" i="72" s="1"/>
  <c r="AQ143" i="75"/>
  <c r="AQ193" i="75" s="1"/>
  <c r="AQ143" i="73"/>
  <c r="AQ193" i="73" s="1"/>
  <c r="AQ143" i="69"/>
  <c r="AQ193" i="69" s="1"/>
  <c r="AQ143" i="68"/>
  <c r="AQ193" i="68" s="1"/>
  <c r="AQ143" i="70"/>
  <c r="AQ193" i="70" s="1"/>
  <c r="AQ193" i="71"/>
  <c r="Y176" i="68"/>
  <c r="Y195" i="68" s="1"/>
  <c r="AH176" i="68"/>
  <c r="AH195" i="68" s="1"/>
  <c r="AZ147" i="70"/>
  <c r="AW147" i="70"/>
  <c r="AD147" i="72"/>
  <c r="S147" i="73"/>
  <c r="K147" i="88"/>
  <c r="X147" i="67"/>
  <c r="T147" i="88"/>
  <c r="T196" i="88" s="1"/>
  <c r="AE147" i="73"/>
  <c r="AD147" i="69"/>
  <c r="Q147" i="63"/>
  <c r="AK147" i="67"/>
  <c r="G147" i="68"/>
  <c r="AL147" i="68"/>
  <c r="N147" i="88"/>
  <c r="AW147" i="63"/>
  <c r="AQ147" i="73"/>
  <c r="Q147" i="67"/>
  <c r="AX147" i="69"/>
  <c r="H147" i="75"/>
  <c r="Q147" i="88"/>
  <c r="AD147" i="70"/>
  <c r="AY147" i="63"/>
  <c r="O147" i="88"/>
  <c r="Z176" i="88"/>
  <c r="Z195" i="88" s="1"/>
  <c r="Z176" i="71"/>
  <c r="Z176" i="73"/>
  <c r="Z176" i="70"/>
  <c r="Z176" i="72"/>
  <c r="Z176" i="69"/>
  <c r="Z176" i="67"/>
  <c r="Z195" i="67" s="1"/>
  <c r="Z176" i="75"/>
  <c r="AU143" i="72"/>
  <c r="AU193" i="72" s="1"/>
  <c r="AU143" i="68"/>
  <c r="AU193" i="68" s="1"/>
  <c r="AU143" i="73"/>
  <c r="AU193" i="73" s="1"/>
  <c r="AU193" i="71"/>
  <c r="AU143" i="69"/>
  <c r="AU193" i="69" s="1"/>
  <c r="AU143" i="88"/>
  <c r="AU193" i="88" s="1"/>
  <c r="AU143" i="75"/>
  <c r="AU193" i="75" s="1"/>
  <c r="AU143" i="70"/>
  <c r="AU193" i="70" s="1"/>
  <c r="AU143" i="67"/>
  <c r="AU193" i="67" s="1"/>
  <c r="E143" i="70"/>
  <c r="E193" i="70" s="1"/>
  <c r="E143" i="75"/>
  <c r="E193" i="75" s="1"/>
  <c r="E143" i="69"/>
  <c r="E193" i="69" s="1"/>
  <c r="E143" i="73"/>
  <c r="E193" i="73" s="1"/>
  <c r="E143" i="71"/>
  <c r="E193" i="71" s="1"/>
  <c r="E143" i="72"/>
  <c r="E193" i="72" s="1"/>
  <c r="T176" i="72"/>
  <c r="T176" i="67"/>
  <c r="T195" i="67" s="1"/>
  <c r="T176" i="75"/>
  <c r="T176" i="88"/>
  <c r="T195" i="88" s="1"/>
  <c r="T176" i="69"/>
  <c r="T176" i="73"/>
  <c r="T176" i="70"/>
  <c r="T176" i="71"/>
  <c r="E176" i="70"/>
  <c r="AD176" i="73"/>
  <c r="AD176" i="88"/>
  <c r="AD195" i="88" s="1"/>
  <c r="AD176" i="67"/>
  <c r="AD195" i="67" s="1"/>
  <c r="AD176" i="69"/>
  <c r="AD176" i="70"/>
  <c r="AD176" i="71"/>
  <c r="AD176" i="72"/>
  <c r="AD176" i="75"/>
  <c r="AD176" i="68"/>
  <c r="AD195" i="68" s="1"/>
  <c r="W176" i="88"/>
  <c r="W195" i="88" s="1"/>
  <c r="W176" i="69"/>
  <c r="W176" i="67"/>
  <c r="W195" i="67" s="1"/>
  <c r="W176" i="73"/>
  <c r="W176" i="68"/>
  <c r="W195" i="68" s="1"/>
  <c r="W176" i="71"/>
  <c r="W176" i="75"/>
  <c r="W176" i="72"/>
  <c r="AZ176" i="71"/>
  <c r="AZ176" i="67"/>
  <c r="AZ195" i="67" s="1"/>
  <c r="AZ176" i="73"/>
  <c r="AZ176" i="88"/>
  <c r="AZ195" i="88" s="1"/>
  <c r="AZ176" i="72"/>
  <c r="AZ176" i="69"/>
  <c r="AZ176" i="75"/>
  <c r="AZ176" i="70"/>
  <c r="AG143" i="69"/>
  <c r="AG193" i="69" s="1"/>
  <c r="AG143" i="72"/>
  <c r="AG193" i="72" s="1"/>
  <c r="AG143" i="68"/>
  <c r="AG193" i="68" s="1"/>
  <c r="AG200" i="68" s="1"/>
  <c r="AG143" i="73"/>
  <c r="AG193" i="73" s="1"/>
  <c r="AG193" i="71"/>
  <c r="AG143" i="88"/>
  <c r="AG193" i="88" s="1"/>
  <c r="AG143" i="70"/>
  <c r="AG193" i="70" s="1"/>
  <c r="AG143" i="75"/>
  <c r="AG193" i="75" s="1"/>
  <c r="E176" i="73"/>
  <c r="M172" i="73"/>
  <c r="M194" i="73" s="1"/>
  <c r="M172" i="68"/>
  <c r="M194" i="68" s="1"/>
  <c r="M172" i="72"/>
  <c r="M194" i="72" s="1"/>
  <c r="M172" i="75"/>
  <c r="M194" i="75" s="1"/>
  <c r="M172" i="71"/>
  <c r="M194" i="71" s="1"/>
  <c r="M172" i="70"/>
  <c r="M194" i="70" s="1"/>
  <c r="M172" i="67"/>
  <c r="M194" i="67" s="1"/>
  <c r="M172" i="69"/>
  <c r="M194" i="69" s="1"/>
  <c r="M172" i="88"/>
  <c r="M194" i="88" s="1"/>
  <c r="M176" i="67"/>
  <c r="M195" i="67" s="1"/>
  <c r="M176" i="73"/>
  <c r="M176" i="72"/>
  <c r="M176" i="69"/>
  <c r="M176" i="68"/>
  <c r="M195" i="68" s="1"/>
  <c r="M176" i="75"/>
  <c r="M176" i="88"/>
  <c r="M195" i="88" s="1"/>
  <c r="M176" i="71"/>
  <c r="AY176" i="72"/>
  <c r="AY176" i="88"/>
  <c r="AY195" i="88" s="1"/>
  <c r="AY176" i="71"/>
  <c r="AY176" i="70"/>
  <c r="AY176" i="75"/>
  <c r="AY176" i="67"/>
  <c r="AY195" i="67" s="1"/>
  <c r="AY176" i="73"/>
  <c r="AY176" i="69"/>
  <c r="AP143" i="88"/>
  <c r="AP193" i="88" s="1"/>
  <c r="AP143" i="72"/>
  <c r="AP193" i="72" s="1"/>
  <c r="AP143" i="68"/>
  <c r="AP193" i="68" s="1"/>
  <c r="AP193" i="71"/>
  <c r="AP143" i="69"/>
  <c r="AP193" i="69" s="1"/>
  <c r="AP143" i="70"/>
  <c r="AP193" i="70" s="1"/>
  <c r="AP143" i="73"/>
  <c r="AP193" i="73" s="1"/>
  <c r="AP143" i="75"/>
  <c r="AP193" i="75" s="1"/>
  <c r="AP143" i="67"/>
  <c r="AP193" i="67" s="1"/>
  <c r="AJ193" i="71"/>
  <c r="AJ143" i="73"/>
  <c r="AJ193" i="73" s="1"/>
  <c r="AJ143" i="70"/>
  <c r="AJ193" i="70" s="1"/>
  <c r="AJ143" i="75"/>
  <c r="AJ193" i="75" s="1"/>
  <c r="AJ143" i="72"/>
  <c r="AJ193" i="72" s="1"/>
  <c r="AJ143" i="69"/>
  <c r="AJ193" i="69" s="1"/>
  <c r="AJ143" i="68"/>
  <c r="AJ193" i="68" s="1"/>
  <c r="AJ143" i="88"/>
  <c r="AJ193" i="88" s="1"/>
  <c r="P143" i="70"/>
  <c r="P193" i="70" s="1"/>
  <c r="P143" i="68"/>
  <c r="P193" i="68" s="1"/>
  <c r="P143" i="72"/>
  <c r="P193" i="72" s="1"/>
  <c r="P193" i="71"/>
  <c r="P143" i="88"/>
  <c r="P193" i="88" s="1"/>
  <c r="P143" i="73"/>
  <c r="P193" i="73" s="1"/>
  <c r="P143" i="69"/>
  <c r="P193" i="69" s="1"/>
  <c r="P143" i="75"/>
  <c r="P193" i="75" s="1"/>
  <c r="AJ176" i="72"/>
  <c r="AJ176" i="73"/>
  <c r="AJ176" i="67"/>
  <c r="AJ195" i="67" s="1"/>
  <c r="AJ176" i="69"/>
  <c r="AJ176" i="70"/>
  <c r="AJ176" i="71"/>
  <c r="AJ176" i="88"/>
  <c r="AJ195" i="88" s="1"/>
  <c r="AJ176" i="75"/>
  <c r="R172" i="69"/>
  <c r="R194" i="69" s="1"/>
  <c r="R172" i="73"/>
  <c r="R194" i="73" s="1"/>
  <c r="R172" i="71"/>
  <c r="R194" i="71" s="1"/>
  <c r="R172" i="70"/>
  <c r="R194" i="70" s="1"/>
  <c r="R172" i="67"/>
  <c r="R194" i="67" s="1"/>
  <c r="R172" i="75"/>
  <c r="R194" i="75" s="1"/>
  <c r="R172" i="88"/>
  <c r="R194" i="88" s="1"/>
  <c r="R172" i="72"/>
  <c r="R194" i="72" s="1"/>
  <c r="R172" i="68"/>
  <c r="R194" i="68" s="1"/>
  <c r="K172" i="72"/>
  <c r="K194" i="72" s="1"/>
  <c r="AO176" i="72"/>
  <c r="AO176" i="67"/>
  <c r="AO195" i="67" s="1"/>
  <c r="AO176" i="70"/>
  <c r="AO176" i="69"/>
  <c r="AO176" i="73"/>
  <c r="AO176" i="88"/>
  <c r="AO195" i="88" s="1"/>
  <c r="AO176" i="75"/>
  <c r="AO176" i="71"/>
  <c r="X172" i="75"/>
  <c r="X194" i="75" s="1"/>
  <c r="X172" i="73"/>
  <c r="X194" i="73" s="1"/>
  <c r="X172" i="67"/>
  <c r="X194" i="67" s="1"/>
  <c r="X172" i="88"/>
  <c r="X194" i="88" s="1"/>
  <c r="X172" i="68"/>
  <c r="X194" i="68" s="1"/>
  <c r="X172" i="72"/>
  <c r="X194" i="72" s="1"/>
  <c r="X172" i="71"/>
  <c r="X194" i="71" s="1"/>
  <c r="X172" i="70"/>
  <c r="X194" i="70" s="1"/>
  <c r="BA143" i="68"/>
  <c r="BA193" i="68" s="1"/>
  <c r="BA143" i="73"/>
  <c r="BA193" i="73" s="1"/>
  <c r="BA143" i="69"/>
  <c r="BA193" i="69" s="1"/>
  <c r="BA143" i="70"/>
  <c r="BA193" i="70" s="1"/>
  <c r="BA143" i="72"/>
  <c r="BA193" i="72" s="1"/>
  <c r="BA143" i="75"/>
  <c r="BA193" i="75" s="1"/>
  <c r="BA193" i="71"/>
  <c r="BA143" i="88"/>
  <c r="BA193" i="88" s="1"/>
  <c r="K172" i="75"/>
  <c r="K194" i="75" s="1"/>
  <c r="K172" i="70"/>
  <c r="K194" i="70" s="1"/>
  <c r="K172" i="88"/>
  <c r="K194" i="88" s="1"/>
  <c r="K172" i="69"/>
  <c r="K194" i="69" s="1"/>
  <c r="K172" i="73"/>
  <c r="K194" i="73" s="1"/>
  <c r="Q172" i="72"/>
  <c r="Q194" i="72" s="1"/>
  <c r="AC172" i="68"/>
  <c r="AC194" i="68" s="1"/>
  <c r="AC172" i="88"/>
  <c r="AC194" i="88" s="1"/>
  <c r="AC172" i="73"/>
  <c r="AC194" i="73" s="1"/>
  <c r="AC172" i="67"/>
  <c r="AC194" i="67" s="1"/>
  <c r="AC172" i="69"/>
  <c r="AC194" i="69" s="1"/>
  <c r="AC172" i="71"/>
  <c r="AC194" i="71" s="1"/>
  <c r="AC172" i="75"/>
  <c r="AC194" i="75" s="1"/>
  <c r="AC172" i="70"/>
  <c r="AC194" i="70" s="1"/>
  <c r="U143" i="70"/>
  <c r="U193" i="70" s="1"/>
  <c r="U143" i="72"/>
  <c r="U193" i="72" s="1"/>
  <c r="U193" i="71"/>
  <c r="U143" i="75"/>
  <c r="U193" i="75" s="1"/>
  <c r="U143" i="88"/>
  <c r="U193" i="88" s="1"/>
  <c r="U143" i="68"/>
  <c r="U193" i="68" s="1"/>
  <c r="U143" i="73"/>
  <c r="U193" i="73" s="1"/>
  <c r="U143" i="69"/>
  <c r="U193" i="69" s="1"/>
  <c r="AY143" i="68"/>
  <c r="AY193" i="68" s="1"/>
  <c r="AY143" i="88"/>
  <c r="AY193" i="88" s="1"/>
  <c r="AY193" i="71"/>
  <c r="AY143" i="70"/>
  <c r="AY193" i="70" s="1"/>
  <c r="AY143" i="69"/>
  <c r="AY193" i="69" s="1"/>
  <c r="AY143" i="75"/>
  <c r="AY193" i="75" s="1"/>
  <c r="AY143" i="73"/>
  <c r="AY193" i="73" s="1"/>
  <c r="AY200" i="73" s="1"/>
  <c r="AY143" i="72"/>
  <c r="AY193" i="72" s="1"/>
  <c r="AI143" i="69"/>
  <c r="AI193" i="69" s="1"/>
  <c r="AI143" i="88"/>
  <c r="AI193" i="88" s="1"/>
  <c r="AI193" i="71"/>
  <c r="AI143" i="72"/>
  <c r="AI193" i="72" s="1"/>
  <c r="AI143" i="68"/>
  <c r="AI193" i="68" s="1"/>
  <c r="AI143" i="73"/>
  <c r="AI193" i="73" s="1"/>
  <c r="AI143" i="70"/>
  <c r="AI193" i="70" s="1"/>
  <c r="AI143" i="75"/>
  <c r="AI193" i="75" s="1"/>
  <c r="R176" i="75"/>
  <c r="R176" i="69"/>
  <c r="R176" i="73"/>
  <c r="R176" i="68"/>
  <c r="R195" i="68" s="1"/>
  <c r="R176" i="72"/>
  <c r="R176" i="70"/>
  <c r="R176" i="88"/>
  <c r="R195" i="88" s="1"/>
  <c r="Q172" i="71"/>
  <c r="Q194" i="71" s="1"/>
  <c r="Q172" i="68"/>
  <c r="Q194" i="68" s="1"/>
  <c r="Q172" i="75"/>
  <c r="Q194" i="75" s="1"/>
  <c r="Q172" i="70"/>
  <c r="Q194" i="70" s="1"/>
  <c r="Q172" i="88"/>
  <c r="Q194" i="88" s="1"/>
  <c r="Q172" i="69"/>
  <c r="Q194" i="69" s="1"/>
  <c r="Q172" i="73"/>
  <c r="Q194" i="73" s="1"/>
  <c r="T172" i="69"/>
  <c r="T194" i="69" s="1"/>
  <c r="T172" i="68"/>
  <c r="T194" i="68" s="1"/>
  <c r="T172" i="71"/>
  <c r="T194" i="71" s="1"/>
  <c r="T172" i="70"/>
  <c r="T194" i="70" s="1"/>
  <c r="T172" i="73"/>
  <c r="T194" i="73" s="1"/>
  <c r="T172" i="72"/>
  <c r="T194" i="72" s="1"/>
  <c r="T172" i="75"/>
  <c r="T194" i="75" s="1"/>
  <c r="T172" i="88"/>
  <c r="T194" i="88" s="1"/>
  <c r="O143" i="68"/>
  <c r="O193" i="68" s="1"/>
  <c r="S172" i="68"/>
  <c r="S194" i="68" s="1"/>
  <c r="S172" i="73"/>
  <c r="S194" i="73" s="1"/>
  <c r="S172" i="72"/>
  <c r="S194" i="72" s="1"/>
  <c r="S172" i="75"/>
  <c r="S194" i="75" s="1"/>
  <c r="S172" i="71"/>
  <c r="S194" i="71" s="1"/>
  <c r="S172" i="70"/>
  <c r="S194" i="70" s="1"/>
  <c r="S201" i="70" s="1"/>
  <c r="S172" i="69"/>
  <c r="S194" i="69" s="1"/>
  <c r="S172" i="88"/>
  <c r="S194" i="88" s="1"/>
  <c r="S172" i="67"/>
  <c r="S194" i="67" s="1"/>
  <c r="AC143" i="88"/>
  <c r="AC193" i="88" s="1"/>
  <c r="AC143" i="75"/>
  <c r="AC193" i="75" s="1"/>
  <c r="AC193" i="71"/>
  <c r="AC143" i="68"/>
  <c r="AC193" i="68" s="1"/>
  <c r="AC143" i="70"/>
  <c r="AC193" i="70" s="1"/>
  <c r="AC143" i="72"/>
  <c r="AC193" i="72" s="1"/>
  <c r="AC143" i="73"/>
  <c r="AC193" i="73" s="1"/>
  <c r="AC143" i="69"/>
  <c r="AC193" i="69" s="1"/>
  <c r="K172" i="71"/>
  <c r="K194" i="71" s="1"/>
  <c r="R176" i="71"/>
  <c r="Z143" i="75"/>
  <c r="Z193" i="75" s="1"/>
  <c r="Z143" i="88"/>
  <c r="Z193" i="88" s="1"/>
  <c r="Z143" i="69"/>
  <c r="Z193" i="69" s="1"/>
  <c r="Z143" i="72"/>
  <c r="Z193" i="72" s="1"/>
  <c r="Z143" i="68"/>
  <c r="Z193" i="68" s="1"/>
  <c r="Z143" i="70"/>
  <c r="Z193" i="70" s="1"/>
  <c r="Z193" i="71"/>
  <c r="Z143" i="73"/>
  <c r="Z193" i="73" s="1"/>
  <c r="O143" i="88"/>
  <c r="O193" i="88" s="1"/>
  <c r="O143" i="72"/>
  <c r="O193" i="72" s="1"/>
  <c r="O143" i="67"/>
  <c r="O193" i="67" s="1"/>
  <c r="AN143" i="75"/>
  <c r="AN193" i="75" s="1"/>
  <c r="AN143" i="68"/>
  <c r="AN193" i="68" s="1"/>
  <c r="AN143" i="70"/>
  <c r="AN193" i="70" s="1"/>
  <c r="AN143" i="69"/>
  <c r="AN193" i="69" s="1"/>
  <c r="AN193" i="71"/>
  <c r="AN143" i="72"/>
  <c r="AN193" i="72" s="1"/>
  <c r="AN143" i="73"/>
  <c r="AN193" i="73" s="1"/>
  <c r="AN143" i="88"/>
  <c r="AN193" i="88" s="1"/>
  <c r="P172" i="73"/>
  <c r="P194" i="73" s="1"/>
  <c r="P172" i="67"/>
  <c r="P194" i="67" s="1"/>
  <c r="P172" i="69"/>
  <c r="P194" i="69" s="1"/>
  <c r="P172" i="68"/>
  <c r="P194" i="68" s="1"/>
  <c r="P172" i="71"/>
  <c r="P194" i="71" s="1"/>
  <c r="R143" i="70"/>
  <c r="R193" i="70" s="1"/>
  <c r="R143" i="73"/>
  <c r="R193" i="73" s="1"/>
  <c r="R143" i="72"/>
  <c r="R193" i="72" s="1"/>
  <c r="R193" i="71"/>
  <c r="R143" i="75"/>
  <c r="R193" i="75" s="1"/>
  <c r="R143" i="68"/>
  <c r="R193" i="68" s="1"/>
  <c r="R143" i="69"/>
  <c r="R193" i="69" s="1"/>
  <c r="R143" i="88"/>
  <c r="R193" i="88" s="1"/>
  <c r="F196" i="63" l="1"/>
  <c r="AZ196" i="88"/>
  <c r="AJ196" i="88"/>
  <c r="AM196" i="67"/>
  <c r="AX196" i="68"/>
  <c r="BA200" i="68"/>
  <c r="W196" i="68"/>
  <c r="AO196" i="88"/>
  <c r="AK196" i="68"/>
  <c r="AK200" i="68" s="1"/>
  <c r="AB196" i="88"/>
  <c r="AT196" i="88"/>
  <c r="J200" i="67"/>
  <c r="AF196" i="63"/>
  <c r="AV196" i="67"/>
  <c r="AV202" i="67" s="1"/>
  <c r="AS196" i="68"/>
  <c r="AS201" i="68" s="1"/>
  <c r="AN196" i="63"/>
  <c r="AQ200" i="68"/>
  <c r="N200" i="73"/>
  <c r="N201" i="73"/>
  <c r="AM200" i="70"/>
  <c r="H200" i="73"/>
  <c r="H201" i="73"/>
  <c r="AY202" i="73"/>
  <c r="AY201" i="73"/>
  <c r="AL202" i="72"/>
  <c r="AL201" i="72"/>
  <c r="AL200" i="72"/>
  <c r="Z202" i="71"/>
  <c r="Z201" i="71"/>
  <c r="L201" i="71"/>
  <c r="L200" i="71"/>
  <c r="Z200" i="71"/>
  <c r="AI202" i="70"/>
  <c r="AI201" i="70"/>
  <c r="H201" i="70"/>
  <c r="AO200" i="70"/>
  <c r="AO202" i="70"/>
  <c r="AO201" i="70"/>
  <c r="H200" i="70"/>
  <c r="AI200" i="70"/>
  <c r="AM202" i="70"/>
  <c r="AM201" i="70"/>
  <c r="BB202" i="69"/>
  <c r="BB201" i="69"/>
  <c r="BB200" i="69"/>
  <c r="AI200" i="69"/>
  <c r="AI202" i="69"/>
  <c r="AI201" i="69"/>
  <c r="AZ202" i="69"/>
  <c r="AZ201" i="69"/>
  <c r="AH202" i="68"/>
  <c r="AH201" i="68"/>
  <c r="BA202" i="68"/>
  <c r="BA201" i="68"/>
  <c r="AG202" i="68"/>
  <c r="AG201" i="68"/>
  <c r="AQ202" i="68"/>
  <c r="AQ201" i="68"/>
  <c r="W202" i="68"/>
  <c r="W200" i="68"/>
  <c r="W201" i="68"/>
  <c r="AH200" i="68"/>
  <c r="AX202" i="68"/>
  <c r="AX201" i="68"/>
  <c r="AX200" i="68"/>
  <c r="AM202" i="67"/>
  <c r="AM201" i="67"/>
  <c r="AJ202" i="67"/>
  <c r="AJ201" i="67"/>
  <c r="AM200" i="67"/>
  <c r="AV201" i="67"/>
  <c r="AJ200" i="67"/>
  <c r="J201" i="67"/>
  <c r="F131" i="88"/>
  <c r="AE196" i="74"/>
  <c r="V196" i="74"/>
  <c r="AY196" i="74"/>
  <c r="AH196" i="74"/>
  <c r="Y196" i="74"/>
  <c r="AM196" i="74"/>
  <c r="P196" i="69"/>
  <c r="P202" i="69" s="1"/>
  <c r="Q196" i="74"/>
  <c r="BB196" i="74"/>
  <c r="AS196" i="74"/>
  <c r="AJ196" i="74"/>
  <c r="S196" i="74"/>
  <c r="AV196" i="74"/>
  <c r="Z216" i="71"/>
  <c r="AL196" i="75"/>
  <c r="AX196" i="73"/>
  <c r="AM196" i="72"/>
  <c r="AM200" i="72" s="1"/>
  <c r="AO196" i="72"/>
  <c r="AJ196" i="68"/>
  <c r="AJ200" i="68" s="1"/>
  <c r="AO196" i="68"/>
  <c r="AO200" i="68" s="1"/>
  <c r="AO196" i="71"/>
  <c r="AO200" i="71" s="1"/>
  <c r="F196" i="70"/>
  <c r="F200" i="70" s="1"/>
  <c r="Z196" i="68"/>
  <c r="I196" i="71"/>
  <c r="I202" i="71" s="1"/>
  <c r="AB196" i="69"/>
  <c r="AQ196" i="70"/>
  <c r="F196" i="68"/>
  <c r="F200" i="68" s="1"/>
  <c r="L196" i="69"/>
  <c r="L202" i="69" s="1"/>
  <c r="G196" i="68"/>
  <c r="G202" i="68" s="1"/>
  <c r="W196" i="72"/>
  <c r="W196" i="71"/>
  <c r="S196" i="71"/>
  <c r="S202" i="71" s="1"/>
  <c r="AM196" i="75"/>
  <c r="AT196" i="75"/>
  <c r="AT200" i="75" s="1"/>
  <c r="AG196" i="70"/>
  <c r="AG200" i="70" s="1"/>
  <c r="AJ196" i="72"/>
  <c r="AI201" i="75"/>
  <c r="E196" i="75"/>
  <c r="E200" i="75" s="1"/>
  <c r="E204" i="75" s="1"/>
  <c r="BA196" i="69"/>
  <c r="E196" i="71"/>
  <c r="E196" i="67"/>
  <c r="M196" i="67"/>
  <c r="M202" i="67" s="1"/>
  <c r="AE196" i="75"/>
  <c r="AE202" i="75" s="1"/>
  <c r="N196" i="68"/>
  <c r="N202" i="68" s="1"/>
  <c r="O196" i="73"/>
  <c r="O202" i="73" s="1"/>
  <c r="Y196" i="69"/>
  <c r="T196" i="67"/>
  <c r="T202" i="67" s="1"/>
  <c r="AK196" i="75"/>
  <c r="I196" i="69"/>
  <c r="I202" i="69" s="1"/>
  <c r="H196" i="75"/>
  <c r="H201" i="75" s="1"/>
  <c r="M196" i="69"/>
  <c r="M202" i="69" s="1"/>
  <c r="AD196" i="75"/>
  <c r="AD202" i="75" s="1"/>
  <c r="AV196" i="75"/>
  <c r="AR196" i="75"/>
  <c r="X196" i="70"/>
  <c r="X202" i="70" s="1"/>
  <c r="K196" i="72"/>
  <c r="K202" i="72" s="1"/>
  <c r="Q200" i="75"/>
  <c r="AL196" i="67"/>
  <c r="O196" i="67"/>
  <c r="O202" i="67" s="1"/>
  <c r="V196" i="68"/>
  <c r="N196" i="72"/>
  <c r="N202" i="72" s="1"/>
  <c r="AF196" i="70"/>
  <c r="O196" i="74"/>
  <c r="AL196" i="74"/>
  <c r="AC196" i="74"/>
  <c r="T196" i="74"/>
  <c r="AX196" i="74"/>
  <c r="AF196" i="74"/>
  <c r="AR196" i="69"/>
  <c r="Q196" i="71"/>
  <c r="Q202" i="71" s="1"/>
  <c r="R200" i="75"/>
  <c r="Q202" i="75"/>
  <c r="U196" i="69"/>
  <c r="U200" i="69" s="1"/>
  <c r="AP196" i="70"/>
  <c r="AP200" i="70" s="1"/>
  <c r="AJ196" i="71"/>
  <c r="Y196" i="68"/>
  <c r="W196" i="73"/>
  <c r="L196" i="73"/>
  <c r="L202" i="73" s="1"/>
  <c r="AA196" i="70"/>
  <c r="AI196" i="68"/>
  <c r="AH196" i="69"/>
  <c r="AH200" i="69" s="1"/>
  <c r="AL196" i="70"/>
  <c r="AA196" i="73"/>
  <c r="AB196" i="73"/>
  <c r="L196" i="67"/>
  <c r="L202" i="67" s="1"/>
  <c r="W196" i="75"/>
  <c r="G196" i="67"/>
  <c r="G202" i="67" s="1"/>
  <c r="AE196" i="69"/>
  <c r="AK196" i="71"/>
  <c r="BA196" i="72"/>
  <c r="BA200" i="72" s="1"/>
  <c r="BB196" i="71"/>
  <c r="AY196" i="67"/>
  <c r="AY200" i="67" s="1"/>
  <c r="AZ196" i="71"/>
  <c r="E196" i="73"/>
  <c r="AA196" i="67"/>
  <c r="AM196" i="68"/>
  <c r="J196" i="75"/>
  <c r="AW196" i="69"/>
  <c r="K196" i="71"/>
  <c r="K202" i="71" s="1"/>
  <c r="AK196" i="72"/>
  <c r="AR196" i="70"/>
  <c r="AJ196" i="75"/>
  <c r="AJ202" i="75" s="1"/>
  <c r="AW196" i="71"/>
  <c r="AO196" i="67"/>
  <c r="AO200" i="67" s="1"/>
  <c r="N196" i="71"/>
  <c r="N202" i="71" s="1"/>
  <c r="AX196" i="72"/>
  <c r="AL196" i="69"/>
  <c r="AD196" i="67"/>
  <c r="P196" i="72"/>
  <c r="P202" i="72" s="1"/>
  <c r="AF196" i="75"/>
  <c r="AF202" i="75" s="1"/>
  <c r="G196" i="69"/>
  <c r="Q196" i="72"/>
  <c r="Q202" i="72" s="1"/>
  <c r="O196" i="75"/>
  <c r="O202" i="75" s="1"/>
  <c r="I196" i="68"/>
  <c r="I202" i="68" s="1"/>
  <c r="AO196" i="74"/>
  <c r="AD196" i="74"/>
  <c r="U196" i="74"/>
  <c r="L196" i="74"/>
  <c r="AP196" i="74"/>
  <c r="X196" i="74"/>
  <c r="G196" i="72"/>
  <c r="G202" i="72" s="1"/>
  <c r="J196" i="69"/>
  <c r="J202" i="69" s="1"/>
  <c r="K196" i="69"/>
  <c r="K202" i="69" s="1"/>
  <c r="AK202" i="75"/>
  <c r="P196" i="70"/>
  <c r="P202" i="70" s="1"/>
  <c r="O196" i="72"/>
  <c r="O202" i="72" s="1"/>
  <c r="M196" i="73"/>
  <c r="M202" i="73" s="1"/>
  <c r="F196" i="71"/>
  <c r="F201" i="71" s="1"/>
  <c r="K196" i="68"/>
  <c r="K202" i="68" s="1"/>
  <c r="AT196" i="67"/>
  <c r="AT200" i="67" s="1"/>
  <c r="AE196" i="72"/>
  <c r="AK196" i="73"/>
  <c r="AI196" i="73"/>
  <c r="AI200" i="73" s="1"/>
  <c r="AT196" i="69"/>
  <c r="AT200" i="69" s="1"/>
  <c r="AF196" i="71"/>
  <c r="AF200" i="71" s="1"/>
  <c r="J196" i="71"/>
  <c r="J202" i="71" s="1"/>
  <c r="AR196" i="71"/>
  <c r="AR200" i="71" s="1"/>
  <c r="AU196" i="73"/>
  <c r="AU200" i="73" s="1"/>
  <c r="AH196" i="75"/>
  <c r="AH202" i="75" s="1"/>
  <c r="AA196" i="68"/>
  <c r="AA200" i="68" s="1"/>
  <c r="K196" i="73"/>
  <c r="K202" i="73" s="1"/>
  <c r="Z196" i="69"/>
  <c r="Z200" i="69" s="1"/>
  <c r="Q196" i="67"/>
  <c r="Q202" i="67" s="1"/>
  <c r="AB196" i="71"/>
  <c r="L196" i="70"/>
  <c r="L202" i="70" s="1"/>
  <c r="U196" i="70"/>
  <c r="R196" i="71"/>
  <c r="R202" i="71" s="1"/>
  <c r="R196" i="69"/>
  <c r="R202" i="69" s="1"/>
  <c r="AZ196" i="75"/>
  <c r="AZ202" i="75" s="1"/>
  <c r="BB196" i="70"/>
  <c r="AZ196" i="70"/>
  <c r="AZ200" i="70" s="1"/>
  <c r="BB196" i="68"/>
  <c r="AY196" i="68"/>
  <c r="F196" i="73"/>
  <c r="F201" i="73" s="1"/>
  <c r="J196" i="73"/>
  <c r="J202" i="73" s="1"/>
  <c r="X196" i="75"/>
  <c r="X202" i="75" s="1"/>
  <c r="AB196" i="75"/>
  <c r="AF196" i="69"/>
  <c r="U196" i="72"/>
  <c r="U200" i="72" s="1"/>
  <c r="F196" i="72"/>
  <c r="G196" i="71"/>
  <c r="G202" i="71" s="1"/>
  <c r="L196" i="72"/>
  <c r="L202" i="72" s="1"/>
  <c r="T196" i="70"/>
  <c r="T202" i="70" s="1"/>
  <c r="AB196" i="68"/>
  <c r="U196" i="71"/>
  <c r="AW196" i="72"/>
  <c r="AQ196" i="67"/>
  <c r="AM196" i="73"/>
  <c r="R196" i="70"/>
  <c r="R202" i="70" s="1"/>
  <c r="Y196" i="75"/>
  <c r="Y202" i="75" s="1"/>
  <c r="M196" i="74"/>
  <c r="P196" i="74"/>
  <c r="Y196" i="71"/>
  <c r="Y200" i="71" s="1"/>
  <c r="H196" i="67"/>
  <c r="H202" i="67" s="1"/>
  <c r="V196" i="73"/>
  <c r="R201" i="75"/>
  <c r="AD196" i="70"/>
  <c r="AH196" i="72"/>
  <c r="AH200" i="72" s="1"/>
  <c r="I196" i="75"/>
  <c r="I201" i="75" s="1"/>
  <c r="AF196" i="67"/>
  <c r="AC196" i="69"/>
  <c r="AC202" i="69" s="1"/>
  <c r="AT196" i="68"/>
  <c r="AV196" i="70"/>
  <c r="AE196" i="71"/>
  <c r="O196" i="70"/>
  <c r="O202" i="70" s="1"/>
  <c r="AQ196" i="69"/>
  <c r="U196" i="67"/>
  <c r="U200" i="67" s="1"/>
  <c r="AH196" i="73"/>
  <c r="AH200" i="73" s="1"/>
  <c r="X196" i="71"/>
  <c r="X202" i="71" s="1"/>
  <c r="AX196" i="67"/>
  <c r="AK196" i="69"/>
  <c r="X196" i="68"/>
  <c r="X202" i="68" s="1"/>
  <c r="AQ196" i="75"/>
  <c r="AQ202" i="75" s="1"/>
  <c r="AC196" i="72"/>
  <c r="AC202" i="72" s="1"/>
  <c r="T196" i="69"/>
  <c r="T202" i="69" s="1"/>
  <c r="Z196" i="67"/>
  <c r="BB196" i="73"/>
  <c r="BB196" i="75"/>
  <c r="BA196" i="70"/>
  <c r="BA200" i="70" s="1"/>
  <c r="BA196" i="67"/>
  <c r="BA200" i="67" s="1"/>
  <c r="BA196" i="71"/>
  <c r="M196" i="68"/>
  <c r="M202" i="68" s="1"/>
  <c r="AV196" i="71"/>
  <c r="Y196" i="72"/>
  <c r="AP196" i="72"/>
  <c r="AC196" i="71"/>
  <c r="AC202" i="71" s="1"/>
  <c r="J202" i="75"/>
  <c r="AC196" i="70"/>
  <c r="AC202" i="70" s="1"/>
  <c r="V196" i="75"/>
  <c r="V200" i="75" s="1"/>
  <c r="Q196" i="69"/>
  <c r="Q202" i="69" s="1"/>
  <c r="AT196" i="70"/>
  <c r="I196" i="73"/>
  <c r="I202" i="73" s="1"/>
  <c r="AF196" i="68"/>
  <c r="AF200" i="68" s="1"/>
  <c r="AU196" i="71"/>
  <c r="AU200" i="71" s="1"/>
  <c r="I196" i="70"/>
  <c r="I202" i="70" s="1"/>
  <c r="V196" i="69"/>
  <c r="W196" i="70"/>
  <c r="X196" i="67"/>
  <c r="X202" i="67" s="1"/>
  <c r="AE196" i="73"/>
  <c r="N196" i="74"/>
  <c r="E196" i="74"/>
  <c r="AQ196" i="74"/>
  <c r="Z196" i="74"/>
  <c r="H196" i="74"/>
  <c r="AH196" i="71"/>
  <c r="T196" i="68"/>
  <c r="T202" i="68" s="1"/>
  <c r="Q201" i="75"/>
  <c r="U200" i="75"/>
  <c r="AR200" i="75"/>
  <c r="AW196" i="73"/>
  <c r="AW196" i="70"/>
  <c r="AW200" i="70" s="1"/>
  <c r="AU196" i="70"/>
  <c r="AU200" i="70" s="1"/>
  <c r="K196" i="67"/>
  <c r="K200" i="67" s="1"/>
  <c r="AL196" i="71"/>
  <c r="AR196" i="68"/>
  <c r="AN196" i="72"/>
  <c r="AN200" i="72" s="1"/>
  <c r="P196" i="68"/>
  <c r="P202" i="68" s="1"/>
  <c r="AP196" i="68"/>
  <c r="T196" i="73"/>
  <c r="T202" i="73" s="1"/>
  <c r="AU196" i="67"/>
  <c r="AO196" i="73"/>
  <c r="N196" i="75"/>
  <c r="N201" i="75" s="1"/>
  <c r="AD196" i="73"/>
  <c r="AD200" i="73" s="1"/>
  <c r="S196" i="72"/>
  <c r="S202" i="72" s="1"/>
  <c r="S196" i="68"/>
  <c r="S202" i="68" s="1"/>
  <c r="AH196" i="70"/>
  <c r="AH200" i="70" s="1"/>
  <c r="G196" i="70"/>
  <c r="G202" i="70" s="1"/>
  <c r="AB196" i="67"/>
  <c r="J196" i="68"/>
  <c r="J202" i="68" s="1"/>
  <c r="AZ196" i="72"/>
  <c r="AZ196" i="67"/>
  <c r="AZ200" i="67" s="1"/>
  <c r="AY196" i="72"/>
  <c r="AY200" i="72" s="1"/>
  <c r="BA196" i="73"/>
  <c r="J201" i="75"/>
  <c r="AJ196" i="73"/>
  <c r="AA196" i="72"/>
  <c r="AA200" i="72" s="1"/>
  <c r="K196" i="70"/>
  <c r="K202" i="70" s="1"/>
  <c r="AG196" i="72"/>
  <c r="AG200" i="72" s="1"/>
  <c r="AL196" i="73"/>
  <c r="AP196" i="71"/>
  <c r="O196" i="68"/>
  <c r="O202" i="68" s="1"/>
  <c r="N196" i="67"/>
  <c r="N202" i="67" s="1"/>
  <c r="Q196" i="73"/>
  <c r="Q202" i="73" s="1"/>
  <c r="Z196" i="72"/>
  <c r="AG196" i="75"/>
  <c r="AU196" i="68"/>
  <c r="T196" i="71"/>
  <c r="T202" i="71" s="1"/>
  <c r="AF196" i="72"/>
  <c r="AF200" i="72" s="1"/>
  <c r="AE196" i="68"/>
  <c r="AX196" i="71"/>
  <c r="AN196" i="75"/>
  <c r="AR196" i="72"/>
  <c r="W196" i="74"/>
  <c r="G196" i="74"/>
  <c r="F196" i="74"/>
  <c r="AZ196" i="74"/>
  <c r="AI196" i="74"/>
  <c r="R196" i="74"/>
  <c r="G129" i="88"/>
  <c r="G131" i="88" s="1"/>
  <c r="F130" i="88"/>
  <c r="F132" i="88" s="1"/>
  <c r="F133" i="88" s="1"/>
  <c r="F190" i="88" s="1"/>
  <c r="W196" i="67"/>
  <c r="F196" i="69"/>
  <c r="F202" i="69" s="1"/>
  <c r="R202" i="75"/>
  <c r="J200" i="75"/>
  <c r="AG196" i="71"/>
  <c r="AF196" i="73"/>
  <c r="AF200" i="73" s="1"/>
  <c r="I196" i="72"/>
  <c r="I202" i="72" s="1"/>
  <c r="AM196" i="71"/>
  <c r="AG196" i="67"/>
  <c r="AG200" i="67" s="1"/>
  <c r="P196" i="71"/>
  <c r="P202" i="71" s="1"/>
  <c r="O196" i="71"/>
  <c r="O202" i="71" s="1"/>
  <c r="W196" i="69"/>
  <c r="AK196" i="70"/>
  <c r="AW196" i="67"/>
  <c r="AN196" i="70"/>
  <c r="AV196" i="68"/>
  <c r="AQ196" i="72"/>
  <c r="X196" i="69"/>
  <c r="R196" i="67"/>
  <c r="R202" i="67" s="1"/>
  <c r="AN196" i="73"/>
  <c r="H196" i="68"/>
  <c r="H202" i="68" s="1"/>
  <c r="AC196" i="73"/>
  <c r="AC202" i="73" s="1"/>
  <c r="Y196" i="73"/>
  <c r="BB196" i="72"/>
  <c r="AY196" i="71"/>
  <c r="AY200" i="71" s="1"/>
  <c r="E196" i="69"/>
  <c r="E200" i="69" s="1"/>
  <c r="AZ196" i="68"/>
  <c r="AA196" i="75"/>
  <c r="AA200" i="75" s="1"/>
  <c r="AJ196" i="70"/>
  <c r="AJ200" i="70" s="1"/>
  <c r="AT196" i="73"/>
  <c r="AT200" i="73" s="1"/>
  <c r="AS196" i="70"/>
  <c r="U196" i="73"/>
  <c r="U200" i="73" s="1"/>
  <c r="AT196" i="72"/>
  <c r="AT200" i="72" s="1"/>
  <c r="AB196" i="72"/>
  <c r="AI202" i="75"/>
  <c r="AD196" i="68"/>
  <c r="AQ196" i="71"/>
  <c r="AP196" i="67"/>
  <c r="AP200" i="67" s="1"/>
  <c r="AP196" i="73"/>
  <c r="V196" i="72"/>
  <c r="AN196" i="67"/>
  <c r="AN200" i="67" s="1"/>
  <c r="G196" i="75"/>
  <c r="G202" i="75" s="1"/>
  <c r="O196" i="69"/>
  <c r="O202" i="69" s="1"/>
  <c r="AU196" i="72"/>
  <c r="AU200" i="72" s="1"/>
  <c r="AP196" i="75"/>
  <c r="AM202" i="75"/>
  <c r="Z196" i="70"/>
  <c r="AU196" i="69"/>
  <c r="AU200" i="69" s="1"/>
  <c r="F196" i="67"/>
  <c r="AW196" i="74"/>
  <c r="AG196" i="74"/>
  <c r="BA196" i="74"/>
  <c r="AR196" i="74"/>
  <c r="AA196" i="74"/>
  <c r="J196" i="74"/>
  <c r="AG196" i="73"/>
  <c r="AN196" i="69"/>
  <c r="AD196" i="72"/>
  <c r="AW196" i="75"/>
  <c r="AW200" i="75" s="1"/>
  <c r="AI200" i="75"/>
  <c r="AU200" i="75"/>
  <c r="AU202" i="75"/>
  <c r="AC196" i="67"/>
  <c r="AC202" i="67" s="1"/>
  <c r="Z196" i="75"/>
  <c r="Z202" i="75" s="1"/>
  <c r="T196" i="75"/>
  <c r="T200" i="75" s="1"/>
  <c r="P196" i="75"/>
  <c r="AC196" i="75"/>
  <c r="AC200" i="75" s="1"/>
  <c r="P196" i="73"/>
  <c r="P202" i="73" s="1"/>
  <c r="R196" i="68"/>
  <c r="R202" i="68" s="1"/>
  <c r="U196" i="68"/>
  <c r="AH196" i="67"/>
  <c r="AH200" i="67" s="1"/>
  <c r="AT196" i="71"/>
  <c r="AT200" i="71" s="1"/>
  <c r="Y196" i="67"/>
  <c r="L196" i="68"/>
  <c r="L202" i="68" s="1"/>
  <c r="AS196" i="75"/>
  <c r="AA196" i="69"/>
  <c r="AS196" i="73"/>
  <c r="AO196" i="75"/>
  <c r="AS196" i="71"/>
  <c r="W216" i="68"/>
  <c r="AX196" i="69"/>
  <c r="N196" i="69"/>
  <c r="N202" i="69" s="1"/>
  <c r="AR196" i="67"/>
  <c r="AR200" i="67" s="1"/>
  <c r="E196" i="72"/>
  <c r="AY196" i="69"/>
  <c r="AY196" i="75"/>
  <c r="AY202" i="75" s="1"/>
  <c r="AY196" i="70"/>
  <c r="AY200" i="70" s="1"/>
  <c r="AX196" i="75"/>
  <c r="AX202" i="75" s="1"/>
  <c r="J196" i="72"/>
  <c r="J202" i="72" s="1"/>
  <c r="V196" i="67"/>
  <c r="T196" i="72"/>
  <c r="T202" i="72" s="1"/>
  <c r="AE196" i="67"/>
  <c r="AV196" i="72"/>
  <c r="M196" i="75"/>
  <c r="M202" i="75" s="1"/>
  <c r="M196" i="72"/>
  <c r="M202" i="72" s="1"/>
  <c r="R196" i="72"/>
  <c r="R202" i="72" s="1"/>
  <c r="AD196" i="69"/>
  <c r="AD200" i="69" s="1"/>
  <c r="AN196" i="71"/>
  <c r="L196" i="75"/>
  <c r="L200" i="75" s="1"/>
  <c r="U202" i="75"/>
  <c r="F196" i="75"/>
  <c r="F201" i="75" s="1"/>
  <c r="V196" i="70"/>
  <c r="V200" i="70" s="1"/>
  <c r="S196" i="67"/>
  <c r="S202" i="67" s="1"/>
  <c r="J196" i="70"/>
  <c r="J202" i="70" s="1"/>
  <c r="R196" i="73"/>
  <c r="R202" i="73" s="1"/>
  <c r="L201" i="75"/>
  <c r="AN196" i="68"/>
  <c r="Z196" i="73"/>
  <c r="W202" i="75"/>
  <c r="AP196" i="69"/>
  <c r="H196" i="69"/>
  <c r="H202" i="69" s="1"/>
  <c r="S196" i="75"/>
  <c r="S201" i="75" s="1"/>
  <c r="AS196" i="72"/>
  <c r="H196" i="71"/>
  <c r="H202" i="71" s="1"/>
  <c r="AA196" i="71"/>
  <c r="S196" i="69"/>
  <c r="S202" i="69" s="1"/>
  <c r="AW196" i="68"/>
  <c r="AW200" i="68" s="1"/>
  <c r="AV196" i="69"/>
  <c r="X196" i="72"/>
  <c r="X202" i="72" s="1"/>
  <c r="AM196" i="69"/>
  <c r="AM200" i="69" s="1"/>
  <c r="AS196" i="67"/>
  <c r="H196" i="72"/>
  <c r="H202" i="72" s="1"/>
  <c r="AE196" i="70"/>
  <c r="Y196" i="70"/>
  <c r="Y200" i="70" s="1"/>
  <c r="AI196" i="72"/>
  <c r="AI200" i="72" s="1"/>
  <c r="G196" i="73"/>
  <c r="G202" i="73" s="1"/>
  <c r="Q196" i="70"/>
  <c r="Q202" i="70" s="1"/>
  <c r="S196" i="73"/>
  <c r="S202" i="73" s="1"/>
  <c r="AQ196" i="73"/>
  <c r="BB196" i="67"/>
  <c r="Q196" i="68"/>
  <c r="Q202" i="68" s="1"/>
  <c r="M196" i="71"/>
  <c r="M202" i="71" s="1"/>
  <c r="AX196" i="70"/>
  <c r="E196" i="70"/>
  <c r="E200" i="70" s="1"/>
  <c r="AZ196" i="73"/>
  <c r="AZ200" i="73" s="1"/>
  <c r="E196" i="68"/>
  <c r="BA196" i="75"/>
  <c r="AV196" i="73"/>
  <c r="AD196" i="71"/>
  <c r="AK196" i="67"/>
  <c r="AG196" i="69"/>
  <c r="AG200" i="69" s="1"/>
  <c r="AS196" i="69"/>
  <c r="AC196" i="68"/>
  <c r="AC202" i="68" s="1"/>
  <c r="AL196" i="68"/>
  <c r="AR196" i="73"/>
  <c r="AR200" i="73" s="1"/>
  <c r="AB196" i="70"/>
  <c r="P196" i="67"/>
  <c r="P202" i="67" s="1"/>
  <c r="AI196" i="71"/>
  <c r="AI200" i="71" s="1"/>
  <c r="AJ196" i="69"/>
  <c r="I196" i="67"/>
  <c r="I202" i="67" s="1"/>
  <c r="M196" i="70"/>
  <c r="M202" i="70" s="1"/>
  <c r="K196" i="75"/>
  <c r="K201" i="75" s="1"/>
  <c r="AI196" i="67"/>
  <c r="AI200" i="67" s="1"/>
  <c r="AH200" i="75"/>
  <c r="N196" i="70"/>
  <c r="N202" i="70" s="1"/>
  <c r="AO196" i="69"/>
  <c r="AU201" i="75"/>
  <c r="AU196" i="74"/>
  <c r="AT196" i="74"/>
  <c r="AK196" i="74"/>
  <c r="AB196" i="74"/>
  <c r="K196" i="74"/>
  <c r="AN196" i="74"/>
  <c r="V196" i="71"/>
  <c r="X196" i="73"/>
  <c r="X202" i="73" s="1"/>
  <c r="N196" i="88"/>
  <c r="J196" i="88"/>
  <c r="Z196" i="88"/>
  <c r="Z216" i="88" s="1"/>
  <c r="X196" i="88"/>
  <c r="Q196" i="63"/>
  <c r="Q216" i="75" s="1"/>
  <c r="AM196" i="63"/>
  <c r="AX196" i="63"/>
  <c r="L196" i="63"/>
  <c r="AH196" i="88"/>
  <c r="S196" i="63"/>
  <c r="AM196" i="88"/>
  <c r="AL196" i="88"/>
  <c r="AI196" i="63"/>
  <c r="AU196" i="88"/>
  <c r="S196" i="88"/>
  <c r="AV196" i="63"/>
  <c r="P196" i="63"/>
  <c r="BA196" i="63"/>
  <c r="W196" i="88"/>
  <c r="AC196" i="88"/>
  <c r="AF196" i="88"/>
  <c r="AT196" i="63"/>
  <c r="V196" i="63"/>
  <c r="AU196" i="63"/>
  <c r="AK196" i="63"/>
  <c r="F196" i="88"/>
  <c r="F216" i="88" s="1"/>
  <c r="U196" i="88"/>
  <c r="AP196" i="63"/>
  <c r="AS196" i="88"/>
  <c r="BA196" i="88"/>
  <c r="AY196" i="63"/>
  <c r="O196" i="63"/>
  <c r="AD196" i="88"/>
  <c r="K196" i="63"/>
  <c r="H196" i="88"/>
  <c r="O196" i="88"/>
  <c r="G196" i="63"/>
  <c r="AC196" i="63"/>
  <c r="AA196" i="88"/>
  <c r="AE196" i="88"/>
  <c r="AJ196" i="63"/>
  <c r="AQ196" i="88"/>
  <c r="AO196" i="63"/>
  <c r="Y196" i="88"/>
  <c r="T196" i="63"/>
  <c r="N196" i="63"/>
  <c r="P196" i="88"/>
  <c r="Y196" i="63"/>
  <c r="AW196" i="63"/>
  <c r="AK196" i="88"/>
  <c r="AA196" i="63"/>
  <c r="BB196" i="88"/>
  <c r="E196" i="88"/>
  <c r="E196" i="63"/>
  <c r="V196" i="88"/>
  <c r="R196" i="63"/>
  <c r="AN196" i="88"/>
  <c r="L196" i="88"/>
  <c r="R196" i="88"/>
  <c r="I196" i="63"/>
  <c r="AL196" i="63"/>
  <c r="M196" i="63"/>
  <c r="H196" i="63"/>
  <c r="AG196" i="63"/>
  <c r="AD196" i="63"/>
  <c r="AI196" i="88"/>
  <c r="AX196" i="88"/>
  <c r="AY196" i="88"/>
  <c r="AZ196" i="63"/>
  <c r="AS196" i="63"/>
  <c r="AG196" i="88"/>
  <c r="AR196" i="63"/>
  <c r="Q196" i="88"/>
  <c r="AB196" i="63"/>
  <c r="U196" i="63"/>
  <c r="K196" i="88"/>
  <c r="AV196" i="88"/>
  <c r="AR196" i="88"/>
  <c r="I196" i="88"/>
  <c r="G196" i="88"/>
  <c r="X196" i="63"/>
  <c r="M196" i="88"/>
  <c r="AW196" i="88"/>
  <c r="AE196" i="63"/>
  <c r="AH196" i="63"/>
  <c r="AQ196" i="63"/>
  <c r="AP196" i="88"/>
  <c r="BB196" i="63"/>
  <c r="J196" i="63"/>
  <c r="J216" i="67" s="1"/>
  <c r="AK201" i="68" l="1"/>
  <c r="AK202" i="68"/>
  <c r="AS202" i="68"/>
  <c r="AV200" i="67"/>
  <c r="AS200" i="68"/>
  <c r="AQ200" i="75"/>
  <c r="AJ200" i="75"/>
  <c r="AD200" i="75"/>
  <c r="M201" i="75"/>
  <c r="G200" i="75"/>
  <c r="AT202" i="75"/>
  <c r="T201" i="75"/>
  <c r="G201" i="75"/>
  <c r="L200" i="73"/>
  <c r="F200" i="71"/>
  <c r="F201" i="69"/>
  <c r="AC202" i="75"/>
  <c r="T202" i="75"/>
  <c r="L201" i="73"/>
  <c r="X201" i="73"/>
  <c r="R201" i="73"/>
  <c r="O201" i="71"/>
  <c r="J200" i="71"/>
  <c r="S200" i="71"/>
  <c r="S201" i="71"/>
  <c r="P200" i="70"/>
  <c r="X201" i="70"/>
  <c r="O200" i="69"/>
  <c r="T201" i="68"/>
  <c r="M201" i="68"/>
  <c r="F201" i="68"/>
  <c r="K200" i="68"/>
  <c r="H201" i="68"/>
  <c r="H200" i="67"/>
  <c r="S201" i="67"/>
  <c r="X201" i="67"/>
  <c r="L202" i="75"/>
  <c r="AF200" i="75"/>
  <c r="H200" i="75"/>
  <c r="AV202" i="73"/>
  <c r="AV200" i="73"/>
  <c r="AV201" i="73"/>
  <c r="W202" i="73"/>
  <c r="W200" i="73"/>
  <c r="W201" i="73"/>
  <c r="AS202" i="73"/>
  <c r="AS201" i="73"/>
  <c r="AS200" i="73"/>
  <c r="AT202" i="73"/>
  <c r="AT201" i="73"/>
  <c r="AO202" i="73"/>
  <c r="AO201" i="73"/>
  <c r="AM202" i="73"/>
  <c r="AM201" i="73"/>
  <c r="AA202" i="73"/>
  <c r="AA201" i="73"/>
  <c r="AC200" i="73"/>
  <c r="Q201" i="73"/>
  <c r="X200" i="73"/>
  <c r="M200" i="73"/>
  <c r="AQ202" i="73"/>
  <c r="AQ201" i="73"/>
  <c r="Z202" i="73"/>
  <c r="Z201" i="73"/>
  <c r="Y202" i="73"/>
  <c r="Y201" i="73"/>
  <c r="AJ202" i="73"/>
  <c r="AJ201" i="73"/>
  <c r="BB202" i="73"/>
  <c r="BB201" i="73"/>
  <c r="BB200" i="73"/>
  <c r="S200" i="73"/>
  <c r="I200" i="73"/>
  <c r="S201" i="73"/>
  <c r="AQ200" i="73"/>
  <c r="G200" i="73"/>
  <c r="Q200" i="73"/>
  <c r="AH202" i="73"/>
  <c r="AH201" i="73"/>
  <c r="Y200" i="73"/>
  <c r="K200" i="73"/>
  <c r="K201" i="73"/>
  <c r="AA200" i="73"/>
  <c r="J200" i="73"/>
  <c r="AF202" i="73"/>
  <c r="AF201" i="73"/>
  <c r="AB202" i="73"/>
  <c r="AB201" i="73"/>
  <c r="AB200" i="73"/>
  <c r="AZ202" i="73"/>
  <c r="AZ201" i="73"/>
  <c r="AW202" i="73"/>
  <c r="AW201" i="73"/>
  <c r="AI202" i="73"/>
  <c r="AI201" i="73"/>
  <c r="T200" i="73"/>
  <c r="AO200" i="73"/>
  <c r="Z200" i="73"/>
  <c r="AJ200" i="73"/>
  <c r="I201" i="73"/>
  <c r="AW200" i="73"/>
  <c r="AG202" i="73"/>
  <c r="AG201" i="73"/>
  <c r="AP202" i="73"/>
  <c r="AP201" i="73"/>
  <c r="AN202" i="73"/>
  <c r="AN201" i="73"/>
  <c r="AL202" i="73"/>
  <c r="AL201" i="73"/>
  <c r="AL200" i="73"/>
  <c r="BA202" i="73"/>
  <c r="BA201" i="73"/>
  <c r="AE202" i="73"/>
  <c r="AE201" i="73"/>
  <c r="AE200" i="73"/>
  <c r="V202" i="73"/>
  <c r="V201" i="73"/>
  <c r="AK202" i="73"/>
  <c r="AK201" i="73"/>
  <c r="AK200" i="73"/>
  <c r="AP200" i="73"/>
  <c r="G201" i="73"/>
  <c r="AM200" i="73"/>
  <c r="P201" i="73"/>
  <c r="M201" i="73"/>
  <c r="AR202" i="73"/>
  <c r="AR201" i="73"/>
  <c r="E202" i="73"/>
  <c r="E206" i="73" s="1"/>
  <c r="E201" i="73"/>
  <c r="E205" i="73" s="1"/>
  <c r="AX202" i="73"/>
  <c r="AX201" i="73"/>
  <c r="AX200" i="73"/>
  <c r="AC201" i="73"/>
  <c r="O201" i="73"/>
  <c r="E200" i="73"/>
  <c r="E204" i="73" s="1"/>
  <c r="BA200" i="73"/>
  <c r="J201" i="73"/>
  <c r="U202" i="73"/>
  <c r="U201" i="73"/>
  <c r="AD202" i="73"/>
  <c r="AD201" i="73"/>
  <c r="F216" i="73"/>
  <c r="F202" i="73"/>
  <c r="AU202" i="73"/>
  <c r="AU201" i="73"/>
  <c r="F200" i="73"/>
  <c r="AN200" i="73"/>
  <c r="P200" i="73"/>
  <c r="R200" i="73"/>
  <c r="O200" i="73"/>
  <c r="AG200" i="73"/>
  <c r="T201" i="73"/>
  <c r="V200" i="73"/>
  <c r="E202" i="72"/>
  <c r="E206" i="72" s="1"/>
  <c r="E201" i="72"/>
  <c r="BB202" i="72"/>
  <c r="BB201" i="72"/>
  <c r="BB200" i="72"/>
  <c r="AR202" i="72"/>
  <c r="AR201" i="72"/>
  <c r="Y202" i="72"/>
  <c r="Y201" i="72"/>
  <c r="AK202" i="72"/>
  <c r="AK201" i="72"/>
  <c r="AK200" i="72"/>
  <c r="W202" i="72"/>
  <c r="W200" i="72"/>
  <c r="W201" i="72"/>
  <c r="R200" i="72"/>
  <c r="AR200" i="72"/>
  <c r="N201" i="72"/>
  <c r="AZ202" i="72"/>
  <c r="AZ201" i="72"/>
  <c r="AD202" i="72"/>
  <c r="AD201" i="72"/>
  <c r="AX202" i="72"/>
  <c r="AX201" i="72"/>
  <c r="AX200" i="72"/>
  <c r="BA202" i="72"/>
  <c r="BA201" i="72"/>
  <c r="AO202" i="72"/>
  <c r="AO201" i="72"/>
  <c r="AO200" i="72"/>
  <c r="K201" i="72"/>
  <c r="R201" i="72"/>
  <c r="S200" i="72"/>
  <c r="AS202" i="72"/>
  <c r="AS201" i="72"/>
  <c r="AS200" i="72"/>
  <c r="AB202" i="72"/>
  <c r="AB201" i="72"/>
  <c r="AB200" i="72"/>
  <c r="AF202" i="72"/>
  <c r="AF201" i="72"/>
  <c r="Z202" i="72"/>
  <c r="Z201" i="72"/>
  <c r="F216" i="72"/>
  <c r="F202" i="72"/>
  <c r="AJ202" i="72"/>
  <c r="AJ201" i="72"/>
  <c r="S201" i="72"/>
  <c r="O201" i="72"/>
  <c r="X201" i="72"/>
  <c r="G200" i="72"/>
  <c r="Q201" i="72"/>
  <c r="Y200" i="72"/>
  <c r="V202" i="72"/>
  <c r="V201" i="72"/>
  <c r="AM202" i="72"/>
  <c r="AM201" i="72"/>
  <c r="L201" i="72"/>
  <c r="H201" i="72"/>
  <c r="AJ200" i="72"/>
  <c r="J200" i="72"/>
  <c r="P200" i="72"/>
  <c r="U202" i="72"/>
  <c r="U201" i="72"/>
  <c r="AI202" i="72"/>
  <c r="AI201" i="72"/>
  <c r="V200" i="72"/>
  <c r="M200" i="72"/>
  <c r="P201" i="72"/>
  <c r="X200" i="72"/>
  <c r="AC200" i="72"/>
  <c r="AA202" i="72"/>
  <c r="AA201" i="72"/>
  <c r="AV202" i="72"/>
  <c r="AV200" i="72"/>
  <c r="AV201" i="72"/>
  <c r="AT202" i="72"/>
  <c r="AT201" i="72"/>
  <c r="AG202" i="72"/>
  <c r="AG201" i="72"/>
  <c r="AY202" i="72"/>
  <c r="AY201" i="72"/>
  <c r="AN202" i="72"/>
  <c r="AN201" i="72"/>
  <c r="AH202" i="72"/>
  <c r="AH201" i="72"/>
  <c r="AE202" i="72"/>
  <c r="AE201" i="72"/>
  <c r="AE200" i="72"/>
  <c r="AD200" i="72"/>
  <c r="G201" i="72"/>
  <c r="I201" i="72"/>
  <c r="Q200" i="72"/>
  <c r="T201" i="72"/>
  <c r="I200" i="72"/>
  <c r="O200" i="72"/>
  <c r="AQ202" i="72"/>
  <c r="AQ201" i="72"/>
  <c r="AW202" i="72"/>
  <c r="AW201" i="72"/>
  <c r="AU202" i="72"/>
  <c r="AU201" i="72"/>
  <c r="AP202" i="72"/>
  <c r="AP201" i="72"/>
  <c r="AZ200" i="72"/>
  <c r="T200" i="72"/>
  <c r="AW200" i="72"/>
  <c r="F201" i="72"/>
  <c r="AC201" i="72"/>
  <c r="L200" i="72"/>
  <c r="K200" i="72"/>
  <c r="H200" i="72"/>
  <c r="M201" i="72"/>
  <c r="AQ200" i="72"/>
  <c r="AP200" i="72"/>
  <c r="J201" i="72"/>
  <c r="E200" i="72"/>
  <c r="E204" i="72" s="1"/>
  <c r="F200" i="72"/>
  <c r="N200" i="72"/>
  <c r="Z200" i="72"/>
  <c r="W202" i="71"/>
  <c r="W200" i="71"/>
  <c r="W201" i="71"/>
  <c r="AX202" i="71"/>
  <c r="AX201" i="71"/>
  <c r="AX200" i="71"/>
  <c r="BA202" i="71"/>
  <c r="BA201" i="71"/>
  <c r="U202" i="71"/>
  <c r="U201" i="71"/>
  <c r="K201" i="71"/>
  <c r="R201" i="71"/>
  <c r="J201" i="71"/>
  <c r="T201" i="71"/>
  <c r="R200" i="71"/>
  <c r="Q200" i="71"/>
  <c r="AI202" i="71"/>
  <c r="AI201" i="71"/>
  <c r="AA202" i="71"/>
  <c r="AA201" i="71"/>
  <c r="AY202" i="71"/>
  <c r="AY201" i="71"/>
  <c r="AH202" i="71"/>
  <c r="AH201" i="71"/>
  <c r="AE202" i="71"/>
  <c r="AE201" i="71"/>
  <c r="AE200" i="71"/>
  <c r="AZ202" i="71"/>
  <c r="AZ201" i="71"/>
  <c r="E202" i="71"/>
  <c r="E201" i="71"/>
  <c r="Q201" i="71"/>
  <c r="U200" i="71"/>
  <c r="AC200" i="71"/>
  <c r="N200" i="71"/>
  <c r="M200" i="71"/>
  <c r="AZ200" i="71"/>
  <c r="V202" i="71"/>
  <c r="V201" i="71"/>
  <c r="AQ202" i="71"/>
  <c r="AQ201" i="71"/>
  <c r="AG202" i="71"/>
  <c r="AG201" i="71"/>
  <c r="AB202" i="71"/>
  <c r="AB201" i="71"/>
  <c r="AB200" i="71"/>
  <c r="AW202" i="71"/>
  <c r="AW201" i="71"/>
  <c r="BB202" i="71"/>
  <c r="BB201" i="71"/>
  <c r="BB200" i="71"/>
  <c r="AJ202" i="71"/>
  <c r="AJ201" i="71"/>
  <c r="I200" i="71"/>
  <c r="H201" i="71"/>
  <c r="AQ200" i="71"/>
  <c r="AL202" i="71"/>
  <c r="AL201" i="71"/>
  <c r="AL200" i="71"/>
  <c r="AM202" i="71"/>
  <c r="AM201" i="71"/>
  <c r="AV202" i="71"/>
  <c r="AV201" i="71"/>
  <c r="AV200" i="71"/>
  <c r="AF202" i="71"/>
  <c r="AF201" i="71"/>
  <c r="F216" i="71"/>
  <c r="F202" i="71"/>
  <c r="T200" i="71"/>
  <c r="V200" i="71"/>
  <c r="G200" i="71"/>
  <c r="AN202" i="71"/>
  <c r="AN201" i="71"/>
  <c r="AP202" i="71"/>
  <c r="AP201" i="71"/>
  <c r="AK202" i="71"/>
  <c r="AK201" i="71"/>
  <c r="AK200" i="71"/>
  <c r="X200" i="71"/>
  <c r="O200" i="71"/>
  <c r="AW200" i="71"/>
  <c r="AH200" i="71"/>
  <c r="AA200" i="71"/>
  <c r="AM200" i="71"/>
  <c r="I201" i="71"/>
  <c r="P200" i="71"/>
  <c r="AD202" i="71"/>
  <c r="AD201" i="71"/>
  <c r="AT202" i="71"/>
  <c r="AT201" i="71"/>
  <c r="AO202" i="71"/>
  <c r="AO201" i="71"/>
  <c r="N201" i="71"/>
  <c r="E200" i="71"/>
  <c r="E204" i="71" s="1"/>
  <c r="H200" i="71"/>
  <c r="X201" i="71"/>
  <c r="AP200" i="71"/>
  <c r="AN200" i="71"/>
  <c r="G201" i="71"/>
  <c r="AR202" i="71"/>
  <c r="AR201" i="71"/>
  <c r="AS202" i="71"/>
  <c r="AS201" i="71"/>
  <c r="AS200" i="71"/>
  <c r="AU202" i="71"/>
  <c r="AU201" i="71"/>
  <c r="Y202" i="71"/>
  <c r="Y201" i="71"/>
  <c r="AG200" i="71"/>
  <c r="M201" i="71"/>
  <c r="AJ200" i="71"/>
  <c r="K200" i="71"/>
  <c r="AC201" i="71"/>
  <c r="BA200" i="71"/>
  <c r="AD200" i="71"/>
  <c r="P201" i="71"/>
  <c r="AE202" i="70"/>
  <c r="AE201" i="70"/>
  <c r="AE200" i="70"/>
  <c r="Z202" i="70"/>
  <c r="Z201" i="70"/>
  <c r="AR202" i="70"/>
  <c r="AR201" i="70"/>
  <c r="AA202" i="70"/>
  <c r="AA201" i="70"/>
  <c r="AQ202" i="70"/>
  <c r="AQ201" i="70"/>
  <c r="T200" i="70"/>
  <c r="K201" i="70"/>
  <c r="G200" i="70"/>
  <c r="AA200" i="70"/>
  <c r="X200" i="70"/>
  <c r="U202" i="70"/>
  <c r="U201" i="70"/>
  <c r="V202" i="70"/>
  <c r="V201" i="70"/>
  <c r="AS202" i="70"/>
  <c r="AS201" i="70"/>
  <c r="AS200" i="70"/>
  <c r="AF202" i="70"/>
  <c r="AF201" i="70"/>
  <c r="L200" i="70"/>
  <c r="O201" i="70"/>
  <c r="AF200" i="70"/>
  <c r="AJ202" i="70"/>
  <c r="AJ201" i="70"/>
  <c r="AN202" i="70"/>
  <c r="AN201" i="70"/>
  <c r="BA202" i="70"/>
  <c r="BA201" i="70"/>
  <c r="AV202" i="70"/>
  <c r="AV201" i="70"/>
  <c r="AV200" i="70"/>
  <c r="U200" i="70"/>
  <c r="N201" i="70"/>
  <c r="Z200" i="70"/>
  <c r="M201" i="70"/>
  <c r="AN200" i="70"/>
  <c r="Q201" i="70"/>
  <c r="AT202" i="70"/>
  <c r="AT201" i="70"/>
  <c r="O200" i="70"/>
  <c r="Q200" i="70"/>
  <c r="R200" i="70"/>
  <c r="R201" i="70"/>
  <c r="G201" i="70"/>
  <c r="T201" i="70"/>
  <c r="AB202" i="70"/>
  <c r="AB201" i="70"/>
  <c r="AB200" i="70"/>
  <c r="E202" i="70"/>
  <c r="E201" i="70"/>
  <c r="E205" i="70" s="1"/>
  <c r="AK202" i="70"/>
  <c r="AK201" i="70"/>
  <c r="AK200" i="70"/>
  <c r="AU202" i="70"/>
  <c r="AU201" i="70"/>
  <c r="AD202" i="70"/>
  <c r="AD201" i="70"/>
  <c r="AZ202" i="70"/>
  <c r="AZ201" i="70"/>
  <c r="AL202" i="70"/>
  <c r="AL201" i="70"/>
  <c r="AL200" i="70"/>
  <c r="AP202" i="70"/>
  <c r="AP201" i="70"/>
  <c r="F202" i="70"/>
  <c r="F201" i="70"/>
  <c r="P201" i="70"/>
  <c r="AQ200" i="70"/>
  <c r="AD200" i="70"/>
  <c r="AC201" i="70"/>
  <c r="AC200" i="70"/>
  <c r="AX202" i="70"/>
  <c r="AX201" i="70"/>
  <c r="AX200" i="70"/>
  <c r="AH202" i="70"/>
  <c r="AH201" i="70"/>
  <c r="AW202" i="70"/>
  <c r="AW201" i="70"/>
  <c r="W202" i="70"/>
  <c r="W200" i="70"/>
  <c r="W201" i="70"/>
  <c r="BB202" i="70"/>
  <c r="BB201" i="70"/>
  <c r="BB200" i="70"/>
  <c r="L201" i="70"/>
  <c r="J201" i="70"/>
  <c r="M200" i="70"/>
  <c r="K200" i="70"/>
  <c r="Y202" i="70"/>
  <c r="Y201" i="70"/>
  <c r="AY202" i="70"/>
  <c r="AY201" i="70"/>
  <c r="AG202" i="70"/>
  <c r="AG201" i="70"/>
  <c r="N200" i="70"/>
  <c r="I201" i="70"/>
  <c r="AR200" i="70"/>
  <c r="AT200" i="70"/>
  <c r="I200" i="70"/>
  <c r="J200" i="70"/>
  <c r="AO202" i="69"/>
  <c r="AO201" i="69"/>
  <c r="X202" i="69"/>
  <c r="X201" i="69"/>
  <c r="AY202" i="69"/>
  <c r="AY201" i="69"/>
  <c r="Y202" i="69"/>
  <c r="Y201" i="69"/>
  <c r="AB202" i="69"/>
  <c r="AB201" i="69"/>
  <c r="AB200" i="69"/>
  <c r="J200" i="69"/>
  <c r="J201" i="69"/>
  <c r="X200" i="69"/>
  <c r="H201" i="69"/>
  <c r="AO200" i="69"/>
  <c r="AA202" i="69"/>
  <c r="AA201" i="69"/>
  <c r="G202" i="69"/>
  <c r="G200" i="69"/>
  <c r="AW202" i="69"/>
  <c r="AW201" i="69"/>
  <c r="L201" i="69"/>
  <c r="I201" i="69"/>
  <c r="L200" i="69"/>
  <c r="AY200" i="69"/>
  <c r="N200" i="69"/>
  <c r="V202" i="69"/>
  <c r="V201" i="69"/>
  <c r="AG202" i="69"/>
  <c r="AG201" i="69"/>
  <c r="AM202" i="69"/>
  <c r="AM201" i="69"/>
  <c r="AP202" i="69"/>
  <c r="AP201" i="69"/>
  <c r="AK202" i="69"/>
  <c r="AK201" i="69"/>
  <c r="AK200" i="69"/>
  <c r="BA202" i="69"/>
  <c r="BA201" i="69"/>
  <c r="M200" i="69"/>
  <c r="R201" i="69"/>
  <c r="F200" i="69"/>
  <c r="T200" i="69"/>
  <c r="AC201" i="69"/>
  <c r="S201" i="69"/>
  <c r="Y200" i="69"/>
  <c r="AQ202" i="69"/>
  <c r="AQ201" i="69"/>
  <c r="AQ200" i="69"/>
  <c r="AN202" i="69"/>
  <c r="AN201" i="69"/>
  <c r="AF202" i="69"/>
  <c r="AF201" i="69"/>
  <c r="AL202" i="69"/>
  <c r="AL201" i="69"/>
  <c r="AL200" i="69"/>
  <c r="AR202" i="69"/>
  <c r="AR201" i="69"/>
  <c r="Q201" i="69"/>
  <c r="BA200" i="69"/>
  <c r="AA200" i="69"/>
  <c r="H200" i="69"/>
  <c r="M201" i="69"/>
  <c r="U202" i="69"/>
  <c r="U201" i="69"/>
  <c r="AV202" i="69"/>
  <c r="AV200" i="69"/>
  <c r="AV201" i="69"/>
  <c r="AX202" i="69"/>
  <c r="AX201" i="69"/>
  <c r="AX200" i="69"/>
  <c r="AC200" i="69"/>
  <c r="N201" i="69"/>
  <c r="K201" i="69"/>
  <c r="AN200" i="69"/>
  <c r="E202" i="69"/>
  <c r="E206" i="69" s="1"/>
  <c r="E201" i="69"/>
  <c r="AS202" i="69"/>
  <c r="AS201" i="69"/>
  <c r="AS200" i="69"/>
  <c r="AD202" i="69"/>
  <c r="AD201" i="69"/>
  <c r="W202" i="69"/>
  <c r="W200" i="69"/>
  <c r="W201" i="69"/>
  <c r="Z202" i="69"/>
  <c r="Z201" i="69"/>
  <c r="AT202" i="69"/>
  <c r="AT201" i="69"/>
  <c r="AH202" i="69"/>
  <c r="AH201" i="69"/>
  <c r="AW200" i="69"/>
  <c r="P200" i="69"/>
  <c r="R200" i="69"/>
  <c r="V200" i="69"/>
  <c r="T201" i="69"/>
  <c r="AR200" i="69"/>
  <c r="Q200" i="69"/>
  <c r="AP200" i="69"/>
  <c r="S200" i="69"/>
  <c r="AJ202" i="69"/>
  <c r="AJ201" i="69"/>
  <c r="AU202" i="69"/>
  <c r="AU201" i="69"/>
  <c r="AE202" i="69"/>
  <c r="AE201" i="69"/>
  <c r="AE200" i="69"/>
  <c r="P201" i="69"/>
  <c r="K200" i="69"/>
  <c r="AJ200" i="69"/>
  <c r="AF200" i="69"/>
  <c r="I200" i="69"/>
  <c r="O201" i="69"/>
  <c r="G201" i="69"/>
  <c r="AL202" i="68"/>
  <c r="AL201" i="68"/>
  <c r="AL200" i="68"/>
  <c r="AV202" i="68"/>
  <c r="AV200" i="68"/>
  <c r="AV201" i="68"/>
  <c r="AU202" i="68"/>
  <c r="AU201" i="68"/>
  <c r="AB202" i="68"/>
  <c r="AB201" i="68"/>
  <c r="AB200" i="68"/>
  <c r="L201" i="68"/>
  <c r="T200" i="68"/>
  <c r="AC200" i="68"/>
  <c r="S201" i="68"/>
  <c r="J200" i="68"/>
  <c r="AN202" i="68"/>
  <c r="AN201" i="68"/>
  <c r="AY202" i="68"/>
  <c r="AY201" i="68"/>
  <c r="Z202" i="68"/>
  <c r="Z201" i="68"/>
  <c r="J201" i="68"/>
  <c r="Q201" i="68"/>
  <c r="I200" i="68"/>
  <c r="AJ202" i="68"/>
  <c r="AJ201" i="68"/>
  <c r="AD202" i="68"/>
  <c r="AD201" i="68"/>
  <c r="AM202" i="68"/>
  <c r="AM201" i="68"/>
  <c r="V202" i="68"/>
  <c r="V201" i="68"/>
  <c r="AD200" i="68"/>
  <c r="O200" i="68"/>
  <c r="I201" i="68"/>
  <c r="H200" i="68"/>
  <c r="P201" i="68"/>
  <c r="Y202" i="68"/>
  <c r="Y201" i="68"/>
  <c r="AW202" i="68"/>
  <c r="AW201" i="68"/>
  <c r="AP202" i="68"/>
  <c r="AP201" i="68"/>
  <c r="L200" i="68"/>
  <c r="X201" i="68"/>
  <c r="O201" i="68"/>
  <c r="G201" i="68"/>
  <c r="R200" i="68"/>
  <c r="AT202" i="68"/>
  <c r="AT201" i="68"/>
  <c r="AZ202" i="68"/>
  <c r="AZ201" i="68"/>
  <c r="AI202" i="68"/>
  <c r="AI201" i="68"/>
  <c r="F216" i="68"/>
  <c r="F202" i="68"/>
  <c r="R201" i="68"/>
  <c r="AN200" i="68"/>
  <c r="N200" i="68"/>
  <c r="N201" i="68"/>
  <c r="Y200" i="68"/>
  <c r="X200" i="68"/>
  <c r="G200" i="68"/>
  <c r="AT200" i="68"/>
  <c r="U202" i="68"/>
  <c r="U201" i="68"/>
  <c r="AA202" i="68"/>
  <c r="AA201" i="68"/>
  <c r="AO202" i="68"/>
  <c r="AO201" i="68"/>
  <c r="AY200" i="68"/>
  <c r="S200" i="68"/>
  <c r="P200" i="68"/>
  <c r="AM200" i="68"/>
  <c r="M200" i="68"/>
  <c r="AU200" i="68"/>
  <c r="AC201" i="68"/>
  <c r="BB202" i="68"/>
  <c r="BB201" i="68"/>
  <c r="BB200" i="68"/>
  <c r="AE202" i="68"/>
  <c r="AE201" i="68"/>
  <c r="AE200" i="68"/>
  <c r="AR202" i="68"/>
  <c r="AR201" i="68"/>
  <c r="AF202" i="68"/>
  <c r="AF201" i="68"/>
  <c r="V200" i="68"/>
  <c r="Z200" i="68"/>
  <c r="U200" i="68"/>
  <c r="K201" i="68"/>
  <c r="AZ200" i="68"/>
  <c r="Q200" i="68"/>
  <c r="AP200" i="68"/>
  <c r="AI200" i="68"/>
  <c r="AR200" i="68"/>
  <c r="AU202" i="67"/>
  <c r="AU201" i="67"/>
  <c r="AK202" i="67"/>
  <c r="AK201" i="67"/>
  <c r="AK200" i="67"/>
  <c r="Y202" i="67"/>
  <c r="Y201" i="67"/>
  <c r="F216" i="67"/>
  <c r="F202" i="67"/>
  <c r="AL202" i="67"/>
  <c r="AL201" i="67"/>
  <c r="AL200" i="67"/>
  <c r="X200" i="67"/>
  <c r="F200" i="67"/>
  <c r="O200" i="67"/>
  <c r="H201" i="67"/>
  <c r="T200" i="67"/>
  <c r="AB202" i="67"/>
  <c r="AB201" i="67"/>
  <c r="AB200" i="67"/>
  <c r="Z202" i="67"/>
  <c r="Z201" i="67"/>
  <c r="Z200" i="67"/>
  <c r="AF202" i="67"/>
  <c r="AF201" i="67"/>
  <c r="AA202" i="67"/>
  <c r="AA201" i="67"/>
  <c r="T201" i="67"/>
  <c r="S200" i="67"/>
  <c r="AX202" i="67"/>
  <c r="AX201" i="67"/>
  <c r="AX200" i="67"/>
  <c r="V202" i="67"/>
  <c r="V201" i="67"/>
  <c r="AH202" i="67"/>
  <c r="AH201" i="67"/>
  <c r="U202" i="67"/>
  <c r="U201" i="67"/>
  <c r="P200" i="67"/>
  <c r="R200" i="67"/>
  <c r="L201" i="67"/>
  <c r="L200" i="67"/>
  <c r="V200" i="67"/>
  <c r="W202" i="67"/>
  <c r="W200" i="67"/>
  <c r="W201" i="67"/>
  <c r="M200" i="67"/>
  <c r="BB202" i="67"/>
  <c r="BB201" i="67"/>
  <c r="BB200" i="67"/>
  <c r="AP202" i="67"/>
  <c r="AP201" i="67"/>
  <c r="AZ202" i="67"/>
  <c r="AZ201" i="67"/>
  <c r="AQ202" i="67"/>
  <c r="AQ201" i="67"/>
  <c r="Y200" i="67"/>
  <c r="AU200" i="67"/>
  <c r="AF200" i="67"/>
  <c r="F201" i="67"/>
  <c r="Q201" i="67"/>
  <c r="AS202" i="67"/>
  <c r="AS201" i="67"/>
  <c r="AS200" i="67"/>
  <c r="AE202" i="67"/>
  <c r="AE201" i="67"/>
  <c r="AE200" i="67"/>
  <c r="AG202" i="67"/>
  <c r="AG201" i="67"/>
  <c r="BA202" i="67"/>
  <c r="BA201" i="67"/>
  <c r="AT202" i="67"/>
  <c r="AT201" i="67"/>
  <c r="AD202" i="67"/>
  <c r="AD201" i="67"/>
  <c r="AD200" i="67"/>
  <c r="AO202" i="67"/>
  <c r="AO201" i="67"/>
  <c r="P201" i="67"/>
  <c r="AA200" i="67"/>
  <c r="G201" i="67"/>
  <c r="I201" i="67"/>
  <c r="N200" i="67"/>
  <c r="G200" i="67"/>
  <c r="I200" i="67"/>
  <c r="Q200" i="67"/>
  <c r="AW202" i="67"/>
  <c r="AW201" i="67"/>
  <c r="AI202" i="67"/>
  <c r="AI201" i="67"/>
  <c r="AR202" i="67"/>
  <c r="AR201" i="67"/>
  <c r="AN202" i="67"/>
  <c r="AN201" i="67"/>
  <c r="K202" i="67"/>
  <c r="K201" i="67"/>
  <c r="AY202" i="67"/>
  <c r="AY201" i="67"/>
  <c r="M201" i="67"/>
  <c r="AC200" i="67"/>
  <c r="AW200" i="67"/>
  <c r="O201" i="67"/>
  <c r="AQ200" i="67"/>
  <c r="AC201" i="67"/>
  <c r="N201" i="67"/>
  <c r="R201" i="67"/>
  <c r="Q216" i="88"/>
  <c r="AG216" i="68"/>
  <c r="AE216" i="74"/>
  <c r="AS216" i="68"/>
  <c r="AV216" i="67"/>
  <c r="AL216" i="72"/>
  <c r="AB216" i="88"/>
  <c r="AY216" i="74"/>
  <c r="BA216" i="68"/>
  <c r="AQ216" i="68"/>
  <c r="M216" i="88"/>
  <c r="AU216" i="75"/>
  <c r="N202" i="75"/>
  <c r="O201" i="75"/>
  <c r="Z200" i="75"/>
  <c r="H202" i="75"/>
  <c r="AY200" i="75"/>
  <c r="K200" i="75"/>
  <c r="E216" i="70"/>
  <c r="E206" i="70"/>
  <c r="F206" i="70" s="1"/>
  <c r="G206" i="70" s="1"/>
  <c r="H206" i="70" s="1"/>
  <c r="E204" i="70"/>
  <c r="F204" i="70" s="1"/>
  <c r="AN216" i="71"/>
  <c r="U216" i="75"/>
  <c r="N216" i="88"/>
  <c r="N216" i="73"/>
  <c r="AK216" i="68"/>
  <c r="P216" i="69"/>
  <c r="AN216" i="74"/>
  <c r="AI216" i="67"/>
  <c r="BA216" i="75"/>
  <c r="BA201" i="75"/>
  <c r="BA200" i="75"/>
  <c r="Q216" i="68"/>
  <c r="X216" i="72"/>
  <c r="AH216" i="67"/>
  <c r="BA202" i="75"/>
  <c r="BB216" i="75"/>
  <c r="BB202" i="75"/>
  <c r="BB201" i="75"/>
  <c r="BB200" i="75"/>
  <c r="AX216" i="67"/>
  <c r="E216" i="72"/>
  <c r="E205" i="72"/>
  <c r="AO216" i="75"/>
  <c r="AO201" i="75"/>
  <c r="AO200" i="75"/>
  <c r="AN216" i="69"/>
  <c r="AG216" i="74"/>
  <c r="Z216" i="70"/>
  <c r="AP216" i="75"/>
  <c r="AP201" i="75"/>
  <c r="AP200" i="75"/>
  <c r="AP202" i="75"/>
  <c r="AO216" i="70"/>
  <c r="AT216" i="88"/>
  <c r="BB216" i="74"/>
  <c r="BB216" i="69"/>
  <c r="AO216" i="88"/>
  <c r="AB216" i="74"/>
  <c r="AJ216" i="69"/>
  <c r="AD216" i="71"/>
  <c r="AZ216" i="73"/>
  <c r="AQ216" i="73"/>
  <c r="AW216" i="68"/>
  <c r="AS216" i="72"/>
  <c r="H216" i="69"/>
  <c r="V216" i="67"/>
  <c r="AR216" i="67"/>
  <c r="AS216" i="73"/>
  <c r="AW216" i="74"/>
  <c r="AW216" i="67"/>
  <c r="AN216" i="75"/>
  <c r="AN201" i="75"/>
  <c r="AN200" i="75"/>
  <c r="AN202" i="75"/>
  <c r="AN216" i="73"/>
  <c r="H216" i="70"/>
  <c r="H216" i="73"/>
  <c r="AI216" i="69"/>
  <c r="AI216" i="75"/>
  <c r="AI216" i="70"/>
  <c r="AM216" i="67"/>
  <c r="AM216" i="70"/>
  <c r="AM216" i="74"/>
  <c r="AT216" i="74"/>
  <c r="AP216" i="69"/>
  <c r="AD216" i="69"/>
  <c r="AS216" i="75"/>
  <c r="AS201" i="75"/>
  <c r="AS200" i="75"/>
  <c r="AB216" i="72"/>
  <c r="AT216" i="73"/>
  <c r="E216" i="69"/>
  <c r="E205" i="69"/>
  <c r="F205" i="69" s="1"/>
  <c r="E204" i="69"/>
  <c r="W216" i="74"/>
  <c r="P216" i="68"/>
  <c r="U216" i="71"/>
  <c r="AR216" i="73"/>
  <c r="S216" i="73"/>
  <c r="AU216" i="74"/>
  <c r="N216" i="70"/>
  <c r="AI216" i="71"/>
  <c r="AY216" i="72"/>
  <c r="S216" i="72"/>
  <c r="Y216" i="74"/>
  <c r="AO202" i="75"/>
  <c r="AY216" i="68"/>
  <c r="AG216" i="69"/>
  <c r="AX216" i="70"/>
  <c r="AI216" i="72"/>
  <c r="AS216" i="67"/>
  <c r="AA216" i="71"/>
  <c r="R216" i="68"/>
  <c r="P216" i="75"/>
  <c r="P201" i="75"/>
  <c r="P202" i="75"/>
  <c r="P200" i="75"/>
  <c r="H216" i="74"/>
  <c r="R216" i="75"/>
  <c r="AX216" i="68"/>
  <c r="F216" i="75"/>
  <c r="F202" i="75"/>
  <c r="F200" i="75"/>
  <c r="F204" i="75" s="1"/>
  <c r="G204" i="75" s="1"/>
  <c r="H204" i="75" s="1"/>
  <c r="AH216" i="68"/>
  <c r="AH216" i="74"/>
  <c r="AZ216" i="69"/>
  <c r="I216" i="74"/>
  <c r="S216" i="74"/>
  <c r="S216" i="70"/>
  <c r="P216" i="67"/>
  <c r="S216" i="75"/>
  <c r="S200" i="75"/>
  <c r="S202" i="75"/>
  <c r="P216" i="73"/>
  <c r="T216" i="68"/>
  <c r="AH216" i="72"/>
  <c r="AS202" i="75"/>
  <c r="X216" i="73"/>
  <c r="V216" i="71"/>
  <c r="AK216" i="74"/>
  <c r="AB216" i="70"/>
  <c r="AK216" i="67"/>
  <c r="E216" i="68"/>
  <c r="BB216" i="67"/>
  <c r="AV216" i="69"/>
  <c r="AS216" i="74"/>
  <c r="T216" i="72"/>
  <c r="AY216" i="69"/>
  <c r="AS216" i="71"/>
  <c r="AT216" i="71"/>
  <c r="U216" i="68"/>
  <c r="AW216" i="75"/>
  <c r="AW201" i="75"/>
  <c r="AD216" i="72"/>
  <c r="BA216" i="74"/>
  <c r="AU216" i="69"/>
  <c r="O216" i="69"/>
  <c r="AN216" i="67"/>
  <c r="U216" i="73"/>
  <c r="P216" i="71"/>
  <c r="F216" i="74"/>
  <c r="Q216" i="73"/>
  <c r="AH216" i="70"/>
  <c r="T216" i="73"/>
  <c r="K216" i="67"/>
  <c r="AF216" i="68"/>
  <c r="AT216" i="70"/>
  <c r="Y216" i="72"/>
  <c r="BA216" i="67"/>
  <c r="X216" i="68"/>
  <c r="AE216" i="71"/>
  <c r="U216" i="72"/>
  <c r="J216" i="73"/>
  <c r="Q216" i="67"/>
  <c r="AF216" i="71"/>
  <c r="K216" i="69"/>
  <c r="O216" i="75"/>
  <c r="O200" i="75"/>
  <c r="G216" i="69"/>
  <c r="P216" i="72"/>
  <c r="AL216" i="69"/>
  <c r="AA216" i="67"/>
  <c r="BB216" i="71"/>
  <c r="AA216" i="73"/>
  <c r="L216" i="73"/>
  <c r="X201" i="75"/>
  <c r="AD216" i="75"/>
  <c r="AD201" i="75"/>
  <c r="Y216" i="69"/>
  <c r="M216" i="67"/>
  <c r="E216" i="75"/>
  <c r="E202" i="75"/>
  <c r="E206" i="75" s="1"/>
  <c r="E201" i="75"/>
  <c r="E205" i="75" s="1"/>
  <c r="F205" i="75" s="1"/>
  <c r="G205" i="75" s="1"/>
  <c r="H205" i="75" s="1"/>
  <c r="I205" i="75" s="1"/>
  <c r="J205" i="75" s="1"/>
  <c r="K205" i="75" s="1"/>
  <c r="L205" i="75" s="1"/>
  <c r="M205" i="75" s="1"/>
  <c r="D13" i="75" s="1"/>
  <c r="AT216" i="75"/>
  <c r="AT201" i="75"/>
  <c r="F216" i="70"/>
  <c r="AP216" i="67"/>
  <c r="AS216" i="70"/>
  <c r="AZ216" i="68"/>
  <c r="H216" i="68"/>
  <c r="AG216" i="67"/>
  <c r="G216" i="74"/>
  <c r="AP216" i="71"/>
  <c r="AA216" i="72"/>
  <c r="BA216" i="73"/>
  <c r="S216" i="68"/>
  <c r="AP216" i="68"/>
  <c r="V216" i="69"/>
  <c r="AC216" i="70"/>
  <c r="AV216" i="71"/>
  <c r="BA216" i="70"/>
  <c r="AK216" i="69"/>
  <c r="AV216" i="70"/>
  <c r="I216" i="75"/>
  <c r="AD216" i="70"/>
  <c r="H216" i="67"/>
  <c r="Y216" i="71"/>
  <c r="Y216" i="75"/>
  <c r="Y201" i="75"/>
  <c r="AF216" i="69"/>
  <c r="BB216" i="70"/>
  <c r="Z216" i="69"/>
  <c r="AT216" i="69"/>
  <c r="AF216" i="75"/>
  <c r="AF201" i="75"/>
  <c r="AX216" i="72"/>
  <c r="AO216" i="67"/>
  <c r="AK216" i="72"/>
  <c r="BA216" i="72"/>
  <c r="U216" i="69"/>
  <c r="AF216" i="74"/>
  <c r="AF216" i="70"/>
  <c r="X216" i="70"/>
  <c r="O216" i="73"/>
  <c r="I200" i="75"/>
  <c r="AM216" i="75"/>
  <c r="AM201" i="75"/>
  <c r="AQ216" i="70"/>
  <c r="AZ216" i="75"/>
  <c r="AZ201" i="75"/>
  <c r="K216" i="73"/>
  <c r="AI216" i="73"/>
  <c r="M216" i="73"/>
  <c r="X216" i="74"/>
  <c r="AR216" i="70"/>
  <c r="K216" i="71"/>
  <c r="AK216" i="71"/>
  <c r="F204" i="71"/>
  <c r="AX216" i="74"/>
  <c r="N216" i="72"/>
  <c r="O216" i="67"/>
  <c r="K216" i="72"/>
  <c r="AK216" i="75"/>
  <c r="AK201" i="75"/>
  <c r="AK200" i="75"/>
  <c r="S216" i="71"/>
  <c r="AB216" i="69"/>
  <c r="AX216" i="73"/>
  <c r="K216" i="88"/>
  <c r="AO216" i="69"/>
  <c r="M216" i="70"/>
  <c r="AC216" i="68"/>
  <c r="Q216" i="70"/>
  <c r="AE216" i="70"/>
  <c r="Z216" i="73"/>
  <c r="AV216" i="74"/>
  <c r="R216" i="73"/>
  <c r="S216" i="67"/>
  <c r="R216" i="72"/>
  <c r="M216" i="75"/>
  <c r="AE216" i="67"/>
  <c r="N216" i="69"/>
  <c r="AA216" i="69"/>
  <c r="AC216" i="75"/>
  <c r="T216" i="75"/>
  <c r="G216" i="75"/>
  <c r="V216" i="72"/>
  <c r="AJ216" i="70"/>
  <c r="AY216" i="71"/>
  <c r="R216" i="67"/>
  <c r="AK216" i="70"/>
  <c r="I216" i="72"/>
  <c r="F135" i="88"/>
  <c r="AR216" i="72"/>
  <c r="AX216" i="71"/>
  <c r="AF216" i="72"/>
  <c r="AU216" i="68"/>
  <c r="I202" i="75"/>
  <c r="AZ216" i="67"/>
  <c r="AD216" i="73"/>
  <c r="AU216" i="70"/>
  <c r="AW216" i="73"/>
  <c r="AH216" i="71"/>
  <c r="Z216" i="74"/>
  <c r="I216" i="73"/>
  <c r="Q216" i="69"/>
  <c r="BB216" i="73"/>
  <c r="X216" i="71"/>
  <c r="M216" i="74"/>
  <c r="AB216" i="68"/>
  <c r="BB216" i="68"/>
  <c r="R216" i="69"/>
  <c r="AA216" i="68"/>
  <c r="AK216" i="73"/>
  <c r="AP216" i="74"/>
  <c r="AW216" i="69"/>
  <c r="AE216" i="69"/>
  <c r="AL216" i="70"/>
  <c r="W216" i="73"/>
  <c r="AM200" i="75"/>
  <c r="AJ216" i="71"/>
  <c r="T216" i="74"/>
  <c r="M216" i="69"/>
  <c r="W216" i="71"/>
  <c r="I216" i="71"/>
  <c r="AO216" i="71"/>
  <c r="AJ216" i="68"/>
  <c r="K216" i="75"/>
  <c r="AS216" i="69"/>
  <c r="AV216" i="73"/>
  <c r="G216" i="73"/>
  <c r="H216" i="72"/>
  <c r="S216" i="69"/>
  <c r="AN216" i="68"/>
  <c r="Q216" i="74"/>
  <c r="J216" i="70"/>
  <c r="K202" i="75"/>
  <c r="AX216" i="69"/>
  <c r="Z216" i="75"/>
  <c r="Z201" i="75"/>
  <c r="AG216" i="73"/>
  <c r="AP216" i="73"/>
  <c r="AQ216" i="71"/>
  <c r="BB216" i="72"/>
  <c r="X216" i="69"/>
  <c r="W216" i="69"/>
  <c r="AM216" i="71"/>
  <c r="AF216" i="73"/>
  <c r="AZ200" i="75"/>
  <c r="H129" i="88"/>
  <c r="H131" i="88" s="1"/>
  <c r="G130" i="88"/>
  <c r="G132" i="88" s="1"/>
  <c r="G133" i="88" s="1"/>
  <c r="G190" i="88" s="1"/>
  <c r="AE216" i="68"/>
  <c r="AL216" i="73"/>
  <c r="AJ216" i="73"/>
  <c r="AZ216" i="72"/>
  <c r="AW216" i="70"/>
  <c r="AQ216" i="74"/>
  <c r="AE216" i="73"/>
  <c r="I216" i="70"/>
  <c r="V216" i="75"/>
  <c r="V201" i="75"/>
  <c r="AC216" i="71"/>
  <c r="M216" i="68"/>
  <c r="Z216" i="67"/>
  <c r="AH216" i="73"/>
  <c r="AT216" i="68"/>
  <c r="R216" i="70"/>
  <c r="AQ216" i="67"/>
  <c r="G216" i="71"/>
  <c r="AB216" i="75"/>
  <c r="AB201" i="75"/>
  <c r="AB202" i="75"/>
  <c r="AB200" i="75"/>
  <c r="AZ216" i="70"/>
  <c r="R216" i="71"/>
  <c r="AH216" i="75"/>
  <c r="AH201" i="75"/>
  <c r="AE216" i="72"/>
  <c r="P216" i="70"/>
  <c r="J216" i="69"/>
  <c r="G216" i="72"/>
  <c r="L216" i="74"/>
  <c r="N216" i="71"/>
  <c r="AW216" i="71"/>
  <c r="G216" i="67"/>
  <c r="AH216" i="69"/>
  <c r="Y216" i="68"/>
  <c r="AP216" i="70"/>
  <c r="Q216" i="71"/>
  <c r="AC216" i="74"/>
  <c r="AR216" i="75"/>
  <c r="AR201" i="75"/>
  <c r="V202" i="75"/>
  <c r="N216" i="68"/>
  <c r="AY216" i="73"/>
  <c r="L216" i="71"/>
  <c r="Z216" i="68"/>
  <c r="AO216" i="68"/>
  <c r="AO216" i="72"/>
  <c r="J216" i="74"/>
  <c r="AU216" i="72"/>
  <c r="Y216" i="73"/>
  <c r="AQ216" i="72"/>
  <c r="O216" i="71"/>
  <c r="F216" i="69"/>
  <c r="R216" i="74"/>
  <c r="N216" i="67"/>
  <c r="AG216" i="72"/>
  <c r="J216" i="68"/>
  <c r="N216" i="75"/>
  <c r="AN216" i="72"/>
  <c r="E216" i="74"/>
  <c r="X216" i="67"/>
  <c r="AP216" i="72"/>
  <c r="T216" i="69"/>
  <c r="U216" i="67"/>
  <c r="AC216" i="69"/>
  <c r="V216" i="74"/>
  <c r="AM216" i="73"/>
  <c r="AJ216" i="67"/>
  <c r="X216" i="75"/>
  <c r="U216" i="70"/>
  <c r="AU216" i="73"/>
  <c r="AT216" i="67"/>
  <c r="O216" i="72"/>
  <c r="X200" i="75"/>
  <c r="U216" i="74"/>
  <c r="AD216" i="67"/>
  <c r="AW202" i="75"/>
  <c r="E216" i="73"/>
  <c r="W216" i="75"/>
  <c r="W200" i="75"/>
  <c r="W201" i="75"/>
  <c r="AL216" i="74"/>
  <c r="AL216" i="67"/>
  <c r="AR202" i="75"/>
  <c r="AV216" i="75"/>
  <c r="AV201" i="75"/>
  <c r="AV200" i="75"/>
  <c r="AV202" i="75"/>
  <c r="AE216" i="75"/>
  <c r="AE201" i="75"/>
  <c r="AE200" i="75"/>
  <c r="E216" i="67"/>
  <c r="W216" i="72"/>
  <c r="AL216" i="75"/>
  <c r="AL202" i="75"/>
  <c r="AL201" i="75"/>
  <c r="AL200" i="75"/>
  <c r="K216" i="74"/>
  <c r="I216" i="67"/>
  <c r="AL216" i="68"/>
  <c r="M216" i="71"/>
  <c r="Y216" i="70"/>
  <c r="AM216" i="69"/>
  <c r="H216" i="71"/>
  <c r="AJ216" i="74"/>
  <c r="V216" i="70"/>
  <c r="L216" i="75"/>
  <c r="M216" i="72"/>
  <c r="AV216" i="72"/>
  <c r="J216" i="72"/>
  <c r="AY216" i="70"/>
  <c r="L216" i="68"/>
  <c r="AA216" i="74"/>
  <c r="AA216" i="75"/>
  <c r="AA201" i="75"/>
  <c r="AC216" i="73"/>
  <c r="AV216" i="68"/>
  <c r="N200" i="75"/>
  <c r="AC201" i="75"/>
  <c r="W216" i="67"/>
  <c r="AI216" i="74"/>
  <c r="T216" i="71"/>
  <c r="AG216" i="75"/>
  <c r="AG201" i="75"/>
  <c r="AG202" i="75"/>
  <c r="O216" i="68"/>
  <c r="K216" i="70"/>
  <c r="AB216" i="67"/>
  <c r="AO216" i="73"/>
  <c r="AR216" i="68"/>
  <c r="N216" i="74"/>
  <c r="W216" i="70"/>
  <c r="AC216" i="72"/>
  <c r="AQ216" i="69"/>
  <c r="AF216" i="67"/>
  <c r="V216" i="73"/>
  <c r="P216" i="74"/>
  <c r="M200" i="75"/>
  <c r="T216" i="70"/>
  <c r="L216" i="70"/>
  <c r="AR216" i="71"/>
  <c r="K216" i="68"/>
  <c r="AD216" i="74"/>
  <c r="J216" i="75"/>
  <c r="AZ216" i="71"/>
  <c r="L216" i="67"/>
  <c r="AI216" i="68"/>
  <c r="AR216" i="69"/>
  <c r="O216" i="74"/>
  <c r="H216" i="75"/>
  <c r="E216" i="71"/>
  <c r="E206" i="71"/>
  <c r="E205" i="71"/>
  <c r="AJ216" i="72"/>
  <c r="G216" i="68"/>
  <c r="AX216" i="75"/>
  <c r="AX201" i="75"/>
  <c r="AX200" i="75"/>
  <c r="AY216" i="75"/>
  <c r="AY201" i="75"/>
  <c r="Y216" i="67"/>
  <c r="AC216" i="67"/>
  <c r="AR216" i="74"/>
  <c r="AD216" i="68"/>
  <c r="AT216" i="72"/>
  <c r="AN216" i="70"/>
  <c r="AG216" i="71"/>
  <c r="AZ216" i="74"/>
  <c r="Z216" i="72"/>
  <c r="G216" i="70"/>
  <c r="AU216" i="67"/>
  <c r="AL216" i="71"/>
  <c r="AG200" i="75"/>
  <c r="AU216" i="71"/>
  <c r="BA216" i="71"/>
  <c r="AQ216" i="75"/>
  <c r="AQ201" i="75"/>
  <c r="O216" i="70"/>
  <c r="AW216" i="72"/>
  <c r="L216" i="72"/>
  <c r="AB216" i="71"/>
  <c r="J216" i="71"/>
  <c r="AA202" i="75"/>
  <c r="Y200" i="75"/>
  <c r="AO216" i="74"/>
  <c r="I216" i="68"/>
  <c r="Q216" i="72"/>
  <c r="AJ216" i="75"/>
  <c r="AJ201" i="75"/>
  <c r="AM216" i="68"/>
  <c r="AY216" i="67"/>
  <c r="AB216" i="73"/>
  <c r="AA216" i="70"/>
  <c r="V216" i="68"/>
  <c r="I216" i="69"/>
  <c r="T216" i="67"/>
  <c r="BA216" i="69"/>
  <c r="AG216" i="70"/>
  <c r="L216" i="69"/>
  <c r="AM216" i="72"/>
  <c r="L216" i="88"/>
  <c r="AJ216" i="88"/>
  <c r="I216" i="88"/>
  <c r="E216" i="88"/>
  <c r="AA216" i="88"/>
  <c r="W216" i="88"/>
  <c r="AW216" i="88"/>
  <c r="BB216" i="88"/>
  <c r="AS216" i="88"/>
  <c r="AH216" i="88"/>
  <c r="J216" i="88"/>
  <c r="AN216" i="88"/>
  <c r="AX216" i="88"/>
  <c r="AK216" i="88"/>
  <c r="Y216" i="88"/>
  <c r="BA216" i="88"/>
  <c r="U216" i="88"/>
  <c r="AZ216" i="88"/>
  <c r="AL216" i="88"/>
  <c r="T216" i="88"/>
  <c r="AI216" i="88"/>
  <c r="O216" i="88"/>
  <c r="AF216" i="88"/>
  <c r="G216" i="88"/>
  <c r="AG216" i="88"/>
  <c r="AY216" i="88"/>
  <c r="X216" i="88"/>
  <c r="AM216" i="88"/>
  <c r="AR216" i="88"/>
  <c r="R216" i="88"/>
  <c r="V216" i="88"/>
  <c r="AE216" i="88"/>
  <c r="S216" i="88"/>
  <c r="AP216" i="88"/>
  <c r="AV216" i="88"/>
  <c r="P216" i="88"/>
  <c r="AQ216" i="88"/>
  <c r="H216" i="88"/>
  <c r="AD216" i="88"/>
  <c r="AC216" i="88"/>
  <c r="AU216" i="88"/>
  <c r="F204" i="69" l="1"/>
  <c r="G204" i="70"/>
  <c r="H204" i="70" s="1"/>
  <c r="I204" i="70" s="1"/>
  <c r="G204" i="71"/>
  <c r="H204" i="71" s="1"/>
  <c r="I204" i="71" s="1"/>
  <c r="J204" i="71" s="1"/>
  <c r="K204" i="71" s="1"/>
  <c r="L204" i="71" s="1"/>
  <c r="M204" i="71" s="1"/>
  <c r="B13" i="71" s="1"/>
  <c r="F204" i="72"/>
  <c r="G204" i="72" s="1"/>
  <c r="H204" i="72" s="1"/>
  <c r="I204" i="72" s="1"/>
  <c r="J204" i="72" s="1"/>
  <c r="K204" i="72" s="1"/>
  <c r="L204" i="72" s="1"/>
  <c r="M204" i="72" s="1"/>
  <c r="B13" i="72" s="1"/>
  <c r="F204" i="73"/>
  <c r="F205" i="72"/>
  <c r="G205" i="72" s="1"/>
  <c r="H205" i="72" s="1"/>
  <c r="F205" i="70"/>
  <c r="G205" i="70" s="1"/>
  <c r="H205" i="70" s="1"/>
  <c r="I205" i="70" s="1"/>
  <c r="J205" i="70" s="1"/>
  <c r="K205" i="70" s="1"/>
  <c r="L205" i="70" s="1"/>
  <c r="M205" i="70" s="1"/>
  <c r="D13" i="70" s="1"/>
  <c r="F206" i="73"/>
  <c r="G206" i="73" s="1"/>
  <c r="H206" i="73" s="1"/>
  <c r="I206" i="73" s="1"/>
  <c r="J206" i="73" s="1"/>
  <c r="K206" i="73" s="1"/>
  <c r="L206" i="73" s="1"/>
  <c r="M206" i="73" s="1"/>
  <c r="F13" i="73" s="1"/>
  <c r="F202" i="88"/>
  <c r="F201" i="88"/>
  <c r="F200" i="88"/>
  <c r="G204" i="73"/>
  <c r="H204" i="73" s="1"/>
  <c r="I204" i="73" s="1"/>
  <c r="J204" i="73" s="1"/>
  <c r="K204" i="73" s="1"/>
  <c r="L204" i="73" s="1"/>
  <c r="M204" i="73" s="1"/>
  <c r="B13" i="73" s="1"/>
  <c r="F206" i="72"/>
  <c r="G206" i="72" s="1"/>
  <c r="H206" i="72" s="1"/>
  <c r="I206" i="72" s="1"/>
  <c r="J206" i="72" s="1"/>
  <c r="K206" i="72" s="1"/>
  <c r="L206" i="72" s="1"/>
  <c r="M206" i="72" s="1"/>
  <c r="F13" i="72" s="1"/>
  <c r="I206" i="70"/>
  <c r="J206" i="70" s="1"/>
  <c r="K206" i="70" s="1"/>
  <c r="L206" i="70" s="1"/>
  <c r="M206" i="70" s="1"/>
  <c r="F13" i="70" s="1"/>
  <c r="G205" i="69"/>
  <c r="H205" i="69" s="1"/>
  <c r="I205" i="69" s="1"/>
  <c r="J205" i="69" s="1"/>
  <c r="K205" i="69" s="1"/>
  <c r="L205" i="69" s="1"/>
  <c r="M205" i="69" s="1"/>
  <c r="D13" i="69" s="1"/>
  <c r="N205" i="75"/>
  <c r="O205" i="75" s="1"/>
  <c r="P205" i="75" s="1"/>
  <c r="Q205" i="75" s="1"/>
  <c r="R205" i="75" s="1"/>
  <c r="D14" i="75" s="1"/>
  <c r="F206" i="69"/>
  <c r="G206" i="69" s="1"/>
  <c r="H206" i="69" s="1"/>
  <c r="I206" i="69" s="1"/>
  <c r="J206" i="69" s="1"/>
  <c r="K206" i="69" s="1"/>
  <c r="L206" i="69" s="1"/>
  <c r="M206" i="69" s="1"/>
  <c r="F13" i="69" s="1"/>
  <c r="H130" i="88"/>
  <c r="H132" i="88" s="1"/>
  <c r="H133" i="88" s="1"/>
  <c r="H190" i="88" s="1"/>
  <c r="I129" i="88"/>
  <c r="I131" i="88" s="1"/>
  <c r="F210" i="88"/>
  <c r="F205" i="71"/>
  <c r="G205" i="71" s="1"/>
  <c r="H205" i="71" s="1"/>
  <c r="I205" i="71" s="1"/>
  <c r="J205" i="71" s="1"/>
  <c r="K205" i="71" s="1"/>
  <c r="L205" i="71" s="1"/>
  <c r="M205" i="71" s="1"/>
  <c r="D13" i="71" s="1"/>
  <c r="F206" i="75"/>
  <c r="G206" i="75" s="1"/>
  <c r="H206" i="75" s="1"/>
  <c r="I206" i="75" s="1"/>
  <c r="J206" i="75" s="1"/>
  <c r="K206" i="75" s="1"/>
  <c r="L206" i="75" s="1"/>
  <c r="M206" i="75" s="1"/>
  <c r="F13" i="75" s="1"/>
  <c r="F206" i="71"/>
  <c r="G206" i="71" s="1"/>
  <c r="H206" i="71" s="1"/>
  <c r="I206" i="71" s="1"/>
  <c r="J206" i="71" s="1"/>
  <c r="K206" i="71" s="1"/>
  <c r="L206" i="71" s="1"/>
  <c r="M206" i="71" s="1"/>
  <c r="F13" i="71" s="1"/>
  <c r="F205" i="73"/>
  <c r="G205" i="73" s="1"/>
  <c r="H205" i="73" s="1"/>
  <c r="I205" i="73" s="1"/>
  <c r="J205" i="73" s="1"/>
  <c r="K205" i="73" s="1"/>
  <c r="L205" i="73" s="1"/>
  <c r="M205" i="73" s="1"/>
  <c r="D13" i="73" s="1"/>
  <c r="I205" i="72"/>
  <c r="J205" i="72" s="1"/>
  <c r="K205" i="72" s="1"/>
  <c r="L205" i="72" s="1"/>
  <c r="M205" i="72" s="1"/>
  <c r="D13" i="72" s="1"/>
  <c r="G204" i="69"/>
  <c r="H204" i="69" s="1"/>
  <c r="I204" i="69" s="1"/>
  <c r="J204" i="69" s="1"/>
  <c r="K204" i="69" s="1"/>
  <c r="L204" i="69" s="1"/>
  <c r="M204" i="69" s="1"/>
  <c r="B13" i="69" s="1"/>
  <c r="G135" i="88"/>
  <c r="J204" i="70"/>
  <c r="K204" i="70" s="1"/>
  <c r="L204" i="70" s="1"/>
  <c r="M204" i="70" s="1"/>
  <c r="B13" i="70" s="1"/>
  <c r="I204" i="75"/>
  <c r="J204" i="75" s="1"/>
  <c r="K204" i="75" s="1"/>
  <c r="L204" i="75" s="1"/>
  <c r="M204" i="75" s="1"/>
  <c r="B13" i="75" s="1"/>
  <c r="N204" i="72" l="1"/>
  <c r="O204" i="72" s="1"/>
  <c r="P204" i="72" s="1"/>
  <c r="Q204" i="72" s="1"/>
  <c r="R204" i="72" s="1"/>
  <c r="B14" i="72" s="1"/>
  <c r="G202" i="88"/>
  <c r="G201" i="88"/>
  <c r="G200" i="88"/>
  <c r="N206" i="75"/>
  <c r="O206" i="75" s="1"/>
  <c r="P206" i="75" s="1"/>
  <c r="Q206" i="75" s="1"/>
  <c r="R206" i="75" s="1"/>
  <c r="F14" i="75" s="1"/>
  <c r="N206" i="72"/>
  <c r="O206" i="72" s="1"/>
  <c r="P206" i="72" s="1"/>
  <c r="Q206" i="72" s="1"/>
  <c r="R206" i="72" s="1"/>
  <c r="F14" i="72" s="1"/>
  <c r="N206" i="71"/>
  <c r="O206" i="71" s="1"/>
  <c r="P206" i="71" s="1"/>
  <c r="Q206" i="71" s="1"/>
  <c r="R206" i="71" s="1"/>
  <c r="F14" i="71" s="1"/>
  <c r="N205" i="70"/>
  <c r="O205" i="70" s="1"/>
  <c r="P205" i="70" s="1"/>
  <c r="Q205" i="70" s="1"/>
  <c r="R205" i="70" s="1"/>
  <c r="D14" i="70" s="1"/>
  <c r="N204" i="73"/>
  <c r="O204" i="73" s="1"/>
  <c r="P204" i="73" s="1"/>
  <c r="Q204" i="73" s="1"/>
  <c r="R204" i="73" s="1"/>
  <c r="B14" i="73" s="1"/>
  <c r="N204" i="69"/>
  <c r="O204" i="69" s="1"/>
  <c r="P204" i="69" s="1"/>
  <c r="Q204" i="69" s="1"/>
  <c r="R204" i="69" s="1"/>
  <c r="B14" i="69" s="1"/>
  <c r="N205" i="72"/>
  <c r="O205" i="72" s="1"/>
  <c r="P205" i="72" s="1"/>
  <c r="Q205" i="72" s="1"/>
  <c r="R205" i="72" s="1"/>
  <c r="D14" i="72" s="1"/>
  <c r="N205" i="71"/>
  <c r="O205" i="71" s="1"/>
  <c r="P205" i="71" s="1"/>
  <c r="Q205" i="71" s="1"/>
  <c r="R205" i="71" s="1"/>
  <c r="D14" i="71" s="1"/>
  <c r="N206" i="69"/>
  <c r="O206" i="69" s="1"/>
  <c r="P206" i="69" s="1"/>
  <c r="Q206" i="69" s="1"/>
  <c r="R206" i="69" s="1"/>
  <c r="F14" i="69" s="1"/>
  <c r="N205" i="69"/>
  <c r="O205" i="69" s="1"/>
  <c r="P205" i="69" s="1"/>
  <c r="Q205" i="69" s="1"/>
  <c r="R205" i="69" s="1"/>
  <c r="D14" i="69" s="1"/>
  <c r="N205" i="73"/>
  <c r="O205" i="73" s="1"/>
  <c r="P205" i="73" s="1"/>
  <c r="Q205" i="73" s="1"/>
  <c r="R205" i="73" s="1"/>
  <c r="D14" i="73" s="1"/>
  <c r="J129" i="88"/>
  <c r="J131" i="88" s="1"/>
  <c r="I130" i="88"/>
  <c r="I132" i="88" s="1"/>
  <c r="I133" i="88" s="1"/>
  <c r="I190" i="88" s="1"/>
  <c r="S205" i="75"/>
  <c r="T205" i="75" s="1"/>
  <c r="U205" i="75" s="1"/>
  <c r="V205" i="75" s="1"/>
  <c r="W205" i="75" s="1"/>
  <c r="D15" i="75" s="1"/>
  <c r="N204" i="75"/>
  <c r="O204" i="75" s="1"/>
  <c r="P204" i="75" s="1"/>
  <c r="Q204" i="75" s="1"/>
  <c r="R204" i="75" s="1"/>
  <c r="B14" i="75" s="1"/>
  <c r="N204" i="70"/>
  <c r="O204" i="70" s="1"/>
  <c r="P204" i="70" s="1"/>
  <c r="Q204" i="70" s="1"/>
  <c r="R204" i="70" s="1"/>
  <c r="B14" i="70" s="1"/>
  <c r="G210" i="88"/>
  <c r="N204" i="71"/>
  <c r="O204" i="71" s="1"/>
  <c r="P204" i="71" s="1"/>
  <c r="Q204" i="71" s="1"/>
  <c r="R204" i="71" s="1"/>
  <c r="B14" i="71" s="1"/>
  <c r="H135" i="88"/>
  <c r="N206" i="73"/>
  <c r="O206" i="73" s="1"/>
  <c r="P206" i="73" s="1"/>
  <c r="Q206" i="73" s="1"/>
  <c r="R206" i="73" s="1"/>
  <c r="F14" i="73" s="1"/>
  <c r="N206" i="70"/>
  <c r="O206" i="70" s="1"/>
  <c r="P206" i="70" s="1"/>
  <c r="Q206" i="70" s="1"/>
  <c r="R206" i="70" s="1"/>
  <c r="F14" i="70" s="1"/>
  <c r="S204" i="72" l="1"/>
  <c r="T204" i="72" s="1"/>
  <c r="U204" i="72" s="1"/>
  <c r="V204" i="72" s="1"/>
  <c r="W204" i="72" s="1"/>
  <c r="B15" i="72" s="1"/>
  <c r="H201" i="88"/>
  <c r="H200" i="88"/>
  <c r="H202" i="88"/>
  <c r="S206" i="73"/>
  <c r="T206" i="73" s="1"/>
  <c r="U206" i="73" s="1"/>
  <c r="V206" i="73" s="1"/>
  <c r="W206" i="73" s="1"/>
  <c r="F15" i="73" s="1"/>
  <c r="S206" i="72"/>
  <c r="T206" i="72" s="1"/>
  <c r="U206" i="72" s="1"/>
  <c r="V206" i="72" s="1"/>
  <c r="W206" i="72" s="1"/>
  <c r="F15" i="72" s="1"/>
  <c r="I135" i="88"/>
  <c r="S204" i="73"/>
  <c r="T204" i="73" s="1"/>
  <c r="U204" i="73" s="1"/>
  <c r="V204" i="73" s="1"/>
  <c r="W204" i="73" s="1"/>
  <c r="B15" i="73" s="1"/>
  <c r="H210" i="88"/>
  <c r="K129" i="88"/>
  <c r="K131" i="88" s="1"/>
  <c r="J130" i="88"/>
  <c r="J132" i="88" s="1"/>
  <c r="J133" i="88" s="1"/>
  <c r="J190" i="88" s="1"/>
  <c r="S206" i="69"/>
  <c r="T206" i="69" s="1"/>
  <c r="U206" i="69" s="1"/>
  <c r="V206" i="69" s="1"/>
  <c r="W206" i="69" s="1"/>
  <c r="F15" i="69" s="1"/>
  <c r="S205" i="70"/>
  <c r="T205" i="70" s="1"/>
  <c r="U205" i="70" s="1"/>
  <c r="V205" i="70" s="1"/>
  <c r="W205" i="70" s="1"/>
  <c r="D15" i="70" s="1"/>
  <c r="S206" i="75"/>
  <c r="T206" i="75" s="1"/>
  <c r="U206" i="75" s="1"/>
  <c r="V206" i="75" s="1"/>
  <c r="W206" i="75" s="1"/>
  <c r="F15" i="75" s="1"/>
  <c r="S205" i="73"/>
  <c r="T205" i="73" s="1"/>
  <c r="U205" i="73" s="1"/>
  <c r="V205" i="73" s="1"/>
  <c r="W205" i="73" s="1"/>
  <c r="D15" i="73" s="1"/>
  <c r="S204" i="70"/>
  <c r="T204" i="70" s="1"/>
  <c r="U204" i="70" s="1"/>
  <c r="V204" i="70" s="1"/>
  <c r="W204" i="70" s="1"/>
  <c r="B15" i="70" s="1"/>
  <c r="S205" i="71"/>
  <c r="T205" i="71" s="1"/>
  <c r="U205" i="71" s="1"/>
  <c r="V205" i="71" s="1"/>
  <c r="W205" i="71" s="1"/>
  <c r="D15" i="71" s="1"/>
  <c r="S204" i="69"/>
  <c r="T204" i="69" s="1"/>
  <c r="U204" i="69" s="1"/>
  <c r="V204" i="69" s="1"/>
  <c r="W204" i="69" s="1"/>
  <c r="B15" i="69" s="1"/>
  <c r="X204" i="72"/>
  <c r="Y204" i="72" s="1"/>
  <c r="Z204" i="72" s="1"/>
  <c r="AA204" i="72" s="1"/>
  <c r="AB204" i="72" s="1"/>
  <c r="B16" i="72" s="1"/>
  <c r="S206" i="70"/>
  <c r="T206" i="70" s="1"/>
  <c r="U206" i="70" s="1"/>
  <c r="V206" i="70" s="1"/>
  <c r="W206" i="70" s="1"/>
  <c r="F15" i="70" s="1"/>
  <c r="S204" i="71"/>
  <c r="T204" i="71" s="1"/>
  <c r="U204" i="71" s="1"/>
  <c r="V204" i="71" s="1"/>
  <c r="W204" i="71" s="1"/>
  <c r="B15" i="71" s="1"/>
  <c r="S204" i="75"/>
  <c r="T204" i="75" s="1"/>
  <c r="U204" i="75" s="1"/>
  <c r="V204" i="75" s="1"/>
  <c r="W204" i="75" s="1"/>
  <c r="B15" i="75" s="1"/>
  <c r="S205" i="72"/>
  <c r="T205" i="72" s="1"/>
  <c r="U205" i="72" s="1"/>
  <c r="V205" i="72" s="1"/>
  <c r="W205" i="72" s="1"/>
  <c r="D15" i="72" s="1"/>
  <c r="S206" i="71"/>
  <c r="T206" i="71" s="1"/>
  <c r="U206" i="71" s="1"/>
  <c r="V206" i="71" s="1"/>
  <c r="W206" i="71" s="1"/>
  <c r="F15" i="71" s="1"/>
  <c r="X205" i="75"/>
  <c r="Y205" i="75" s="1"/>
  <c r="Z205" i="75" s="1"/>
  <c r="AA205" i="75" s="1"/>
  <c r="AB205" i="75" s="1"/>
  <c r="D16" i="75" s="1"/>
  <c r="S205" i="69"/>
  <c r="T205" i="69" s="1"/>
  <c r="U205" i="69" s="1"/>
  <c r="V205" i="69" s="1"/>
  <c r="W205" i="69" s="1"/>
  <c r="D15" i="69" s="1"/>
  <c r="I201" i="88" l="1"/>
  <c r="I200" i="88"/>
  <c r="I202" i="88"/>
  <c r="X205" i="70"/>
  <c r="Y205" i="70" s="1"/>
  <c r="Z205" i="70" s="1"/>
  <c r="AA205" i="70" s="1"/>
  <c r="AB205" i="70" s="1"/>
  <c r="D16" i="70" s="1"/>
  <c r="I210" i="88"/>
  <c r="X204" i="75"/>
  <c r="Y204" i="75" s="1"/>
  <c r="Z204" i="75" s="1"/>
  <c r="AA204" i="75" s="1"/>
  <c r="AB204" i="75" s="1"/>
  <c r="B16" i="75" s="1"/>
  <c r="X204" i="70"/>
  <c r="Y204" i="70" s="1"/>
  <c r="Z204" i="70" s="1"/>
  <c r="AA204" i="70" s="1"/>
  <c r="AB204" i="70" s="1"/>
  <c r="B16" i="70" s="1"/>
  <c r="X206" i="71"/>
  <c r="Y206" i="71" s="1"/>
  <c r="Z206" i="71" s="1"/>
  <c r="AA206" i="71" s="1"/>
  <c r="AB206" i="71" s="1"/>
  <c r="F16" i="71" s="1"/>
  <c r="X204" i="71"/>
  <c r="Y204" i="71" s="1"/>
  <c r="Z204" i="71" s="1"/>
  <c r="AA204" i="71" s="1"/>
  <c r="AB204" i="71" s="1"/>
  <c r="B16" i="71" s="1"/>
  <c r="AC204" i="72"/>
  <c r="AD204" i="72" s="1"/>
  <c r="AE204" i="72" s="1"/>
  <c r="AF204" i="72" s="1"/>
  <c r="AG204" i="72" s="1"/>
  <c r="AH204" i="72" s="1"/>
  <c r="AI204" i="72" s="1"/>
  <c r="AJ204" i="72" s="1"/>
  <c r="AK204" i="72" s="1"/>
  <c r="AL204" i="72" s="1"/>
  <c r="B17" i="72" s="1"/>
  <c r="X206" i="72"/>
  <c r="Y206" i="72" s="1"/>
  <c r="Z206" i="72" s="1"/>
  <c r="AA206" i="72" s="1"/>
  <c r="AB206" i="72" s="1"/>
  <c r="F16" i="72" s="1"/>
  <c r="X206" i="70"/>
  <c r="Y206" i="70" s="1"/>
  <c r="Z206" i="70" s="1"/>
  <c r="AA206" i="70" s="1"/>
  <c r="AB206" i="70" s="1"/>
  <c r="F16" i="70" s="1"/>
  <c r="X204" i="69"/>
  <c r="Y204" i="69" s="1"/>
  <c r="Z204" i="69" s="1"/>
  <c r="AA204" i="69" s="1"/>
  <c r="AB204" i="69" s="1"/>
  <c r="B16" i="69" s="1"/>
  <c r="X205" i="73"/>
  <c r="Y205" i="73" s="1"/>
  <c r="Z205" i="73" s="1"/>
  <c r="AA205" i="73" s="1"/>
  <c r="AB205" i="73" s="1"/>
  <c r="D16" i="73" s="1"/>
  <c r="X206" i="69"/>
  <c r="Y206" i="69" s="1"/>
  <c r="Z206" i="69" s="1"/>
  <c r="AA206" i="69" s="1"/>
  <c r="AB206" i="69" s="1"/>
  <c r="F16" i="69" s="1"/>
  <c r="X204" i="73"/>
  <c r="Y204" i="73" s="1"/>
  <c r="Z204" i="73" s="1"/>
  <c r="AA204" i="73" s="1"/>
  <c r="AB204" i="73" s="1"/>
  <c r="B16" i="73" s="1"/>
  <c r="AC205" i="75"/>
  <c r="AD205" i="75" s="1"/>
  <c r="AE205" i="75" s="1"/>
  <c r="AF205" i="75" s="1"/>
  <c r="AG205" i="75" s="1"/>
  <c r="AH205" i="75" s="1"/>
  <c r="AI205" i="75" s="1"/>
  <c r="AJ205" i="75" s="1"/>
  <c r="AK205" i="75" s="1"/>
  <c r="AL205" i="75" s="1"/>
  <c r="D17" i="75" s="1"/>
  <c r="X205" i="72"/>
  <c r="Y205" i="72" s="1"/>
  <c r="Z205" i="72" s="1"/>
  <c r="AA205" i="72" s="1"/>
  <c r="AB205" i="72" s="1"/>
  <c r="D16" i="72" s="1"/>
  <c r="X205" i="71"/>
  <c r="Y205" i="71" s="1"/>
  <c r="Z205" i="71" s="1"/>
  <c r="AA205" i="71" s="1"/>
  <c r="AB205" i="71" s="1"/>
  <c r="D16" i="71" s="1"/>
  <c r="X206" i="75"/>
  <c r="Y206" i="75" s="1"/>
  <c r="Z206" i="75" s="1"/>
  <c r="AA206" i="75" s="1"/>
  <c r="AB206" i="75" s="1"/>
  <c r="F16" i="75" s="1"/>
  <c r="J135" i="88"/>
  <c r="X206" i="73"/>
  <c r="Y206" i="73" s="1"/>
  <c r="Z206" i="73" s="1"/>
  <c r="AA206" i="73" s="1"/>
  <c r="AB206" i="73" s="1"/>
  <c r="F16" i="73" s="1"/>
  <c r="X205" i="69"/>
  <c r="Y205" i="69" s="1"/>
  <c r="Z205" i="69" s="1"/>
  <c r="AA205" i="69" s="1"/>
  <c r="AB205" i="69" s="1"/>
  <c r="D16" i="69" s="1"/>
  <c r="K130" i="88"/>
  <c r="K132" i="88" s="1"/>
  <c r="K133" i="88" s="1"/>
  <c r="K190" i="88" s="1"/>
  <c r="L129" i="88"/>
  <c r="L131" i="88" s="1"/>
  <c r="J200" i="88" l="1"/>
  <c r="J201" i="88"/>
  <c r="J202" i="88"/>
  <c r="AC206" i="73"/>
  <c r="AD206" i="73" s="1"/>
  <c r="AE206" i="73" s="1"/>
  <c r="AF206" i="73" s="1"/>
  <c r="AG206" i="73" s="1"/>
  <c r="AH206" i="73" s="1"/>
  <c r="AI206" i="73" s="1"/>
  <c r="AJ206" i="73" s="1"/>
  <c r="AK206" i="73" s="1"/>
  <c r="AL206" i="73" s="1"/>
  <c r="F17" i="73" s="1"/>
  <c r="AC204" i="69"/>
  <c r="AD204" i="69" s="1"/>
  <c r="AE204" i="69" s="1"/>
  <c r="AF204" i="69" s="1"/>
  <c r="AG204" i="69" s="1"/>
  <c r="AH204" i="69" s="1"/>
  <c r="AI204" i="69" s="1"/>
  <c r="AJ204" i="69" s="1"/>
  <c r="AK204" i="69" s="1"/>
  <c r="AL204" i="69" s="1"/>
  <c r="B17" i="69" s="1"/>
  <c r="AC206" i="71"/>
  <c r="AD206" i="71" s="1"/>
  <c r="AE206" i="71" s="1"/>
  <c r="AF206" i="71" s="1"/>
  <c r="AG206" i="71" s="1"/>
  <c r="AH206" i="71" s="1"/>
  <c r="AI206" i="71" s="1"/>
  <c r="AJ206" i="71" s="1"/>
  <c r="AK206" i="71" s="1"/>
  <c r="AL206" i="71" s="1"/>
  <c r="F17" i="71" s="1"/>
  <c r="AC204" i="73"/>
  <c r="AD204" i="73" s="1"/>
  <c r="AE204" i="73" s="1"/>
  <c r="AF204" i="73" s="1"/>
  <c r="AG204" i="73" s="1"/>
  <c r="AH204" i="73" s="1"/>
  <c r="AI204" i="73" s="1"/>
  <c r="AJ204" i="73" s="1"/>
  <c r="AK204" i="73" s="1"/>
  <c r="AL204" i="73" s="1"/>
  <c r="B17" i="73" s="1"/>
  <c r="AC206" i="70"/>
  <c r="AD206" i="70" s="1"/>
  <c r="AE206" i="70" s="1"/>
  <c r="AF206" i="70" s="1"/>
  <c r="AG206" i="70" s="1"/>
  <c r="AH206" i="70" s="1"/>
  <c r="AI206" i="70" s="1"/>
  <c r="AJ206" i="70" s="1"/>
  <c r="AK206" i="70" s="1"/>
  <c r="AL206" i="70" s="1"/>
  <c r="F17" i="70" s="1"/>
  <c r="AC204" i="70"/>
  <c r="AD204" i="70" s="1"/>
  <c r="AE204" i="70" s="1"/>
  <c r="AF204" i="70" s="1"/>
  <c r="AG204" i="70" s="1"/>
  <c r="AH204" i="70" s="1"/>
  <c r="AI204" i="70" s="1"/>
  <c r="AJ204" i="70" s="1"/>
  <c r="AK204" i="70" s="1"/>
  <c r="AL204" i="70" s="1"/>
  <c r="B17" i="70" s="1"/>
  <c r="AC205" i="70"/>
  <c r="AD205" i="70" s="1"/>
  <c r="AE205" i="70" s="1"/>
  <c r="AF205" i="70" s="1"/>
  <c r="AG205" i="70" s="1"/>
  <c r="AH205" i="70" s="1"/>
  <c r="AI205" i="70" s="1"/>
  <c r="AJ205" i="70" s="1"/>
  <c r="AK205" i="70" s="1"/>
  <c r="AL205" i="70" s="1"/>
  <c r="D17" i="70" s="1"/>
  <c r="AC205" i="71"/>
  <c r="AD205" i="71" s="1"/>
  <c r="AE205" i="71" s="1"/>
  <c r="AF205" i="71" s="1"/>
  <c r="AG205" i="71" s="1"/>
  <c r="AH205" i="71" s="1"/>
  <c r="AI205" i="71" s="1"/>
  <c r="AJ205" i="71" s="1"/>
  <c r="AK205" i="71" s="1"/>
  <c r="AL205" i="71" s="1"/>
  <c r="D17" i="71" s="1"/>
  <c r="L130" i="88"/>
  <c r="L132" i="88" s="1"/>
  <c r="L133" i="88" s="1"/>
  <c r="L190" i="88" s="1"/>
  <c r="M129" i="88"/>
  <c r="M131" i="88" s="1"/>
  <c r="J210" i="88"/>
  <c r="AC205" i="72"/>
  <c r="AD205" i="72" s="1"/>
  <c r="AE205" i="72" s="1"/>
  <c r="AF205" i="72" s="1"/>
  <c r="AG205" i="72" s="1"/>
  <c r="AH205" i="72" s="1"/>
  <c r="AI205" i="72" s="1"/>
  <c r="AJ205" i="72" s="1"/>
  <c r="AK205" i="72" s="1"/>
  <c r="AL205" i="72" s="1"/>
  <c r="D17" i="72" s="1"/>
  <c r="AC206" i="69"/>
  <c r="AD206" i="69" s="1"/>
  <c r="AE206" i="69" s="1"/>
  <c r="AF206" i="69" s="1"/>
  <c r="AG206" i="69" s="1"/>
  <c r="AH206" i="69" s="1"/>
  <c r="AI206" i="69" s="1"/>
  <c r="AJ206" i="69" s="1"/>
  <c r="AK206" i="69" s="1"/>
  <c r="AL206" i="69" s="1"/>
  <c r="F17" i="69" s="1"/>
  <c r="AM204" i="72"/>
  <c r="AN204" i="72" s="1"/>
  <c r="AO204" i="72" s="1"/>
  <c r="AP204" i="72" s="1"/>
  <c r="AQ204" i="72" s="1"/>
  <c r="AR204" i="72" s="1"/>
  <c r="AS204" i="72" s="1"/>
  <c r="AT204" i="72" s="1"/>
  <c r="AU204" i="72" s="1"/>
  <c r="AV204" i="72" s="1"/>
  <c r="B18" i="72" s="1"/>
  <c r="AC204" i="75"/>
  <c r="AD204" i="75" s="1"/>
  <c r="AE204" i="75" s="1"/>
  <c r="AF204" i="75" s="1"/>
  <c r="AG204" i="75" s="1"/>
  <c r="AH204" i="75" s="1"/>
  <c r="AI204" i="75" s="1"/>
  <c r="AJ204" i="75" s="1"/>
  <c r="AK204" i="75" s="1"/>
  <c r="AL204" i="75" s="1"/>
  <c r="B17" i="75" s="1"/>
  <c r="K135" i="88"/>
  <c r="AC205" i="69"/>
  <c r="AD205" i="69" s="1"/>
  <c r="AE205" i="69" s="1"/>
  <c r="AF205" i="69" s="1"/>
  <c r="AG205" i="69" s="1"/>
  <c r="AH205" i="69" s="1"/>
  <c r="AI205" i="69" s="1"/>
  <c r="AJ205" i="69" s="1"/>
  <c r="AK205" i="69" s="1"/>
  <c r="AL205" i="69" s="1"/>
  <c r="D17" i="69" s="1"/>
  <c r="AC206" i="75"/>
  <c r="AD206" i="75" s="1"/>
  <c r="AE206" i="75" s="1"/>
  <c r="AF206" i="75" s="1"/>
  <c r="AG206" i="75" s="1"/>
  <c r="AH206" i="75" s="1"/>
  <c r="AI206" i="75" s="1"/>
  <c r="AJ206" i="75" s="1"/>
  <c r="AK206" i="75" s="1"/>
  <c r="AL206" i="75" s="1"/>
  <c r="F17" i="75" s="1"/>
  <c r="AM205" i="75"/>
  <c r="AN205" i="75" s="1"/>
  <c r="AO205" i="75" s="1"/>
  <c r="AP205" i="75" s="1"/>
  <c r="AQ205" i="75" s="1"/>
  <c r="AR205" i="75" s="1"/>
  <c r="AS205" i="75" s="1"/>
  <c r="AT205" i="75" s="1"/>
  <c r="AU205" i="75" s="1"/>
  <c r="AV205" i="75" s="1"/>
  <c r="D18" i="75" s="1"/>
  <c r="AC205" i="73"/>
  <c r="AD205" i="73" s="1"/>
  <c r="AE205" i="73" s="1"/>
  <c r="AF205" i="73" s="1"/>
  <c r="AG205" i="73" s="1"/>
  <c r="AH205" i="73" s="1"/>
  <c r="AI205" i="73" s="1"/>
  <c r="AJ205" i="73" s="1"/>
  <c r="AK205" i="73" s="1"/>
  <c r="AL205" i="73" s="1"/>
  <c r="D17" i="73" s="1"/>
  <c r="AC206" i="72"/>
  <c r="AD206" i="72" s="1"/>
  <c r="AE206" i="72" s="1"/>
  <c r="AF206" i="72" s="1"/>
  <c r="AG206" i="72" s="1"/>
  <c r="AH206" i="72" s="1"/>
  <c r="AI206" i="72" s="1"/>
  <c r="AJ206" i="72" s="1"/>
  <c r="AK206" i="72" s="1"/>
  <c r="AL206" i="72" s="1"/>
  <c r="F17" i="72" s="1"/>
  <c r="AC204" i="71"/>
  <c r="AD204" i="71" s="1"/>
  <c r="AE204" i="71" s="1"/>
  <c r="AF204" i="71" s="1"/>
  <c r="AG204" i="71" s="1"/>
  <c r="AH204" i="71" s="1"/>
  <c r="AI204" i="71" s="1"/>
  <c r="AJ204" i="71" s="1"/>
  <c r="AK204" i="71" s="1"/>
  <c r="AL204" i="71" s="1"/>
  <c r="B17" i="71" s="1"/>
  <c r="K200" i="88" l="1"/>
  <c r="K202" i="88"/>
  <c r="K201" i="88"/>
  <c r="AW204" i="72"/>
  <c r="AX204" i="72" s="1"/>
  <c r="AY204" i="72" s="1"/>
  <c r="AZ204" i="72" s="1"/>
  <c r="BA204" i="72" s="1"/>
  <c r="BB204" i="72" s="1"/>
  <c r="AM205" i="71"/>
  <c r="AN205" i="71" s="1"/>
  <c r="AO205" i="71" s="1"/>
  <c r="AP205" i="71" s="1"/>
  <c r="AQ205" i="71" s="1"/>
  <c r="AR205" i="71" s="1"/>
  <c r="AS205" i="71" s="1"/>
  <c r="AT205" i="71" s="1"/>
  <c r="AU205" i="71" s="1"/>
  <c r="AV205" i="71" s="1"/>
  <c r="D18" i="71" s="1"/>
  <c r="AM206" i="70"/>
  <c r="AN206" i="70" s="1"/>
  <c r="AO206" i="70" s="1"/>
  <c r="AP206" i="70" s="1"/>
  <c r="AQ206" i="70" s="1"/>
  <c r="AR206" i="70" s="1"/>
  <c r="AS206" i="70" s="1"/>
  <c r="AT206" i="70" s="1"/>
  <c r="AU206" i="70" s="1"/>
  <c r="AV206" i="70" s="1"/>
  <c r="F18" i="70" s="1"/>
  <c r="AM206" i="71"/>
  <c r="AN206" i="71" s="1"/>
  <c r="AO206" i="71" s="1"/>
  <c r="AP206" i="71" s="1"/>
  <c r="AQ206" i="71" s="1"/>
  <c r="AR206" i="71" s="1"/>
  <c r="AS206" i="71" s="1"/>
  <c r="AT206" i="71" s="1"/>
  <c r="AU206" i="71" s="1"/>
  <c r="AV206" i="71" s="1"/>
  <c r="F18" i="71" s="1"/>
  <c r="K210" i="88"/>
  <c r="AW205" i="75"/>
  <c r="AX205" i="75" s="1"/>
  <c r="AY205" i="75" s="1"/>
  <c r="AZ205" i="75" s="1"/>
  <c r="BA205" i="75" s="1"/>
  <c r="BB205" i="75" s="1"/>
  <c r="AM206" i="69"/>
  <c r="AN206" i="69" s="1"/>
  <c r="AO206" i="69" s="1"/>
  <c r="AP206" i="69" s="1"/>
  <c r="AQ206" i="69" s="1"/>
  <c r="AR206" i="69" s="1"/>
  <c r="AS206" i="69" s="1"/>
  <c r="AT206" i="69" s="1"/>
  <c r="AU206" i="69" s="1"/>
  <c r="AV206" i="69" s="1"/>
  <c r="F18" i="69" s="1"/>
  <c r="N129" i="88"/>
  <c r="N131" i="88" s="1"/>
  <c r="M130" i="88"/>
  <c r="M132" i="88" s="1"/>
  <c r="M133" i="88" s="1"/>
  <c r="M190" i="88" s="1"/>
  <c r="AM205" i="70"/>
  <c r="AN205" i="70" s="1"/>
  <c r="AO205" i="70" s="1"/>
  <c r="AP205" i="70" s="1"/>
  <c r="AQ205" i="70" s="1"/>
  <c r="AR205" i="70" s="1"/>
  <c r="AS205" i="70" s="1"/>
  <c r="AT205" i="70" s="1"/>
  <c r="AU205" i="70" s="1"/>
  <c r="AV205" i="70" s="1"/>
  <c r="D18" i="70" s="1"/>
  <c r="AM204" i="73"/>
  <c r="AN204" i="73" s="1"/>
  <c r="AO204" i="73" s="1"/>
  <c r="AP204" i="73" s="1"/>
  <c r="AQ204" i="73" s="1"/>
  <c r="AR204" i="73" s="1"/>
  <c r="AS204" i="73" s="1"/>
  <c r="AT204" i="73" s="1"/>
  <c r="AU204" i="73" s="1"/>
  <c r="AV204" i="73" s="1"/>
  <c r="B18" i="73" s="1"/>
  <c r="AM204" i="69"/>
  <c r="AN204" i="69" s="1"/>
  <c r="AO204" i="69" s="1"/>
  <c r="AP204" i="69" s="1"/>
  <c r="AQ204" i="69" s="1"/>
  <c r="AR204" i="69" s="1"/>
  <c r="AS204" i="69" s="1"/>
  <c r="AT204" i="69" s="1"/>
  <c r="AU204" i="69" s="1"/>
  <c r="AV204" i="69" s="1"/>
  <c r="B18" i="69" s="1"/>
  <c r="L135" i="88"/>
  <c r="AM206" i="72"/>
  <c r="AN206" i="72" s="1"/>
  <c r="AO206" i="72" s="1"/>
  <c r="AP206" i="72" s="1"/>
  <c r="AQ206" i="72" s="1"/>
  <c r="AR206" i="72" s="1"/>
  <c r="AS206" i="72" s="1"/>
  <c r="AT206" i="72" s="1"/>
  <c r="AU206" i="72" s="1"/>
  <c r="AV206" i="72" s="1"/>
  <c r="F18" i="72" s="1"/>
  <c r="AM205" i="69"/>
  <c r="AN205" i="69" s="1"/>
  <c r="AO205" i="69" s="1"/>
  <c r="AP205" i="69" s="1"/>
  <c r="AQ205" i="69" s="1"/>
  <c r="AR205" i="69" s="1"/>
  <c r="AS205" i="69" s="1"/>
  <c r="AT205" i="69" s="1"/>
  <c r="AU205" i="69" s="1"/>
  <c r="AV205" i="69" s="1"/>
  <c r="D18" i="69" s="1"/>
  <c r="AM206" i="75"/>
  <c r="AN206" i="75" s="1"/>
  <c r="AO206" i="75" s="1"/>
  <c r="AP206" i="75" s="1"/>
  <c r="AQ206" i="75" s="1"/>
  <c r="AR206" i="75" s="1"/>
  <c r="AS206" i="75" s="1"/>
  <c r="AT206" i="75" s="1"/>
  <c r="AU206" i="75" s="1"/>
  <c r="AV206" i="75" s="1"/>
  <c r="F18" i="75" s="1"/>
  <c r="AM205" i="72"/>
  <c r="AN205" i="72" s="1"/>
  <c r="AO205" i="72" s="1"/>
  <c r="AP205" i="72" s="1"/>
  <c r="AQ205" i="72" s="1"/>
  <c r="AR205" i="72" s="1"/>
  <c r="AS205" i="72" s="1"/>
  <c r="AT205" i="72" s="1"/>
  <c r="AU205" i="72" s="1"/>
  <c r="AV205" i="72" s="1"/>
  <c r="D18" i="72" s="1"/>
  <c r="AM204" i="70"/>
  <c r="AN204" i="70" s="1"/>
  <c r="AO204" i="70" s="1"/>
  <c r="AP204" i="70" s="1"/>
  <c r="AQ204" i="70" s="1"/>
  <c r="AR204" i="70" s="1"/>
  <c r="AS204" i="70" s="1"/>
  <c r="AT204" i="70" s="1"/>
  <c r="AU204" i="70" s="1"/>
  <c r="AV204" i="70" s="1"/>
  <c r="B18" i="70" s="1"/>
  <c r="AM206" i="73"/>
  <c r="AN206" i="73" s="1"/>
  <c r="AO206" i="73" s="1"/>
  <c r="AP206" i="73" s="1"/>
  <c r="AQ206" i="73" s="1"/>
  <c r="AR206" i="73" s="1"/>
  <c r="AS206" i="73" s="1"/>
  <c r="AT206" i="73" s="1"/>
  <c r="AU206" i="73" s="1"/>
  <c r="AV206" i="73" s="1"/>
  <c r="F18" i="73" s="1"/>
  <c r="AM205" i="73"/>
  <c r="AN205" i="73" s="1"/>
  <c r="AO205" i="73" s="1"/>
  <c r="AP205" i="73" s="1"/>
  <c r="AQ205" i="73" s="1"/>
  <c r="AR205" i="73" s="1"/>
  <c r="AS205" i="73" s="1"/>
  <c r="AT205" i="73" s="1"/>
  <c r="AU205" i="73" s="1"/>
  <c r="AV205" i="73" s="1"/>
  <c r="D18" i="73" s="1"/>
  <c r="AM204" i="71"/>
  <c r="AN204" i="71" s="1"/>
  <c r="AO204" i="71" s="1"/>
  <c r="AP204" i="71" s="1"/>
  <c r="AQ204" i="71" s="1"/>
  <c r="AR204" i="71" s="1"/>
  <c r="AS204" i="71" s="1"/>
  <c r="AT204" i="71" s="1"/>
  <c r="AU204" i="71" s="1"/>
  <c r="AV204" i="71" s="1"/>
  <c r="B18" i="71" s="1"/>
  <c r="AM204" i="75"/>
  <c r="AN204" i="75" s="1"/>
  <c r="AO204" i="75" s="1"/>
  <c r="AP204" i="75" s="1"/>
  <c r="AQ204" i="75" s="1"/>
  <c r="AR204" i="75" s="1"/>
  <c r="AS204" i="75" s="1"/>
  <c r="AT204" i="75" s="1"/>
  <c r="AU204" i="75" s="1"/>
  <c r="AV204" i="75" s="1"/>
  <c r="B18" i="75" s="1"/>
  <c r="L202" i="88" l="1"/>
  <c r="L201" i="88"/>
  <c r="L200" i="88"/>
  <c r="AW204" i="70"/>
  <c r="AX204" i="70" s="1"/>
  <c r="AY204" i="70" s="1"/>
  <c r="AZ204" i="70" s="1"/>
  <c r="BA204" i="70" s="1"/>
  <c r="BB204" i="70" s="1"/>
  <c r="AW205" i="69"/>
  <c r="AX205" i="69" s="1"/>
  <c r="AY205" i="69" s="1"/>
  <c r="AZ205" i="69" s="1"/>
  <c r="BA205" i="69" s="1"/>
  <c r="BB205" i="69" s="1"/>
  <c r="AW206" i="72"/>
  <c r="AX206" i="72" s="1"/>
  <c r="AY206" i="72" s="1"/>
  <c r="AZ206" i="72" s="1"/>
  <c r="BA206" i="72" s="1"/>
  <c r="BB206" i="72" s="1"/>
  <c r="AW205" i="70"/>
  <c r="AX205" i="70" s="1"/>
  <c r="AY205" i="70" s="1"/>
  <c r="AZ205" i="70" s="1"/>
  <c r="BA205" i="70" s="1"/>
  <c r="BB205" i="70" s="1"/>
  <c r="AW205" i="71"/>
  <c r="AX205" i="71" s="1"/>
  <c r="AY205" i="71" s="1"/>
  <c r="AZ205" i="71" s="1"/>
  <c r="BA205" i="71" s="1"/>
  <c r="BB205" i="71" s="1"/>
  <c r="AW206" i="70"/>
  <c r="AX206" i="70" s="1"/>
  <c r="AY206" i="70" s="1"/>
  <c r="AZ206" i="70" s="1"/>
  <c r="BA206" i="70" s="1"/>
  <c r="BB206" i="70" s="1"/>
  <c r="AW204" i="75"/>
  <c r="AX204" i="75" s="1"/>
  <c r="AY204" i="75" s="1"/>
  <c r="AZ204" i="75" s="1"/>
  <c r="BA204" i="75" s="1"/>
  <c r="BB204" i="75" s="1"/>
  <c r="AW206" i="73"/>
  <c r="AX206" i="73" s="1"/>
  <c r="AY206" i="73" s="1"/>
  <c r="AZ206" i="73" s="1"/>
  <c r="BA206" i="73" s="1"/>
  <c r="BB206" i="73" s="1"/>
  <c r="AW205" i="72"/>
  <c r="AX205" i="72" s="1"/>
  <c r="AY205" i="72" s="1"/>
  <c r="AZ205" i="72" s="1"/>
  <c r="BA205" i="72" s="1"/>
  <c r="BB205" i="72" s="1"/>
  <c r="M135" i="88"/>
  <c r="L210" i="88"/>
  <c r="O129" i="88"/>
  <c r="O131" i="88" s="1"/>
  <c r="N130" i="88"/>
  <c r="N132" i="88" s="1"/>
  <c r="N133" i="88" s="1"/>
  <c r="N190" i="88" s="1"/>
  <c r="AW204" i="73"/>
  <c r="AX204" i="73" s="1"/>
  <c r="AY204" i="73" s="1"/>
  <c r="AZ204" i="73" s="1"/>
  <c r="BA204" i="73" s="1"/>
  <c r="BB204" i="73" s="1"/>
  <c r="AW204" i="71"/>
  <c r="AX204" i="71" s="1"/>
  <c r="AY204" i="71" s="1"/>
  <c r="AZ204" i="71" s="1"/>
  <c r="BA204" i="71" s="1"/>
  <c r="BB204" i="71" s="1"/>
  <c r="AW206" i="75"/>
  <c r="AX206" i="75" s="1"/>
  <c r="AY206" i="75" s="1"/>
  <c r="AZ206" i="75" s="1"/>
  <c r="BA206" i="75" s="1"/>
  <c r="BB206" i="75" s="1"/>
  <c r="AW204" i="69"/>
  <c r="AX204" i="69" s="1"/>
  <c r="AY204" i="69" s="1"/>
  <c r="AZ204" i="69" s="1"/>
  <c r="BA204" i="69" s="1"/>
  <c r="BB204" i="69" s="1"/>
  <c r="AW206" i="69"/>
  <c r="AX206" i="69" s="1"/>
  <c r="AY206" i="69" s="1"/>
  <c r="AZ206" i="69" s="1"/>
  <c r="BA206" i="69" s="1"/>
  <c r="BB206" i="69" s="1"/>
  <c r="AW206" i="71"/>
  <c r="AX206" i="71" s="1"/>
  <c r="AY206" i="71" s="1"/>
  <c r="AZ206" i="71" s="1"/>
  <c r="BA206" i="71" s="1"/>
  <c r="BB206" i="71" s="1"/>
  <c r="AW205" i="73"/>
  <c r="AX205" i="73" s="1"/>
  <c r="AY205" i="73" s="1"/>
  <c r="AZ205" i="73" s="1"/>
  <c r="BA205" i="73" s="1"/>
  <c r="BB205" i="73" s="1"/>
  <c r="M202" i="88" l="1"/>
  <c r="M201" i="88"/>
  <c r="M200" i="88"/>
  <c r="N135" i="88"/>
  <c r="O130" i="88"/>
  <c r="O132" i="88" s="1"/>
  <c r="O133" i="88" s="1"/>
  <c r="O190" i="88" s="1"/>
  <c r="P129" i="88"/>
  <c r="P131" i="88" s="1"/>
  <c r="M210" i="88"/>
  <c r="N202" i="88" l="1"/>
  <c r="N201" i="88"/>
  <c r="N200" i="88"/>
  <c r="P130" i="88"/>
  <c r="P132" i="88" s="1"/>
  <c r="P133" i="88" s="1"/>
  <c r="P190" i="88" s="1"/>
  <c r="Q129" i="88"/>
  <c r="Q131" i="88" s="1"/>
  <c r="O135" i="88"/>
  <c r="N210" i="88"/>
  <c r="O202" i="88" l="1"/>
  <c r="O201" i="88"/>
  <c r="O200" i="88"/>
  <c r="O210" i="88"/>
  <c r="R129" i="88"/>
  <c r="R131" i="88" s="1"/>
  <c r="Q130" i="88"/>
  <c r="Q132" i="88" s="1"/>
  <c r="Q133" i="88" s="1"/>
  <c r="Q190" i="88" s="1"/>
  <c r="P135" i="88"/>
  <c r="P201" i="88" l="1"/>
  <c r="P200" i="88"/>
  <c r="P202" i="88"/>
  <c r="P210" i="88"/>
  <c r="R130" i="88"/>
  <c r="R132" i="88" s="1"/>
  <c r="R133" i="88" s="1"/>
  <c r="R190" i="88" s="1"/>
  <c r="S129" i="88"/>
  <c r="S131" i="88" s="1"/>
  <c r="Q135" i="88"/>
  <c r="Q201" i="88" l="1"/>
  <c r="Q200" i="88"/>
  <c r="Q202" i="88"/>
  <c r="Q210" i="88"/>
  <c r="S130" i="88"/>
  <c r="S132" i="88" s="1"/>
  <c r="S133" i="88" s="1"/>
  <c r="S190" i="88" s="1"/>
  <c r="T129" i="88"/>
  <c r="T131" i="88" s="1"/>
  <c r="R135" i="88"/>
  <c r="R200" i="88" l="1"/>
  <c r="R202" i="88"/>
  <c r="R201" i="88"/>
  <c r="R210" i="88"/>
  <c r="U129" i="88"/>
  <c r="U131" i="88" s="1"/>
  <c r="T130" i="88"/>
  <c r="T132" i="88" s="1"/>
  <c r="T133" i="88" s="1"/>
  <c r="T190" i="88" s="1"/>
  <c r="S135" i="88"/>
  <c r="S200" i="88" l="1"/>
  <c r="S202" i="88"/>
  <c r="S201" i="88"/>
  <c r="S210" i="88"/>
  <c r="U130" i="88"/>
  <c r="U132" i="88" s="1"/>
  <c r="U133" i="88" s="1"/>
  <c r="U190" i="88" s="1"/>
  <c r="V129" i="88"/>
  <c r="V131" i="88" s="1"/>
  <c r="T135" i="88"/>
  <c r="T202" i="88" l="1"/>
  <c r="T201" i="88"/>
  <c r="T200" i="88"/>
  <c r="T210" i="88"/>
  <c r="W129" i="88"/>
  <c r="W131" i="88" s="1"/>
  <c r="V130" i="88"/>
  <c r="V132" i="88" s="1"/>
  <c r="V133" i="88" s="1"/>
  <c r="V190" i="88" s="1"/>
  <c r="U135" i="88"/>
  <c r="U202" i="88" l="1"/>
  <c r="U201" i="88"/>
  <c r="U200" i="88"/>
  <c r="V135" i="88"/>
  <c r="X129" i="88"/>
  <c r="X131" i="88" s="1"/>
  <c r="W130" i="88"/>
  <c r="W132" i="88" s="1"/>
  <c r="W133" i="88" s="1"/>
  <c r="W190" i="88" s="1"/>
  <c r="U210" i="88"/>
  <c r="V202" i="88" l="1"/>
  <c r="V201" i="88"/>
  <c r="V200" i="88"/>
  <c r="W135" i="88"/>
  <c r="X130" i="88"/>
  <c r="X132" i="88" s="1"/>
  <c r="X133" i="88" s="1"/>
  <c r="X190" i="88" s="1"/>
  <c r="Y129" i="88"/>
  <c r="Y131" i="88" s="1"/>
  <c r="V210" i="88"/>
  <c r="W202" i="88" l="1"/>
  <c r="W201" i="88"/>
  <c r="W200" i="88"/>
  <c r="Z129" i="88"/>
  <c r="Z131" i="88" s="1"/>
  <c r="Y130" i="88"/>
  <c r="Y132" i="88" s="1"/>
  <c r="Y133" i="88" s="1"/>
  <c r="Y190" i="88" s="1"/>
  <c r="X135" i="88"/>
  <c r="W210" i="88"/>
  <c r="X201" i="88" l="1"/>
  <c r="X202" i="88"/>
  <c r="X200" i="88"/>
  <c r="X210" i="88"/>
  <c r="Y135" i="88"/>
  <c r="Z130" i="88"/>
  <c r="Z132" i="88" s="1"/>
  <c r="Z133" i="88" s="1"/>
  <c r="Z190" i="88" s="1"/>
  <c r="AA129" i="88"/>
  <c r="AA131" i="88" s="1"/>
  <c r="Y201" i="88" l="1"/>
  <c r="Y200" i="88"/>
  <c r="Y202" i="88"/>
  <c r="AA130" i="88"/>
  <c r="AA132" i="88" s="1"/>
  <c r="AA133" i="88" s="1"/>
  <c r="AA190" i="88" s="1"/>
  <c r="AB129" i="88"/>
  <c r="AB131" i="88" s="1"/>
  <c r="Z135" i="88"/>
  <c r="Y210" i="88"/>
  <c r="Z200" i="88" l="1"/>
  <c r="Z201" i="88"/>
  <c r="Z202" i="88"/>
  <c r="Z210" i="88"/>
  <c r="AC129" i="88"/>
  <c r="AC131" i="88" s="1"/>
  <c r="AB130" i="88"/>
  <c r="AB132" i="88" s="1"/>
  <c r="AB133" i="88" s="1"/>
  <c r="AB190" i="88" s="1"/>
  <c r="AA135" i="88"/>
  <c r="AA200" i="88" l="1"/>
  <c r="AA202" i="88"/>
  <c r="AA201" i="88"/>
  <c r="AB135" i="88"/>
  <c r="AD129" i="88"/>
  <c r="AD131" i="88" s="1"/>
  <c r="AC130" i="88"/>
  <c r="AC132" i="88" s="1"/>
  <c r="AC133" i="88" s="1"/>
  <c r="AC190" i="88" s="1"/>
  <c r="AA210" i="88"/>
  <c r="AB202" i="88" l="1"/>
  <c r="AB201" i="88"/>
  <c r="AB200" i="88"/>
  <c r="AC135" i="88"/>
  <c r="AE129" i="88"/>
  <c r="AE131" i="88" s="1"/>
  <c r="AD130" i="88"/>
  <c r="AD132" i="88" s="1"/>
  <c r="AD133" i="88" s="1"/>
  <c r="AD190" i="88" s="1"/>
  <c r="AB210" i="88"/>
  <c r="AC202" i="88" l="1"/>
  <c r="AC201" i="88"/>
  <c r="AC200" i="88"/>
  <c r="AD135" i="88"/>
  <c r="AF129" i="88"/>
  <c r="AF131" i="88" s="1"/>
  <c r="AE130" i="88"/>
  <c r="AE132" i="88" s="1"/>
  <c r="AE133" i="88" s="1"/>
  <c r="AE190" i="88" s="1"/>
  <c r="AC210" i="88"/>
  <c r="AD202" i="88" l="1"/>
  <c r="AD201" i="88"/>
  <c r="AD200" i="88"/>
  <c r="AE135" i="88"/>
  <c r="AG129" i="88"/>
  <c r="AG131" i="88" s="1"/>
  <c r="AF130" i="88"/>
  <c r="AF132" i="88" s="1"/>
  <c r="AF133" i="88" s="1"/>
  <c r="AF190" i="88" s="1"/>
  <c r="AD210" i="88"/>
  <c r="AE202" i="88" l="1"/>
  <c r="AE201" i="88"/>
  <c r="AE200" i="88"/>
  <c r="AF135" i="88"/>
  <c r="AH129" i="88"/>
  <c r="AH131" i="88" s="1"/>
  <c r="AG130" i="88"/>
  <c r="AG132" i="88" s="1"/>
  <c r="AG133" i="88" s="1"/>
  <c r="AG190" i="88" s="1"/>
  <c r="AE210" i="88"/>
  <c r="AF201" i="88" l="1"/>
  <c r="AF200" i="88"/>
  <c r="AF202" i="88"/>
  <c r="AG135" i="88"/>
  <c r="AH130" i="88"/>
  <c r="AH132" i="88" s="1"/>
  <c r="AH133" i="88" s="1"/>
  <c r="AH190" i="88" s="1"/>
  <c r="AI129" i="88"/>
  <c r="AI131" i="88" s="1"/>
  <c r="AF210" i="88"/>
  <c r="AG201" i="88" l="1"/>
  <c r="AG200" i="88"/>
  <c r="AG202" i="88"/>
  <c r="AI130" i="88"/>
  <c r="AI132" i="88" s="1"/>
  <c r="AI133" i="88" s="1"/>
  <c r="AI190" i="88" s="1"/>
  <c r="AJ129" i="88"/>
  <c r="AJ131" i="88" s="1"/>
  <c r="AH135" i="88"/>
  <c r="AG210" i="88"/>
  <c r="AH200" i="88" l="1"/>
  <c r="AH202" i="88"/>
  <c r="AH201" i="88"/>
  <c r="AH210" i="88"/>
  <c r="AK129" i="88"/>
  <c r="AK131" i="88" s="1"/>
  <c r="AJ130" i="88"/>
  <c r="AJ132" i="88" s="1"/>
  <c r="AJ133" i="88" s="1"/>
  <c r="AJ190" i="88" s="1"/>
  <c r="AI135" i="88"/>
  <c r="AI200" i="88" l="1"/>
  <c r="AI202" i="88"/>
  <c r="AI201" i="88"/>
  <c r="AI210" i="88"/>
  <c r="AL129" i="88"/>
  <c r="AL131" i="88" s="1"/>
  <c r="AK130" i="88"/>
  <c r="AK132" i="88" s="1"/>
  <c r="AK133" i="88" s="1"/>
  <c r="AK190" i="88" s="1"/>
  <c r="AJ135" i="88"/>
  <c r="AJ202" i="88" l="1"/>
  <c r="AJ201" i="88"/>
  <c r="AJ200" i="88"/>
  <c r="AK135" i="88"/>
  <c r="AL130" i="88"/>
  <c r="AL132" i="88" s="1"/>
  <c r="AL133" i="88" s="1"/>
  <c r="AL190" i="88" s="1"/>
  <c r="AM129" i="88"/>
  <c r="AM131" i="88" s="1"/>
  <c r="AJ210" i="88"/>
  <c r="AK202" i="88" l="1"/>
  <c r="AK201" i="88"/>
  <c r="AK200" i="88"/>
  <c r="AN129" i="88"/>
  <c r="AN131" i="88" s="1"/>
  <c r="AM130" i="88"/>
  <c r="AM132" i="88" s="1"/>
  <c r="AM133" i="88" s="1"/>
  <c r="AM190" i="88" s="1"/>
  <c r="AL135" i="88"/>
  <c r="AK210" i="88"/>
  <c r="AL202" i="88" l="1"/>
  <c r="AL201" i="88"/>
  <c r="AL200" i="88"/>
  <c r="AL210" i="88"/>
  <c r="AM135" i="88"/>
  <c r="AO129" i="88"/>
  <c r="AO131" i="88" s="1"/>
  <c r="AN130" i="88"/>
  <c r="AN132" i="88" s="1"/>
  <c r="AN133" i="88" s="1"/>
  <c r="AN190" i="88" s="1"/>
  <c r="AM202" i="88" l="1"/>
  <c r="AM201" i="88"/>
  <c r="AM200" i="88"/>
  <c r="AN135" i="88"/>
  <c r="AP129" i="88"/>
  <c r="AP131" i="88" s="1"/>
  <c r="AO130" i="88"/>
  <c r="AO132" i="88" s="1"/>
  <c r="AO133" i="88" s="1"/>
  <c r="AO190" i="88" s="1"/>
  <c r="AM210" i="88"/>
  <c r="AN201" i="88" l="1"/>
  <c r="AN200" i="88"/>
  <c r="AN202" i="88"/>
  <c r="AO135" i="88"/>
  <c r="AQ129" i="88"/>
  <c r="AQ131" i="88" s="1"/>
  <c r="AP130" i="88"/>
  <c r="AP132" i="88" s="1"/>
  <c r="AP133" i="88" s="1"/>
  <c r="AP190" i="88" s="1"/>
  <c r="AN210" i="88"/>
  <c r="AO201" i="88" l="1"/>
  <c r="AO200" i="88"/>
  <c r="AO202" i="88"/>
  <c r="AP135" i="88"/>
  <c r="AQ130" i="88"/>
  <c r="AQ132" i="88" s="1"/>
  <c r="AQ133" i="88" s="1"/>
  <c r="AQ190" i="88" s="1"/>
  <c r="AR129" i="88"/>
  <c r="AR131" i="88" s="1"/>
  <c r="AO210" i="88"/>
  <c r="AP200" i="88" l="1"/>
  <c r="AP202" i="88"/>
  <c r="AP201" i="88"/>
  <c r="AS129" i="88"/>
  <c r="AS131" i="88" s="1"/>
  <c r="AR130" i="88"/>
  <c r="AR132" i="88" s="1"/>
  <c r="AR133" i="88" s="1"/>
  <c r="AR190" i="88" s="1"/>
  <c r="AQ135" i="88"/>
  <c r="AP210" i="88"/>
  <c r="AQ200" i="88" l="1"/>
  <c r="AQ202" i="88"/>
  <c r="AQ201" i="88"/>
  <c r="AQ210" i="88"/>
  <c r="AR135" i="88"/>
  <c r="AS130" i="88"/>
  <c r="AS132" i="88" s="1"/>
  <c r="AS133" i="88" s="1"/>
  <c r="AS190" i="88" s="1"/>
  <c r="AT129" i="88"/>
  <c r="AT131" i="88" s="1"/>
  <c r="AR202" i="88" l="1"/>
  <c r="AR201" i="88"/>
  <c r="AR200" i="88"/>
  <c r="AS135" i="88"/>
  <c r="AR210" i="88"/>
  <c r="AT130" i="88"/>
  <c r="AT132" i="88" s="1"/>
  <c r="AT133" i="88" s="1"/>
  <c r="AT190" i="88" s="1"/>
  <c r="AU129" i="88"/>
  <c r="AU131" i="88" s="1"/>
  <c r="AS202" i="88" l="1"/>
  <c r="AS201" i="88"/>
  <c r="AS200" i="88"/>
  <c r="AU130" i="88"/>
  <c r="AU132" i="88" s="1"/>
  <c r="AU133" i="88" s="1"/>
  <c r="AU190" i="88" s="1"/>
  <c r="AV129" i="88"/>
  <c r="AV131" i="88" s="1"/>
  <c r="AT135" i="88"/>
  <c r="AS210" i="88"/>
  <c r="AT202" i="88" l="1"/>
  <c r="AT201" i="88"/>
  <c r="AT200" i="88"/>
  <c r="AT210" i="88"/>
  <c r="AW129" i="88"/>
  <c r="AW131" i="88" s="1"/>
  <c r="AV130" i="88"/>
  <c r="AV132" i="88" s="1"/>
  <c r="AV133" i="88" s="1"/>
  <c r="AV190" i="88" s="1"/>
  <c r="AU135" i="88"/>
  <c r="AU202" i="88" l="1"/>
  <c r="AU201" i="88"/>
  <c r="AU200" i="88"/>
  <c r="AW130" i="88"/>
  <c r="AW132" i="88" s="1"/>
  <c r="AW133" i="88" s="1"/>
  <c r="AW190" i="88" s="1"/>
  <c r="AX129" i="88"/>
  <c r="AX131" i="88" s="1"/>
  <c r="AU210" i="88"/>
  <c r="AV135" i="88"/>
  <c r="AV201" i="88" l="1"/>
  <c r="AV200" i="88"/>
  <c r="AV202" i="88"/>
  <c r="AV210" i="88"/>
  <c r="AY129" i="88"/>
  <c r="AY131" i="88" s="1"/>
  <c r="AX130" i="88"/>
  <c r="AX132" i="88" s="1"/>
  <c r="AX133" i="88" s="1"/>
  <c r="AX190" i="88" s="1"/>
  <c r="AW135" i="88"/>
  <c r="AW201" i="88" l="1"/>
  <c r="AW200" i="88"/>
  <c r="AW202" i="88"/>
  <c r="AY130" i="88"/>
  <c r="AY132" i="88" s="1"/>
  <c r="AY133" i="88" s="1"/>
  <c r="AY190" i="88" s="1"/>
  <c r="AZ129" i="88"/>
  <c r="AZ131" i="88" s="1"/>
  <c r="AW210" i="88"/>
  <c r="AX135" i="88"/>
  <c r="AX200" i="88" l="1"/>
  <c r="AX201" i="88"/>
  <c r="AX202" i="88"/>
  <c r="AZ130" i="88"/>
  <c r="AZ132" i="88" s="1"/>
  <c r="AZ133" i="88" s="1"/>
  <c r="AZ190" i="88" s="1"/>
  <c r="BA129" i="88"/>
  <c r="BA131" i="88" s="1"/>
  <c r="AX210" i="88"/>
  <c r="AY135" i="88"/>
  <c r="AY200" i="88" l="1"/>
  <c r="AY202" i="88"/>
  <c r="AY201" i="88"/>
  <c r="AY210" i="88"/>
  <c r="BA130" i="88"/>
  <c r="BA132" i="88" s="1"/>
  <c r="BA133" i="88" s="1"/>
  <c r="BA190" i="88" s="1"/>
  <c r="BB129" i="88"/>
  <c r="BB131" i="88" s="1"/>
  <c r="BB130" i="88" s="1"/>
  <c r="BB132" i="88" s="1"/>
  <c r="BB133" i="88" s="1"/>
  <c r="BB190" i="88" s="1"/>
  <c r="AZ135" i="88"/>
  <c r="AZ202" i="88" l="1"/>
  <c r="AZ201" i="88"/>
  <c r="AZ200" i="88"/>
  <c r="BB135" i="88"/>
  <c r="BA135" i="88"/>
  <c r="AZ210" i="88"/>
  <c r="BA202" i="88" l="1"/>
  <c r="BA201" i="88"/>
  <c r="BA200" i="88"/>
  <c r="BB202" i="88"/>
  <c r="BB201" i="88"/>
  <c r="BB200" i="88"/>
  <c r="BA210" i="88"/>
  <c r="BB210" i="88"/>
  <c r="L75" i="74" l="1"/>
  <c r="L77" i="74" s="1"/>
  <c r="AB75" i="74"/>
  <c r="AB77" i="74" s="1"/>
  <c r="AJ75" i="74"/>
  <c r="AJ77" i="74" s="1"/>
  <c r="AJ134" i="74" s="1"/>
  <c r="AJ135" i="74" s="1"/>
  <c r="T75" i="74"/>
  <c r="T77" i="74"/>
  <c r="F75" i="74"/>
  <c r="F77" i="74" s="1"/>
  <c r="C27" i="74" s="1"/>
  <c r="N75" i="74"/>
  <c r="N77" i="74" s="1"/>
  <c r="V75" i="74"/>
  <c r="V77" i="74" s="1"/>
  <c r="AD75" i="74"/>
  <c r="AD77" i="74"/>
  <c r="AD134" i="74" s="1"/>
  <c r="AD135" i="74" s="1"/>
  <c r="AL75" i="74"/>
  <c r="AL77" i="74" s="1"/>
  <c r="G75" i="74"/>
  <c r="G77" i="74" s="1"/>
  <c r="O75" i="74"/>
  <c r="O77" i="74"/>
  <c r="O134" i="74"/>
  <c r="O135" i="74" s="1"/>
  <c r="W75" i="74"/>
  <c r="W77" i="74"/>
  <c r="AE75" i="74"/>
  <c r="AE77" i="74" s="1"/>
  <c r="AM75" i="74"/>
  <c r="AM77" i="74" s="1"/>
  <c r="AU75" i="74"/>
  <c r="AU77" i="74" s="1"/>
  <c r="H75" i="74"/>
  <c r="H77" i="74"/>
  <c r="H134" i="74"/>
  <c r="H135" i="74" s="1"/>
  <c r="P75" i="74"/>
  <c r="P77" i="74" s="1"/>
  <c r="X75" i="74"/>
  <c r="X77" i="74" s="1"/>
  <c r="AF75" i="74"/>
  <c r="AF77" i="74"/>
  <c r="AF134" i="74" s="1"/>
  <c r="AF135" i="74" s="1"/>
  <c r="AN75" i="74"/>
  <c r="AN77" i="74"/>
  <c r="AV75" i="74"/>
  <c r="AV77" i="74" s="1"/>
  <c r="J75" i="74"/>
  <c r="J77" i="74" s="1"/>
  <c r="R75" i="74"/>
  <c r="R77" i="74" s="1"/>
  <c r="Z75" i="74"/>
  <c r="Z77" i="74" s="1"/>
  <c r="Z134" i="74" s="1"/>
  <c r="Z135" i="74" s="1"/>
  <c r="AH75" i="74"/>
  <c r="AH77" i="74" s="1"/>
  <c r="AP75" i="74"/>
  <c r="AP77" i="74" s="1"/>
  <c r="AX75" i="74"/>
  <c r="AX77" i="74" s="1"/>
  <c r="AX134" i="74" s="1"/>
  <c r="AX135" i="74" s="1"/>
  <c r="I75" i="74"/>
  <c r="I77" i="74" s="1"/>
  <c r="Q75" i="74"/>
  <c r="Q77" i="74" s="1"/>
  <c r="Y75" i="74"/>
  <c r="Y77" i="74" s="1"/>
  <c r="AG75" i="74"/>
  <c r="AG77" i="74" s="1"/>
  <c r="AO75" i="74"/>
  <c r="AO77" i="74" s="1"/>
  <c r="AO134" i="74" s="1"/>
  <c r="AO135" i="74" s="1"/>
  <c r="AW75" i="74"/>
  <c r="AW77" i="74" s="1"/>
  <c r="AR75" i="74"/>
  <c r="AR77" i="74" s="1"/>
  <c r="AZ77" i="74"/>
  <c r="AZ134" i="74" s="1"/>
  <c r="AZ135" i="74" s="1"/>
  <c r="K75" i="74"/>
  <c r="K77" i="74"/>
  <c r="S75" i="74"/>
  <c r="S77" i="74" s="1"/>
  <c r="AA75" i="74"/>
  <c r="AA77" i="74"/>
  <c r="AI75" i="74"/>
  <c r="AI77" i="74" s="1"/>
  <c r="AQ75" i="74"/>
  <c r="AQ77" i="74"/>
  <c r="AQ134" i="74"/>
  <c r="AQ135" i="74" s="1"/>
  <c r="AY75" i="74"/>
  <c r="AY77" i="74" s="1"/>
  <c r="E75" i="74"/>
  <c r="E77" i="74" s="1"/>
  <c r="E192" i="74" s="1"/>
  <c r="M75" i="74"/>
  <c r="M77" i="74" s="1"/>
  <c r="U75" i="74"/>
  <c r="U77" i="74"/>
  <c r="AC75" i="74"/>
  <c r="AC77" i="74" s="1"/>
  <c r="AK75" i="74"/>
  <c r="AK77" i="74"/>
  <c r="AS75" i="74"/>
  <c r="AS77" i="74" s="1"/>
  <c r="BA77" i="74"/>
  <c r="AT75" i="74"/>
  <c r="AT77" i="74" s="1"/>
  <c r="BB77" i="74"/>
  <c r="E202" i="74" l="1"/>
  <c r="E201" i="74"/>
  <c r="E200" i="74"/>
  <c r="BA192" i="74"/>
  <c r="BA134" i="74"/>
  <c r="BA135" i="74" s="1"/>
  <c r="AP134" i="74"/>
  <c r="AP135" i="74" s="1"/>
  <c r="AP192" i="74"/>
  <c r="AM134" i="74"/>
  <c r="AM135" i="74" s="1"/>
  <c r="AM192" i="74"/>
  <c r="G134" i="74"/>
  <c r="G135" i="74" s="1"/>
  <c r="G192" i="74"/>
  <c r="D27" i="74"/>
  <c r="AL192" i="74"/>
  <c r="AB192" i="74"/>
  <c r="Y192" i="74"/>
  <c r="M192" i="74"/>
  <c r="M134" i="74"/>
  <c r="M135" i="74" s="1"/>
  <c r="N192" i="74"/>
  <c r="S192" i="74"/>
  <c r="AC192" i="74"/>
  <c r="P192" i="74"/>
  <c r="AY192" i="74"/>
  <c r="AF192" i="74"/>
  <c r="AU192" i="74"/>
  <c r="V192" i="74"/>
  <c r="AJ192" i="74"/>
  <c r="AS192" i="74"/>
  <c r="AR134" i="74"/>
  <c r="AR135" i="74" s="1"/>
  <c r="AR192" i="74"/>
  <c r="W192" i="74"/>
  <c r="AK134" i="74"/>
  <c r="AK135" i="74" s="1"/>
  <c r="AK192" i="74"/>
  <c r="AH192" i="74"/>
  <c r="T192" i="74"/>
  <c r="BB192" i="74"/>
  <c r="I192" i="74"/>
  <c r="K192" i="74"/>
  <c r="Z192" i="74"/>
  <c r="O192" i="74"/>
  <c r="U192" i="74"/>
  <c r="AX192" i="74"/>
  <c r="R192" i="74"/>
  <c r="AV192" i="74"/>
  <c r="F192" i="74"/>
  <c r="Q192" i="74"/>
  <c r="AZ192" i="74"/>
  <c r="AG192" i="74"/>
  <c r="J192" i="74"/>
  <c r="X134" i="74"/>
  <c r="X135" i="74" s="1"/>
  <c r="X192" i="74"/>
  <c r="AA192" i="74"/>
  <c r="AN192" i="74"/>
  <c r="AW192" i="74"/>
  <c r="H192" i="74"/>
  <c r="AD192" i="74"/>
  <c r="AT192" i="74"/>
  <c r="AO192" i="74"/>
  <c r="AQ192" i="74"/>
  <c r="AI192" i="74"/>
  <c r="AE192" i="74"/>
  <c r="F134" i="74"/>
  <c r="F135" i="74" s="1"/>
  <c r="L192" i="74"/>
  <c r="L134" i="74"/>
  <c r="L135" i="74" s="1"/>
  <c r="AC134" i="74"/>
  <c r="AC135" i="74" s="1"/>
  <c r="AY134" i="74"/>
  <c r="AY135" i="74" s="1"/>
  <c r="S134" i="74"/>
  <c r="S135" i="74" s="1"/>
  <c r="R134" i="74"/>
  <c r="R135" i="74" s="1"/>
  <c r="AT134" i="74"/>
  <c r="AT135" i="74" s="1"/>
  <c r="AE134" i="74"/>
  <c r="AE135" i="74" s="1"/>
  <c r="AU134" i="74"/>
  <c r="AU135" i="74" s="1"/>
  <c r="AS134" i="74"/>
  <c r="AS135" i="74" s="1"/>
  <c r="P134" i="74"/>
  <c r="P135" i="74" s="1"/>
  <c r="AW134" i="74"/>
  <c r="AW135" i="74" s="1"/>
  <c r="AG134" i="74"/>
  <c r="AG135" i="74" s="1"/>
  <c r="AI134" i="74"/>
  <c r="AI135" i="74" s="1"/>
  <c r="AV134" i="74"/>
  <c r="AV135" i="74" s="1"/>
  <c r="Q134" i="74"/>
  <c r="Q135" i="74" s="1"/>
  <c r="AH134" i="74"/>
  <c r="AH135" i="74" s="1"/>
  <c r="AA134" i="74"/>
  <c r="AA135" i="74" s="1"/>
  <c r="Y134" i="74"/>
  <c r="Y135" i="74" s="1"/>
  <c r="J134" i="74"/>
  <c r="J135" i="74" s="1"/>
  <c r="AL134" i="74"/>
  <c r="AL135" i="74" s="1"/>
  <c r="N134" i="74"/>
  <c r="N135" i="74" s="1"/>
  <c r="G27" i="74"/>
  <c r="T134" i="74"/>
  <c r="T135" i="74" s="1"/>
  <c r="E27" i="74"/>
  <c r="AB134" i="74"/>
  <c r="AB135" i="74" s="1"/>
  <c r="B27" i="74"/>
  <c r="BB134" i="74"/>
  <c r="BB135" i="74" s="1"/>
  <c r="E134" i="74"/>
  <c r="E135" i="74" s="1"/>
  <c r="F27" i="74"/>
  <c r="U134" i="74"/>
  <c r="U135" i="74" s="1"/>
  <c r="K134" i="74"/>
  <c r="K135" i="74" s="1"/>
  <c r="I134" i="74"/>
  <c r="I135" i="74" s="1"/>
  <c r="AN134" i="74"/>
  <c r="AN135" i="74" s="1"/>
  <c r="W134" i="74"/>
  <c r="W135" i="74" s="1"/>
  <c r="V134" i="74"/>
  <c r="V135" i="74" s="1"/>
  <c r="P200" i="74" l="1"/>
  <c r="P201" i="74"/>
  <c r="P202" i="74"/>
  <c r="Q202" i="74"/>
  <c r="Q201" i="74"/>
  <c r="Q200" i="74"/>
  <c r="AR202" i="74"/>
  <c r="AR201" i="74"/>
  <c r="AR200" i="74"/>
  <c r="AP202" i="74"/>
  <c r="AP201" i="74"/>
  <c r="AP200" i="74"/>
  <c r="AO202" i="74"/>
  <c r="AO200" i="74"/>
  <c r="AO201" i="74"/>
  <c r="AW202" i="74"/>
  <c r="AW201" i="74"/>
  <c r="AW200" i="74"/>
  <c r="AX202" i="74"/>
  <c r="AX201" i="74"/>
  <c r="AX200" i="74"/>
  <c r="K202" i="74"/>
  <c r="K201" i="74"/>
  <c r="K200" i="74"/>
  <c r="AH202" i="74"/>
  <c r="AH201" i="74"/>
  <c r="AH200" i="74"/>
  <c r="M201" i="74"/>
  <c r="M202" i="74"/>
  <c r="M200" i="74"/>
  <c r="AQ202" i="74"/>
  <c r="AQ200" i="74"/>
  <c r="AQ201" i="74"/>
  <c r="Z202" i="74"/>
  <c r="Z200" i="74"/>
  <c r="Z201" i="74"/>
  <c r="AU200" i="74"/>
  <c r="AU201" i="74"/>
  <c r="AU202" i="74"/>
  <c r="AC201" i="74"/>
  <c r="AC200" i="74"/>
  <c r="AC202" i="74"/>
  <c r="Y202" i="74"/>
  <c r="Y201" i="74"/>
  <c r="Y200" i="74"/>
  <c r="G200" i="74"/>
  <c r="G201" i="74"/>
  <c r="G202" i="74"/>
  <c r="H200" i="74"/>
  <c r="H202" i="74"/>
  <c r="H201" i="74"/>
  <c r="T202" i="74"/>
  <c r="T201" i="74"/>
  <c r="T200" i="74"/>
  <c r="AE200" i="74"/>
  <c r="AE202" i="74"/>
  <c r="AE201" i="74"/>
  <c r="J202" i="74"/>
  <c r="J201" i="74"/>
  <c r="J200" i="74"/>
  <c r="F201" i="74"/>
  <c r="F202" i="74"/>
  <c r="F200" i="74"/>
  <c r="U201" i="74"/>
  <c r="U200" i="74"/>
  <c r="U202" i="74"/>
  <c r="AF200" i="74"/>
  <c r="AF201" i="74"/>
  <c r="AF202" i="74"/>
  <c r="S202" i="74"/>
  <c r="S201" i="74"/>
  <c r="S200" i="74"/>
  <c r="V201" i="74"/>
  <c r="V200" i="74"/>
  <c r="V202" i="74"/>
  <c r="AT201" i="74"/>
  <c r="AT200" i="74"/>
  <c r="AT202" i="74"/>
  <c r="AN200" i="74"/>
  <c r="AN201" i="74"/>
  <c r="AN202" i="74"/>
  <c r="AG202" i="74"/>
  <c r="AG201" i="74"/>
  <c r="AG200" i="74"/>
  <c r="I202" i="74"/>
  <c r="I200" i="74"/>
  <c r="I201" i="74"/>
  <c r="AK201" i="74"/>
  <c r="AK200" i="74"/>
  <c r="AK202" i="74"/>
  <c r="AS201" i="74"/>
  <c r="AS200" i="74"/>
  <c r="AS202" i="74"/>
  <c r="AB202" i="74"/>
  <c r="AB201" i="74"/>
  <c r="AB200" i="74"/>
  <c r="X200" i="74"/>
  <c r="X201" i="74"/>
  <c r="X202" i="74"/>
  <c r="R202" i="74"/>
  <c r="R201" i="74"/>
  <c r="R200" i="74"/>
  <c r="L202" i="74"/>
  <c r="L201" i="74"/>
  <c r="L200" i="74"/>
  <c r="AA202" i="74"/>
  <c r="AA201" i="74"/>
  <c r="AA200" i="74"/>
  <c r="O200" i="74"/>
  <c r="O202" i="74"/>
  <c r="O201" i="74"/>
  <c r="AJ202" i="74"/>
  <c r="AJ201" i="74"/>
  <c r="AJ200" i="74"/>
  <c r="N201" i="74"/>
  <c r="N202" i="74"/>
  <c r="N200" i="74"/>
  <c r="AM200" i="74"/>
  <c r="AM202" i="74"/>
  <c r="AM201" i="74"/>
  <c r="W200" i="74"/>
  <c r="W202" i="74"/>
  <c r="W201" i="74"/>
  <c r="AI202" i="74"/>
  <c r="AI201" i="74"/>
  <c r="AI200" i="74"/>
  <c r="AD201" i="74"/>
  <c r="AD202" i="74"/>
  <c r="AD200" i="74"/>
  <c r="AV200" i="74"/>
  <c r="AV202" i="74"/>
  <c r="AV201" i="74"/>
  <c r="AY202" i="74"/>
  <c r="AY201" i="74"/>
  <c r="AY200" i="74"/>
  <c r="E205" i="74"/>
  <c r="AL201" i="74"/>
  <c r="AL200" i="74"/>
  <c r="AL202" i="74"/>
  <c r="E206" i="74"/>
  <c r="BB201" i="74"/>
  <c r="BB202" i="74"/>
  <c r="BB200" i="74"/>
  <c r="AZ202" i="74"/>
  <c r="AZ201" i="74"/>
  <c r="AZ200" i="74"/>
  <c r="BA201" i="74"/>
  <c r="BA202" i="74"/>
  <c r="BA200" i="74"/>
  <c r="E204" i="74"/>
  <c r="F206" i="74" l="1"/>
  <c r="F205" i="74"/>
  <c r="F204" i="74"/>
  <c r="G205" i="74" l="1"/>
  <c r="G206" i="74"/>
  <c r="G204" i="74"/>
  <c r="H206" i="74" l="1"/>
  <c r="H205" i="74"/>
  <c r="H204" i="74"/>
  <c r="I205" i="74" l="1"/>
  <c r="I206" i="74"/>
  <c r="I204" i="74"/>
  <c r="J206" i="74" l="1"/>
  <c r="J205" i="74"/>
  <c r="J204" i="74"/>
  <c r="K205" i="74" l="1"/>
  <c r="K206" i="74"/>
  <c r="K204" i="74"/>
  <c r="L206" i="74" l="1"/>
  <c r="L205" i="74"/>
  <c r="L204" i="74"/>
  <c r="M205" i="74" l="1"/>
  <c r="M206" i="74"/>
  <c r="M204" i="74"/>
  <c r="B13" i="74" s="1"/>
  <c r="F13" i="74" l="1"/>
  <c r="N206" i="74"/>
  <c r="D13" i="74"/>
  <c r="N205" i="74"/>
  <c r="N204" i="74"/>
  <c r="O205" i="74" l="1"/>
  <c r="O206" i="74"/>
  <c r="O204" i="74"/>
  <c r="P206" i="74" l="1"/>
  <c r="P205" i="74"/>
  <c r="P204" i="74"/>
  <c r="Q205" i="74" l="1"/>
  <c r="Q206" i="74"/>
  <c r="Q204" i="74"/>
  <c r="R206" i="74" l="1"/>
  <c r="R205" i="74"/>
  <c r="R204" i="74"/>
  <c r="B14" i="74" s="1"/>
  <c r="D14" i="74" l="1"/>
  <c r="S205" i="74"/>
  <c r="F14" i="74"/>
  <c r="S206" i="74"/>
  <c r="S204" i="74"/>
  <c r="T206" i="74" l="1"/>
  <c r="T205" i="74"/>
  <c r="T204" i="74"/>
  <c r="U205" i="74" l="1"/>
  <c r="U206" i="74"/>
  <c r="U204" i="74"/>
  <c r="V206" i="74" l="1"/>
  <c r="V205" i="74"/>
  <c r="V204" i="74"/>
  <c r="W205" i="74" l="1"/>
  <c r="W206" i="74"/>
  <c r="W204" i="74"/>
  <c r="B15" i="74" s="1"/>
  <c r="F15" i="74" l="1"/>
  <c r="X206" i="74"/>
  <c r="D15" i="74"/>
  <c r="X205" i="74"/>
  <c r="X204" i="74"/>
  <c r="Y205" i="74" l="1"/>
  <c r="Y206" i="74"/>
  <c r="Y204" i="74"/>
  <c r="Z206" i="74" l="1"/>
  <c r="Z205" i="74"/>
  <c r="Z204" i="74"/>
  <c r="AA205" i="74" l="1"/>
  <c r="AA206" i="74"/>
  <c r="AA204" i="74"/>
  <c r="AB206" i="74" l="1"/>
  <c r="AB205" i="74"/>
  <c r="AB204" i="74"/>
  <c r="B16" i="74" s="1"/>
  <c r="D16" i="74" l="1"/>
  <c r="AC205" i="74"/>
  <c r="F16" i="74"/>
  <c r="AC206" i="74"/>
  <c r="AC204" i="74"/>
  <c r="AD205" i="74" l="1"/>
  <c r="AD206" i="74"/>
  <c r="AD204" i="74"/>
  <c r="AE206" i="74" l="1"/>
  <c r="AE205" i="74"/>
  <c r="AE204" i="74"/>
  <c r="AF205" i="74" l="1"/>
  <c r="AF206" i="74"/>
  <c r="AF204" i="74"/>
  <c r="AG206" i="74" l="1"/>
  <c r="AG205" i="74"/>
  <c r="AG204" i="74"/>
  <c r="AH205" i="74" l="1"/>
  <c r="AH206" i="74"/>
  <c r="AH204" i="74"/>
  <c r="AI206" i="74" l="1"/>
  <c r="AI205" i="74"/>
  <c r="AI204" i="74"/>
  <c r="AJ205" i="74" l="1"/>
  <c r="AJ206" i="74"/>
  <c r="AJ204" i="74"/>
  <c r="AK206" i="74" l="1"/>
  <c r="AK205" i="74"/>
  <c r="AK204" i="74"/>
  <c r="AL205" i="74" l="1"/>
  <c r="AL206" i="74"/>
  <c r="AL204" i="74"/>
  <c r="B17" i="74" s="1"/>
  <c r="F17" i="74" l="1"/>
  <c r="AM206" i="74"/>
  <c r="D17" i="74"/>
  <c r="AM205" i="74"/>
  <c r="AM204" i="74"/>
  <c r="AN206" i="74" l="1"/>
  <c r="AN205" i="74"/>
  <c r="AN204" i="74"/>
  <c r="AO205" i="74" l="1"/>
  <c r="AO206" i="74"/>
  <c r="AO204" i="74"/>
  <c r="AP206" i="74" l="1"/>
  <c r="AP205" i="74"/>
  <c r="AP204" i="74"/>
  <c r="AQ205" i="74" l="1"/>
  <c r="AQ206" i="74"/>
  <c r="AQ204" i="74"/>
  <c r="AR206" i="74" l="1"/>
  <c r="AR205" i="74"/>
  <c r="AR204" i="74"/>
  <c r="AS205" i="74" l="1"/>
  <c r="AS206" i="74"/>
  <c r="AS204" i="74"/>
  <c r="AT206" i="74" l="1"/>
  <c r="AT205" i="74"/>
  <c r="AT204" i="74"/>
  <c r="AU205" i="74" l="1"/>
  <c r="AU206" i="74"/>
  <c r="AU204" i="74"/>
  <c r="AV206" i="74" l="1"/>
  <c r="AV205" i="74"/>
  <c r="AV204" i="74"/>
  <c r="B18" i="74" s="1"/>
  <c r="D18" i="74" l="1"/>
  <c r="AW205" i="74"/>
  <c r="F18" i="74"/>
  <c r="AW206" i="74"/>
  <c r="AW204" i="74"/>
  <c r="AX206" i="74" l="1"/>
  <c r="AX205" i="74"/>
  <c r="AX204" i="74"/>
  <c r="AY205" i="74" l="1"/>
  <c r="AY206" i="74"/>
  <c r="AY204" i="74"/>
  <c r="AZ206" i="74" l="1"/>
  <c r="AZ205" i="74"/>
  <c r="AZ204" i="74"/>
  <c r="BA205" i="74" l="1"/>
  <c r="BA206" i="74"/>
  <c r="BA204" i="74"/>
  <c r="BB206" i="74" l="1"/>
  <c r="BB205" i="74"/>
  <c r="BB204" i="74"/>
  <c r="M197" i="63"/>
  <c r="U197" i="63"/>
  <c r="AK197" i="63"/>
  <c r="AS197" i="63"/>
  <c r="E197" i="63"/>
  <c r="O197" i="63"/>
  <c r="V197" i="63"/>
  <c r="W197" i="63"/>
  <c r="X197" i="63"/>
  <c r="Y197" i="63"/>
  <c r="AM197" i="63"/>
  <c r="AT197" i="63"/>
  <c r="AU197" i="63"/>
  <c r="L197" i="63"/>
  <c r="Q197" i="63"/>
  <c r="AB197" i="63"/>
  <c r="AC197" i="63"/>
  <c r="AJ197" i="63"/>
  <c r="AO197" i="63"/>
  <c r="AV197" i="63"/>
  <c r="N197" i="63"/>
  <c r="P197" i="63"/>
  <c r="Z197" i="63"/>
  <c r="AA197" i="63"/>
  <c r="AL197" i="63"/>
  <c r="AN197" i="63"/>
  <c r="F197" i="63"/>
  <c r="G197" i="63"/>
  <c r="H197" i="63"/>
  <c r="I197" i="63"/>
  <c r="J197" i="63"/>
  <c r="K197" i="63"/>
  <c r="R197" i="63"/>
  <c r="S197" i="63"/>
  <c r="T197" i="63"/>
  <c r="AD197" i="63"/>
  <c r="AE197" i="63"/>
  <c r="AF197" i="63"/>
  <c r="AG197" i="63"/>
  <c r="AH197" i="63"/>
  <c r="AI197" i="63"/>
  <c r="AP197" i="63"/>
  <c r="AQ197" i="63"/>
  <c r="AR197" i="63"/>
  <c r="AQ217" i="71" l="1"/>
  <c r="AQ217" i="68"/>
  <c r="AQ217" i="74"/>
  <c r="AQ217" i="69"/>
  <c r="AQ217" i="88"/>
  <c r="AQ217" i="73"/>
  <c r="AQ217" i="72"/>
  <c r="AQ217" i="75"/>
  <c r="AQ217" i="67"/>
  <c r="AQ217" i="70"/>
  <c r="AP217" i="67"/>
  <c r="AP217" i="71"/>
  <c r="AP217" i="72"/>
  <c r="AP217" i="74"/>
  <c r="AP217" i="73"/>
  <c r="AP217" i="75"/>
  <c r="AP217" i="88"/>
  <c r="AP217" i="68"/>
  <c r="AP217" i="70"/>
  <c r="AP217" i="69"/>
  <c r="S217" i="68"/>
  <c r="S217" i="72"/>
  <c r="S217" i="75"/>
  <c r="S217" i="67"/>
  <c r="S217" i="69"/>
  <c r="S217" i="88"/>
  <c r="S217" i="73"/>
  <c r="S217" i="71"/>
  <c r="S217" i="74"/>
  <c r="S217" i="70"/>
  <c r="AN217" i="69"/>
  <c r="AN217" i="67"/>
  <c r="AN217" i="71"/>
  <c r="AN217" i="73"/>
  <c r="AN217" i="68"/>
  <c r="AN217" i="70"/>
  <c r="AN217" i="75"/>
  <c r="AN217" i="74"/>
  <c r="AN217" i="72"/>
  <c r="AN217" i="88"/>
  <c r="AC217" i="70"/>
  <c r="AC217" i="88"/>
  <c r="AC217" i="72"/>
  <c r="AC217" i="75"/>
  <c r="AC217" i="68"/>
  <c r="AC217" i="67"/>
  <c r="AC217" i="69"/>
  <c r="AC217" i="73"/>
  <c r="AC217" i="71"/>
  <c r="AC217" i="74"/>
  <c r="AM217" i="71"/>
  <c r="AM217" i="68"/>
  <c r="AM217" i="69"/>
  <c r="AM217" i="75"/>
  <c r="AM217" i="70"/>
  <c r="AM217" i="72"/>
  <c r="AM217" i="73"/>
  <c r="AM217" i="67"/>
  <c r="AM217" i="88"/>
  <c r="AM217" i="74"/>
  <c r="AI217" i="71"/>
  <c r="AI217" i="73"/>
  <c r="AI217" i="74"/>
  <c r="AI217" i="68"/>
  <c r="AI217" i="75"/>
  <c r="AI217" i="88"/>
  <c r="AI217" i="72"/>
  <c r="AI217" i="67"/>
  <c r="AI217" i="69"/>
  <c r="AI217" i="70"/>
  <c r="AL217" i="68"/>
  <c r="AL217" i="69"/>
  <c r="AL217" i="71"/>
  <c r="AL217" i="73"/>
  <c r="AL217" i="88"/>
  <c r="AL217" i="70"/>
  <c r="AL217" i="67"/>
  <c r="AL217" i="75"/>
  <c r="AL217" i="72"/>
  <c r="AL217" i="74"/>
  <c r="AB217" i="71"/>
  <c r="AB217" i="70"/>
  <c r="AB217" i="67"/>
  <c r="AB217" i="68"/>
  <c r="AB217" i="73"/>
  <c r="AB217" i="72"/>
  <c r="AB217" i="88"/>
  <c r="AB217" i="74"/>
  <c r="AB217" i="75"/>
  <c r="AB217" i="69"/>
  <c r="Y217" i="72"/>
  <c r="Y217" i="69"/>
  <c r="Y217" i="75"/>
  <c r="Y217" i="67"/>
  <c r="Y217" i="73"/>
  <c r="Y217" i="70"/>
  <c r="Y217" i="71"/>
  <c r="Y217" i="88"/>
  <c r="Y217" i="68"/>
  <c r="Y217" i="74"/>
  <c r="E217" i="71"/>
  <c r="E217" i="67"/>
  <c r="E217" i="73"/>
  <c r="E217" i="72"/>
  <c r="E217" i="88"/>
  <c r="E217" i="69"/>
  <c r="E217" i="74"/>
  <c r="E217" i="68"/>
  <c r="E217" i="70"/>
  <c r="E217" i="75"/>
  <c r="R217" i="75"/>
  <c r="R217" i="68"/>
  <c r="R217" i="72"/>
  <c r="R217" i="88"/>
  <c r="R217" i="74"/>
  <c r="R217" i="71"/>
  <c r="R217" i="73"/>
  <c r="R217" i="70"/>
  <c r="R217" i="67"/>
  <c r="R217" i="69"/>
  <c r="AH217" i="68"/>
  <c r="AH217" i="74"/>
  <c r="AH217" i="73"/>
  <c r="AH217" i="69"/>
  <c r="AH217" i="71"/>
  <c r="AH217" i="75"/>
  <c r="AH217" i="88"/>
  <c r="AH217" i="67"/>
  <c r="AH217" i="72"/>
  <c r="AH217" i="70"/>
  <c r="K217" i="72"/>
  <c r="K217" i="75"/>
  <c r="K217" i="74"/>
  <c r="K217" i="88"/>
  <c r="K217" i="71"/>
  <c r="K217" i="69"/>
  <c r="K217" i="68"/>
  <c r="K217" i="67"/>
  <c r="K217" i="70"/>
  <c r="K217" i="73"/>
  <c r="AA217" i="71"/>
  <c r="AA217" i="88"/>
  <c r="AA217" i="74"/>
  <c r="AA217" i="75"/>
  <c r="AA217" i="70"/>
  <c r="AA217" i="72"/>
  <c r="AA217" i="68"/>
  <c r="AA217" i="67"/>
  <c r="AA217" i="73"/>
  <c r="AA217" i="69"/>
  <c r="Q217" i="73"/>
  <c r="Q217" i="70"/>
  <c r="Q217" i="67"/>
  <c r="Q217" i="71"/>
  <c r="Q217" i="74"/>
  <c r="Q217" i="69"/>
  <c r="Q217" i="68"/>
  <c r="Q217" i="88"/>
  <c r="Q217" i="72"/>
  <c r="Q217" i="75"/>
  <c r="X217" i="71"/>
  <c r="X217" i="75"/>
  <c r="X217" i="88"/>
  <c r="X217" i="67"/>
  <c r="X217" i="69"/>
  <c r="X217" i="74"/>
  <c r="X217" i="70"/>
  <c r="X217" i="68"/>
  <c r="X217" i="72"/>
  <c r="X217" i="73"/>
  <c r="AS217" i="71"/>
  <c r="AS217" i="67"/>
  <c r="AS217" i="73"/>
  <c r="AS217" i="70"/>
  <c r="AS217" i="68"/>
  <c r="AS217" i="72"/>
  <c r="AS217" i="69"/>
  <c r="AS217" i="74"/>
  <c r="AS217" i="75"/>
  <c r="AS217" i="88"/>
  <c r="AK217" i="69"/>
  <c r="AK217" i="71"/>
  <c r="AK217" i="73"/>
  <c r="AK217" i="67"/>
  <c r="AK217" i="88"/>
  <c r="AK217" i="74"/>
  <c r="AK217" i="70"/>
  <c r="AK217" i="72"/>
  <c r="AK217" i="75"/>
  <c r="AK217" i="68"/>
  <c r="U217" i="71"/>
  <c r="U217" i="75"/>
  <c r="U217" i="74"/>
  <c r="U217" i="69"/>
  <c r="U217" i="70"/>
  <c r="U217" i="68"/>
  <c r="U217" i="72"/>
  <c r="U217" i="67"/>
  <c r="U217" i="73"/>
  <c r="U217" i="88"/>
  <c r="M217" i="70"/>
  <c r="M217" i="69"/>
  <c r="M217" i="67"/>
  <c r="M217" i="88"/>
  <c r="M217" i="72"/>
  <c r="M217" i="71"/>
  <c r="M217" i="68"/>
  <c r="M217" i="73"/>
  <c r="M217" i="74"/>
  <c r="M217" i="75"/>
  <c r="AG217" i="69"/>
  <c r="AG217" i="75"/>
  <c r="AG217" i="68"/>
  <c r="AG217" i="71"/>
  <c r="AG217" i="88"/>
  <c r="AG217" i="70"/>
  <c r="AG217" i="74"/>
  <c r="AG217" i="67"/>
  <c r="AG217" i="72"/>
  <c r="AG217" i="73"/>
  <c r="J217" i="74"/>
  <c r="J217" i="67"/>
  <c r="J217" i="68"/>
  <c r="J217" i="73"/>
  <c r="J217" i="88"/>
  <c r="J217" i="71"/>
  <c r="J217" i="72"/>
  <c r="J217" i="69"/>
  <c r="J217" i="70"/>
  <c r="J217" i="75"/>
  <c r="Z217" i="67"/>
  <c r="Z217" i="71"/>
  <c r="Z217" i="73"/>
  <c r="Z217" i="68"/>
  <c r="Z217" i="72"/>
  <c r="Z217" i="74"/>
  <c r="Z217" i="88"/>
  <c r="Z217" i="75"/>
  <c r="Z217" i="69"/>
  <c r="Z217" i="70"/>
  <c r="L217" i="69"/>
  <c r="L217" i="74"/>
  <c r="L217" i="67"/>
  <c r="L217" i="71"/>
  <c r="L217" i="70"/>
  <c r="L217" i="88"/>
  <c r="L217" i="73"/>
  <c r="L217" i="72"/>
  <c r="L217" i="68"/>
  <c r="L217" i="75"/>
  <c r="W217" i="70"/>
  <c r="W217" i="73"/>
  <c r="W217" i="88"/>
  <c r="W217" i="74"/>
  <c r="W217" i="71"/>
  <c r="W217" i="75"/>
  <c r="W217" i="72"/>
  <c r="W217" i="69"/>
  <c r="W217" i="68"/>
  <c r="W217" i="67"/>
  <c r="AF217" i="70"/>
  <c r="AF217" i="88"/>
  <c r="AF217" i="68"/>
  <c r="AF217" i="73"/>
  <c r="AF217" i="75"/>
  <c r="AF217" i="74"/>
  <c r="AF217" i="71"/>
  <c r="AF217" i="69"/>
  <c r="AF217" i="72"/>
  <c r="AF217" i="67"/>
  <c r="I217" i="68"/>
  <c r="I217" i="72"/>
  <c r="I217" i="74"/>
  <c r="I217" i="67"/>
  <c r="I217" i="73"/>
  <c r="I217" i="69"/>
  <c r="I217" i="88"/>
  <c r="I217" i="75"/>
  <c r="I217" i="71"/>
  <c r="I217" i="70"/>
  <c r="P217" i="71"/>
  <c r="P217" i="68"/>
  <c r="P217" i="88"/>
  <c r="P217" i="69"/>
  <c r="P217" i="70"/>
  <c r="P217" i="75"/>
  <c r="P217" i="74"/>
  <c r="P217" i="67"/>
  <c r="P217" i="73"/>
  <c r="P217" i="72"/>
  <c r="V217" i="72"/>
  <c r="V217" i="88"/>
  <c r="V217" i="74"/>
  <c r="V217" i="75"/>
  <c r="V217" i="71"/>
  <c r="V217" i="67"/>
  <c r="V217" i="68"/>
  <c r="V217" i="69"/>
  <c r="V217" i="70"/>
  <c r="V217" i="73"/>
  <c r="AE217" i="71"/>
  <c r="AE217" i="74"/>
  <c r="AE217" i="67"/>
  <c r="AE217" i="69"/>
  <c r="AE217" i="88"/>
  <c r="AE217" i="70"/>
  <c r="AE217" i="75"/>
  <c r="AE217" i="68"/>
  <c r="AE217" i="72"/>
  <c r="AE217" i="73"/>
  <c r="H217" i="72"/>
  <c r="H217" i="75"/>
  <c r="H217" i="88"/>
  <c r="H217" i="67"/>
  <c r="H217" i="71"/>
  <c r="H217" i="74"/>
  <c r="H217" i="70"/>
  <c r="H217" i="68"/>
  <c r="H217" i="69"/>
  <c r="H217" i="73"/>
  <c r="N217" i="71"/>
  <c r="N217" i="68"/>
  <c r="N217" i="88"/>
  <c r="N217" i="69"/>
  <c r="N217" i="74"/>
  <c r="N217" i="75"/>
  <c r="N217" i="72"/>
  <c r="N217" i="73"/>
  <c r="N217" i="67"/>
  <c r="N217" i="70"/>
  <c r="AV217" i="75"/>
  <c r="AV217" i="67"/>
  <c r="AV217" i="88"/>
  <c r="AV217" i="73"/>
  <c r="AV217" i="72"/>
  <c r="AV217" i="71"/>
  <c r="AV217" i="74"/>
  <c r="AV217" i="69"/>
  <c r="AV217" i="68"/>
  <c r="AV217" i="70"/>
  <c r="O217" i="68"/>
  <c r="O217" i="70"/>
  <c r="O217" i="73"/>
  <c r="O217" i="71"/>
  <c r="O217" i="88"/>
  <c r="O217" i="74"/>
  <c r="O217" i="69"/>
  <c r="O217" i="75"/>
  <c r="O217" i="67"/>
  <c r="O217" i="72"/>
  <c r="AR217" i="70"/>
  <c r="AR217" i="75"/>
  <c r="AR217" i="68"/>
  <c r="AR217" i="88"/>
  <c r="AR217" i="74"/>
  <c r="AR217" i="67"/>
  <c r="AR217" i="72"/>
  <c r="AR217" i="71"/>
  <c r="AR217" i="73"/>
  <c r="AR217" i="69"/>
  <c r="AD217" i="69"/>
  <c r="AD217" i="71"/>
  <c r="AD217" i="67"/>
  <c r="AD217" i="72"/>
  <c r="AD217" i="88"/>
  <c r="AD217" i="68"/>
  <c r="AD217" i="74"/>
  <c r="AD217" i="70"/>
  <c r="AD217" i="73"/>
  <c r="AD217" i="75"/>
  <c r="G217" i="71"/>
  <c r="G217" i="75"/>
  <c r="G217" i="70"/>
  <c r="G217" i="88"/>
  <c r="G217" i="67"/>
  <c r="G217" i="72"/>
  <c r="G217" i="73"/>
  <c r="G217" i="68"/>
  <c r="G217" i="69"/>
  <c r="G217" i="74"/>
  <c r="AO217" i="72"/>
  <c r="AO217" i="74"/>
  <c r="AO217" i="88"/>
  <c r="AO217" i="70"/>
  <c r="AO217" i="69"/>
  <c r="AO217" i="75"/>
  <c r="AO217" i="68"/>
  <c r="AO217" i="67"/>
  <c r="AO217" i="71"/>
  <c r="AO217" i="73"/>
  <c r="AU217" i="70"/>
  <c r="AU217" i="73"/>
  <c r="AU217" i="88"/>
  <c r="AU217" i="74"/>
  <c r="AU217" i="68"/>
  <c r="AU217" i="69"/>
  <c r="AU217" i="75"/>
  <c r="AU217" i="67"/>
  <c r="AU217" i="71"/>
  <c r="AU217" i="72"/>
  <c r="T217" i="74"/>
  <c r="T217" i="75"/>
  <c r="T217" i="71"/>
  <c r="T217" i="73"/>
  <c r="T217" i="72"/>
  <c r="T217" i="70"/>
  <c r="T217" i="67"/>
  <c r="T217" i="68"/>
  <c r="T217" i="69"/>
  <c r="T217" i="88"/>
  <c r="F217" i="71"/>
  <c r="F217" i="73"/>
  <c r="F217" i="68"/>
  <c r="F217" i="70"/>
  <c r="F217" i="88"/>
  <c r="F217" i="72"/>
  <c r="F217" i="67"/>
  <c r="F217" i="74"/>
  <c r="F217" i="75"/>
  <c r="F217" i="69"/>
  <c r="AJ217" i="71"/>
  <c r="AJ217" i="74"/>
  <c r="AJ217" i="72"/>
  <c r="AJ217" i="69"/>
  <c r="AJ217" i="68"/>
  <c r="AJ217" i="73"/>
  <c r="AJ217" i="88"/>
  <c r="AJ217" i="70"/>
  <c r="AJ217" i="75"/>
  <c r="AJ217" i="67"/>
  <c r="AT217" i="73"/>
  <c r="AT217" i="88"/>
  <c r="AT217" i="75"/>
  <c r="AT217" i="74"/>
  <c r="AT217" i="72"/>
  <c r="AT217" i="67"/>
  <c r="AT217" i="69"/>
  <c r="AT217" i="68"/>
  <c r="AT217" i="71"/>
  <c r="AT217" i="70"/>
  <c r="AW197" i="63"/>
  <c r="AW217" i="70" l="1"/>
  <c r="AW217" i="71"/>
  <c r="AW217" i="68"/>
  <c r="AW217" i="69"/>
  <c r="AW217" i="72"/>
  <c r="AW217" i="67"/>
  <c r="AW217" i="73"/>
  <c r="AW217" i="88"/>
  <c r="AW217" i="75"/>
  <c r="AW217" i="74"/>
  <c r="AX197" i="63"/>
  <c r="AX217" i="73" l="1"/>
  <c r="AX217" i="68"/>
  <c r="AX217" i="88"/>
  <c r="AX217" i="69"/>
  <c r="AX217" i="72"/>
  <c r="AX217" i="75"/>
  <c r="AX217" i="67"/>
  <c r="AX217" i="71"/>
  <c r="AX217" i="70"/>
  <c r="AX217" i="74"/>
  <c r="AY197" i="63"/>
  <c r="AY217" i="74" l="1"/>
  <c r="AY217" i="71"/>
  <c r="AY217" i="68"/>
  <c r="AY217" i="88"/>
  <c r="AY217" i="72"/>
  <c r="AY217" i="67"/>
  <c r="AY217" i="73"/>
  <c r="AY217" i="75"/>
  <c r="AY217" i="69"/>
  <c r="AY217" i="70"/>
  <c r="AZ197" i="63"/>
  <c r="AZ217" i="70" l="1"/>
  <c r="AZ217" i="68"/>
  <c r="AZ217" i="71"/>
  <c r="AZ217" i="72"/>
  <c r="AZ217" i="67"/>
  <c r="AZ217" i="75"/>
  <c r="AZ217" i="74"/>
  <c r="AZ217" i="69"/>
  <c r="AZ217" i="88"/>
  <c r="AZ217" i="73"/>
  <c r="BB197" i="63"/>
  <c r="BA197" i="63"/>
  <c r="BA217" i="72" l="1"/>
  <c r="BA217" i="88"/>
  <c r="BA217" i="70"/>
  <c r="BA217" i="67"/>
  <c r="BA217" i="74"/>
  <c r="BA217" i="73"/>
  <c r="BA217" i="71"/>
  <c r="BA217" i="75"/>
  <c r="BA217" i="68"/>
  <c r="BA217" i="69"/>
  <c r="BB217" i="75"/>
  <c r="BB217" i="72"/>
  <c r="BB217" i="67"/>
  <c r="BB217" i="88"/>
  <c r="BB217" i="74"/>
  <c r="BB217" i="73"/>
  <c r="BB217" i="71"/>
  <c r="BB217" i="68"/>
  <c r="BB217" i="69"/>
  <c r="BB217" i="70"/>
  <c r="E158" i="68" l="1"/>
  <c r="E158" i="67"/>
  <c r="E158" i="88"/>
  <c r="AE75" i="63"/>
  <c r="AE77" i="63" s="1"/>
  <c r="AE172" i="63"/>
  <c r="AE194" i="63" s="1"/>
  <c r="AE143" i="63"/>
  <c r="AE193" i="63" s="1"/>
  <c r="AE176" i="63"/>
  <c r="AE195" i="63" s="1"/>
  <c r="AV75" i="63"/>
  <c r="AV77" i="63" s="1"/>
  <c r="AV143" i="63"/>
  <c r="AV193" i="63" s="1"/>
  <c r="AV172" i="63"/>
  <c r="AV194" i="63" s="1"/>
  <c r="AV176" i="63"/>
  <c r="AV195" i="63" s="1"/>
  <c r="W75" i="63"/>
  <c r="W77" i="63" s="1"/>
  <c r="W143" i="63"/>
  <c r="W193" i="63" s="1"/>
  <c r="W172" i="63"/>
  <c r="W194" i="63" s="1"/>
  <c r="W176" i="63"/>
  <c r="W195" i="63" s="1"/>
  <c r="O75" i="63"/>
  <c r="O77" i="63" s="1"/>
  <c r="O143" i="63"/>
  <c r="O193" i="63" s="1"/>
  <c r="O176" i="63"/>
  <c r="O195" i="63" s="1"/>
  <c r="O172" i="63"/>
  <c r="O194" i="63" s="1"/>
  <c r="AM75" i="63"/>
  <c r="AM77" i="63" s="1"/>
  <c r="AM172" i="63"/>
  <c r="AM194" i="63" s="1"/>
  <c r="AM176" i="63"/>
  <c r="AM195" i="63" s="1"/>
  <c r="AM143" i="63"/>
  <c r="AM193" i="63" s="1"/>
  <c r="AO75" i="63"/>
  <c r="AO77" i="63" s="1"/>
  <c r="AO172" i="63"/>
  <c r="AO194" i="63" s="1"/>
  <c r="AO143" i="63"/>
  <c r="AO193" i="63" s="1"/>
  <c r="AO176" i="63"/>
  <c r="AO195" i="63" s="1"/>
  <c r="AL75" i="63"/>
  <c r="AL77" i="63" s="1"/>
  <c r="AL176" i="63"/>
  <c r="AL195" i="63" s="1"/>
  <c r="AL172" i="63"/>
  <c r="AL194" i="63" s="1"/>
  <c r="AL143" i="63"/>
  <c r="AL193" i="63" s="1"/>
  <c r="AB75" i="63"/>
  <c r="AB77" i="63" s="1"/>
  <c r="AB172" i="63"/>
  <c r="AB194" i="63" s="1"/>
  <c r="AB176" i="63"/>
  <c r="AB195" i="63" s="1"/>
  <c r="AB143" i="63"/>
  <c r="AB193" i="63" s="1"/>
  <c r="AT75" i="63"/>
  <c r="AT77" i="63" s="1"/>
  <c r="AT172" i="63"/>
  <c r="AT194" i="63" s="1"/>
  <c r="AT143" i="63"/>
  <c r="AT193" i="63" s="1"/>
  <c r="AT176" i="63"/>
  <c r="AT195" i="63" s="1"/>
  <c r="K75" i="63"/>
  <c r="K77" i="63" s="1"/>
  <c r="K172" i="63"/>
  <c r="K194" i="63" s="1"/>
  <c r="K176" i="63"/>
  <c r="K195" i="63" s="1"/>
  <c r="K143" i="63"/>
  <c r="K193" i="63" s="1"/>
  <c r="AU75" i="63"/>
  <c r="AU77" i="63" s="1"/>
  <c r="AU172" i="63"/>
  <c r="AU194" i="63" s="1"/>
  <c r="AU176" i="63"/>
  <c r="AU195" i="63" s="1"/>
  <c r="AU143" i="63"/>
  <c r="AU193" i="63" s="1"/>
  <c r="T75" i="63"/>
  <c r="T77" i="63" s="1"/>
  <c r="T172" i="63"/>
  <c r="T194" i="63" s="1"/>
  <c r="T143" i="63"/>
  <c r="T193" i="63" s="1"/>
  <c r="T176" i="63"/>
  <c r="T195" i="63" s="1"/>
  <c r="AA75" i="63"/>
  <c r="AA77" i="63" s="1"/>
  <c r="AA172" i="63"/>
  <c r="AA194" i="63" s="1"/>
  <c r="AA176" i="63"/>
  <c r="AA195" i="63" s="1"/>
  <c r="AA143" i="63"/>
  <c r="AA193" i="63" s="1"/>
  <c r="AH75" i="63"/>
  <c r="AH77" i="63" s="1"/>
  <c r="AH172" i="63"/>
  <c r="AH194" i="63" s="1"/>
  <c r="AH176" i="63"/>
  <c r="AH195" i="63" s="1"/>
  <c r="AH143" i="63"/>
  <c r="AH193" i="63" s="1"/>
  <c r="AD75" i="63"/>
  <c r="AD77" i="63" s="1"/>
  <c r="AD172" i="63"/>
  <c r="AD194" i="63" s="1"/>
  <c r="AD176" i="63"/>
  <c r="AD195" i="63" s="1"/>
  <c r="AD143" i="63"/>
  <c r="AD193" i="63" s="1"/>
  <c r="L75" i="63"/>
  <c r="L77" i="63" s="1"/>
  <c r="L143" i="63"/>
  <c r="L193" i="63" s="1"/>
  <c r="L172" i="63"/>
  <c r="L194" i="63" s="1"/>
  <c r="L176" i="63"/>
  <c r="L195" i="63" s="1"/>
  <c r="AQ75" i="63"/>
  <c r="AQ77" i="63" s="1"/>
  <c r="AQ172" i="63"/>
  <c r="AQ194" i="63" s="1"/>
  <c r="AQ143" i="63"/>
  <c r="AQ193" i="63" s="1"/>
  <c r="AQ176" i="63"/>
  <c r="AQ195" i="63" s="1"/>
  <c r="E75" i="63"/>
  <c r="E77" i="63" s="1"/>
  <c r="E172" i="63"/>
  <c r="E194" i="63" s="1"/>
  <c r="E143" i="63"/>
  <c r="E193" i="63" s="1"/>
  <c r="E176" i="63"/>
  <c r="E195" i="63" s="1"/>
  <c r="R75" i="63"/>
  <c r="R77" i="63" s="1"/>
  <c r="R143" i="63"/>
  <c r="R193" i="63" s="1"/>
  <c r="R176" i="63"/>
  <c r="R195" i="63" s="1"/>
  <c r="R172" i="63"/>
  <c r="R194" i="63" s="1"/>
  <c r="Y75" i="63"/>
  <c r="Y77" i="63" s="1"/>
  <c r="Y172" i="63"/>
  <c r="Y194" i="63" s="1"/>
  <c r="Y176" i="63"/>
  <c r="Y195" i="63" s="1"/>
  <c r="Y143" i="63"/>
  <c r="Y193" i="63" s="1"/>
  <c r="Z75" i="63"/>
  <c r="Z77" i="63" s="1"/>
  <c r="Z172" i="63"/>
  <c r="Z194" i="63" s="1"/>
  <c r="Z143" i="63"/>
  <c r="Z193" i="63" s="1"/>
  <c r="Z176" i="63"/>
  <c r="Z195" i="63" s="1"/>
  <c r="AI75" i="63"/>
  <c r="AI77" i="63" s="1"/>
  <c r="AI172" i="63"/>
  <c r="AI194" i="63" s="1"/>
  <c r="AI176" i="63"/>
  <c r="AI195" i="63" s="1"/>
  <c r="AI143" i="63"/>
  <c r="AI193" i="63" s="1"/>
  <c r="P75" i="63"/>
  <c r="P77" i="63" s="1"/>
  <c r="P176" i="63"/>
  <c r="P195" i="63" s="1"/>
  <c r="P172" i="63"/>
  <c r="P194" i="63" s="1"/>
  <c r="P143" i="63"/>
  <c r="P193" i="63" s="1"/>
  <c r="AJ75" i="63"/>
  <c r="AJ77" i="63" s="1"/>
  <c r="AJ172" i="63"/>
  <c r="AJ194" i="63" s="1"/>
  <c r="AJ176" i="63"/>
  <c r="AJ195" i="63" s="1"/>
  <c r="AJ143" i="63"/>
  <c r="AJ193" i="63" s="1"/>
  <c r="AR75" i="63"/>
  <c r="AR77" i="63" s="1"/>
  <c r="AR172" i="63"/>
  <c r="AR194" i="63" s="1"/>
  <c r="AR176" i="63"/>
  <c r="AR195" i="63" s="1"/>
  <c r="AR143" i="63"/>
  <c r="AR193" i="63" s="1"/>
  <c r="I75" i="63"/>
  <c r="I77" i="63" s="1"/>
  <c r="I143" i="63"/>
  <c r="I193" i="63" s="1"/>
  <c r="I176" i="63"/>
  <c r="I195" i="63" s="1"/>
  <c r="I172" i="63"/>
  <c r="I194" i="63" s="1"/>
  <c r="X75" i="63"/>
  <c r="X77" i="63" s="1"/>
  <c r="X176" i="63"/>
  <c r="X195" i="63" s="1"/>
  <c r="X143" i="63"/>
  <c r="X193" i="63" s="1"/>
  <c r="X172" i="63"/>
  <c r="X194" i="63" s="1"/>
  <c r="V75" i="63"/>
  <c r="V77" i="63" s="1"/>
  <c r="V172" i="63"/>
  <c r="V194" i="63" s="1"/>
  <c r="V176" i="63"/>
  <c r="V195" i="63" s="1"/>
  <c r="V143" i="63"/>
  <c r="V193" i="63" s="1"/>
  <c r="AC75" i="63"/>
  <c r="AC77" i="63" s="1"/>
  <c r="AC172" i="63"/>
  <c r="AC194" i="63" s="1"/>
  <c r="AC143" i="63"/>
  <c r="AC193" i="63" s="1"/>
  <c r="AC176" i="63"/>
  <c r="AC195" i="63" s="1"/>
  <c r="AS75" i="63"/>
  <c r="AS77" i="63" s="1"/>
  <c r="AS172" i="63"/>
  <c r="AS194" i="63" s="1"/>
  <c r="AS143" i="63"/>
  <c r="AS193" i="63" s="1"/>
  <c r="AS176" i="63"/>
  <c r="AS195" i="63" s="1"/>
  <c r="AP75" i="63"/>
  <c r="AP77" i="63" s="1"/>
  <c r="AP172" i="63"/>
  <c r="AP194" i="63" s="1"/>
  <c r="AP143" i="63"/>
  <c r="AP193" i="63" s="1"/>
  <c r="AP176" i="63"/>
  <c r="AP195" i="63" s="1"/>
  <c r="H75" i="63"/>
  <c r="H77" i="63" s="1"/>
  <c r="H176" i="63"/>
  <c r="H195" i="63" s="1"/>
  <c r="H143" i="63"/>
  <c r="H193" i="63" s="1"/>
  <c r="H172" i="63"/>
  <c r="H194" i="63" s="1"/>
  <c r="Q75" i="63"/>
  <c r="Q77" i="63" s="1"/>
  <c r="Q143" i="63"/>
  <c r="Q193" i="63" s="1"/>
  <c r="Q172" i="63"/>
  <c r="Q194" i="63" s="1"/>
  <c r="Q176" i="63"/>
  <c r="Q195" i="63" s="1"/>
  <c r="N75" i="63"/>
  <c r="N77" i="63" s="1"/>
  <c r="N176" i="63"/>
  <c r="N195" i="63" s="1"/>
  <c r="N172" i="63"/>
  <c r="N194" i="63" s="1"/>
  <c r="N143" i="63"/>
  <c r="N193" i="63" s="1"/>
  <c r="U75" i="63"/>
  <c r="U77" i="63" s="1"/>
  <c r="U172" i="63"/>
  <c r="U194" i="63" s="1"/>
  <c r="U143" i="63"/>
  <c r="U193" i="63" s="1"/>
  <c r="U176" i="63"/>
  <c r="U195" i="63" s="1"/>
  <c r="G75" i="63"/>
  <c r="G77" i="63" s="1"/>
  <c r="G172" i="63"/>
  <c r="G194" i="63" s="1"/>
  <c r="G143" i="63"/>
  <c r="G193" i="63" s="1"/>
  <c r="G176" i="63"/>
  <c r="G195" i="63" s="1"/>
  <c r="J75" i="63"/>
  <c r="J77" i="63" s="1"/>
  <c r="J176" i="63"/>
  <c r="J195" i="63" s="1"/>
  <c r="J172" i="63"/>
  <c r="J194" i="63" s="1"/>
  <c r="J143" i="63"/>
  <c r="J193" i="63" s="1"/>
  <c r="F75" i="63"/>
  <c r="F77" i="63" s="1"/>
  <c r="F143" i="63"/>
  <c r="F193" i="63" s="1"/>
  <c r="F172" i="63"/>
  <c r="F194" i="63" s="1"/>
  <c r="F176" i="63"/>
  <c r="F195" i="63" s="1"/>
  <c r="S75" i="63"/>
  <c r="S77" i="63" s="1"/>
  <c r="S176" i="63"/>
  <c r="S195" i="63" s="1"/>
  <c r="S172" i="63"/>
  <c r="S194" i="63" s="1"/>
  <c r="S143" i="63"/>
  <c r="S193" i="63" s="1"/>
  <c r="AG75" i="63"/>
  <c r="AG77" i="63" s="1"/>
  <c r="AG172" i="63"/>
  <c r="AG194" i="63" s="1"/>
  <c r="AG176" i="63"/>
  <c r="AG195" i="63" s="1"/>
  <c r="AG143" i="63"/>
  <c r="AG193" i="63" s="1"/>
  <c r="AF75" i="63"/>
  <c r="AF77" i="63" s="1"/>
  <c r="AF172" i="63"/>
  <c r="AF194" i="63" s="1"/>
  <c r="AF176" i="63"/>
  <c r="AF195" i="63" s="1"/>
  <c r="AF143" i="63"/>
  <c r="AF193" i="63" s="1"/>
  <c r="AN75" i="63"/>
  <c r="AN77" i="63" s="1"/>
  <c r="AN172" i="63"/>
  <c r="AN194" i="63" s="1"/>
  <c r="AN176" i="63"/>
  <c r="AN195" i="63" s="1"/>
  <c r="AN143" i="63"/>
  <c r="AN193" i="63" s="1"/>
  <c r="AK75" i="63"/>
  <c r="AK77" i="63" s="1"/>
  <c r="AK172" i="63"/>
  <c r="AK194" i="63" s="1"/>
  <c r="AK143" i="63"/>
  <c r="AK193" i="63" s="1"/>
  <c r="AK176" i="63"/>
  <c r="AK195" i="63" s="1"/>
  <c r="M75" i="63"/>
  <c r="M77" i="63" s="1"/>
  <c r="M176" i="63"/>
  <c r="M195" i="63" s="1"/>
  <c r="M143" i="63"/>
  <c r="M193" i="63" s="1"/>
  <c r="M172" i="63"/>
  <c r="M194" i="63" s="1"/>
  <c r="E75" i="88" l="1"/>
  <c r="E77" i="88" s="1"/>
  <c r="E172" i="88"/>
  <c r="E194" i="88" s="1"/>
  <c r="E143" i="88"/>
  <c r="E193" i="88" s="1"/>
  <c r="E176" i="88"/>
  <c r="E195" i="88" s="1"/>
  <c r="E75" i="67"/>
  <c r="E77" i="67" s="1"/>
  <c r="E172" i="67"/>
  <c r="E194" i="67" s="1"/>
  <c r="E176" i="67"/>
  <c r="E195" i="67" s="1"/>
  <c r="E143" i="67"/>
  <c r="E193" i="67" s="1"/>
  <c r="E75" i="68"/>
  <c r="E77" i="68" s="1"/>
  <c r="E172" i="68"/>
  <c r="E194" i="68" s="1"/>
  <c r="E176" i="68"/>
  <c r="E195" i="68" s="1"/>
  <c r="E143" i="68"/>
  <c r="E193" i="68" s="1"/>
  <c r="E213" i="68" s="1"/>
  <c r="AN213" i="71"/>
  <c r="AN213" i="70"/>
  <c r="AN213" i="67"/>
  <c r="AN213" i="69"/>
  <c r="AN213" i="74"/>
  <c r="AN213" i="68"/>
  <c r="AN213" i="88"/>
  <c r="AN213" i="75"/>
  <c r="AN213" i="72"/>
  <c r="AN213" i="73"/>
  <c r="AJ213" i="67"/>
  <c r="AJ213" i="72"/>
  <c r="AJ213" i="70"/>
  <c r="AJ213" i="74"/>
  <c r="AJ213" i="75"/>
  <c r="AJ213" i="68"/>
  <c r="AJ213" i="69"/>
  <c r="AJ213" i="73"/>
  <c r="AJ213" i="71"/>
  <c r="AJ213" i="88"/>
  <c r="AB213" i="68"/>
  <c r="AB213" i="69"/>
  <c r="AB213" i="88"/>
  <c r="AB213" i="71"/>
  <c r="AB213" i="72"/>
  <c r="AB213" i="75"/>
  <c r="AB213" i="67"/>
  <c r="AB213" i="70"/>
  <c r="AB213" i="74"/>
  <c r="AB213" i="73"/>
  <c r="AV215" i="71"/>
  <c r="AV215" i="72"/>
  <c r="AV215" i="69"/>
  <c r="AV215" i="88"/>
  <c r="AV215" i="73"/>
  <c r="AV215" i="70"/>
  <c r="AV215" i="68"/>
  <c r="AV215" i="74"/>
  <c r="AV215" i="75"/>
  <c r="AV215" i="67"/>
  <c r="AG215" i="74"/>
  <c r="AG215" i="68"/>
  <c r="AG215" i="75"/>
  <c r="AG215" i="88"/>
  <c r="AG215" i="71"/>
  <c r="AG215" i="72"/>
  <c r="AG215" i="70"/>
  <c r="AG215" i="73"/>
  <c r="AG215" i="69"/>
  <c r="AG215" i="67"/>
  <c r="G213" i="69"/>
  <c r="G213" i="73"/>
  <c r="G213" i="68"/>
  <c r="G213" i="71"/>
  <c r="G213" i="74"/>
  <c r="G213" i="72"/>
  <c r="G213" i="75"/>
  <c r="G213" i="67"/>
  <c r="G213" i="70"/>
  <c r="G213" i="88"/>
  <c r="N214" i="73"/>
  <c r="N214" i="74"/>
  <c r="N214" i="68"/>
  <c r="N214" i="72"/>
  <c r="N214" i="70"/>
  <c r="N214" i="69"/>
  <c r="N214" i="67"/>
  <c r="N214" i="75"/>
  <c r="N214" i="88"/>
  <c r="N214" i="71"/>
  <c r="H213" i="69"/>
  <c r="H213" i="71"/>
  <c r="H213" i="67"/>
  <c r="H213" i="74"/>
  <c r="H213" i="68"/>
  <c r="H213" i="73"/>
  <c r="H213" i="75"/>
  <c r="H213" i="88"/>
  <c r="H213" i="72"/>
  <c r="H213" i="70"/>
  <c r="AS213" i="74"/>
  <c r="AS213" i="68"/>
  <c r="AS213" i="73"/>
  <c r="AS213" i="70"/>
  <c r="AS213" i="71"/>
  <c r="AS213" i="67"/>
  <c r="AS213" i="69"/>
  <c r="AS213" i="75"/>
  <c r="AS213" i="72"/>
  <c r="AS213" i="88"/>
  <c r="V215" i="68"/>
  <c r="V215" i="75"/>
  <c r="V215" i="72"/>
  <c r="V215" i="71"/>
  <c r="V215" i="74"/>
  <c r="V215" i="70"/>
  <c r="V215" i="69"/>
  <c r="V215" i="67"/>
  <c r="V215" i="73"/>
  <c r="V215" i="88"/>
  <c r="I215" i="67"/>
  <c r="I215" i="75"/>
  <c r="I215" i="71"/>
  <c r="I215" i="68"/>
  <c r="I215" i="69"/>
  <c r="I215" i="74"/>
  <c r="I215" i="73"/>
  <c r="I215" i="70"/>
  <c r="I215" i="72"/>
  <c r="I215" i="88"/>
  <c r="AJ215" i="74"/>
  <c r="AJ215" i="72"/>
  <c r="AJ215" i="75"/>
  <c r="AJ215" i="67"/>
  <c r="AJ215" i="70"/>
  <c r="AJ215" i="69"/>
  <c r="AJ215" i="68"/>
  <c r="AJ215" i="71"/>
  <c r="AJ215" i="88"/>
  <c r="AJ215" i="73"/>
  <c r="AI215" i="68"/>
  <c r="AI215" i="73"/>
  <c r="AI215" i="71"/>
  <c r="AI215" i="74"/>
  <c r="AI215" i="69"/>
  <c r="AI215" i="67"/>
  <c r="AI215" i="75"/>
  <c r="AI215" i="70"/>
  <c r="AI215" i="72"/>
  <c r="AI215" i="88"/>
  <c r="Y215" i="67"/>
  <c r="Y215" i="71"/>
  <c r="Y215" i="74"/>
  <c r="Y215" i="75"/>
  <c r="Y215" i="68"/>
  <c r="Y215" i="88"/>
  <c r="Y215" i="70"/>
  <c r="Y215" i="72"/>
  <c r="Y215" i="69"/>
  <c r="Y215" i="73"/>
  <c r="E213" i="75"/>
  <c r="E213" i="72"/>
  <c r="E213" i="70"/>
  <c r="E213" i="74"/>
  <c r="E213" i="71"/>
  <c r="E213" i="88"/>
  <c r="E213" i="69"/>
  <c r="E213" i="67"/>
  <c r="E213" i="73"/>
  <c r="L214" i="74"/>
  <c r="L214" i="69"/>
  <c r="L214" i="70"/>
  <c r="L214" i="71"/>
  <c r="L214" i="72"/>
  <c r="L214" i="67"/>
  <c r="L214" i="73"/>
  <c r="L214" i="68"/>
  <c r="L214" i="75"/>
  <c r="L214" i="88"/>
  <c r="AH215" i="73"/>
  <c r="AH215" i="72"/>
  <c r="AH215" i="74"/>
  <c r="AH215" i="67"/>
  <c r="AH215" i="71"/>
  <c r="AH215" i="70"/>
  <c r="AH215" i="69"/>
  <c r="AH215" i="75"/>
  <c r="AH215" i="68"/>
  <c r="AH215" i="88"/>
  <c r="T213" i="74"/>
  <c r="T213" i="70"/>
  <c r="T213" i="72"/>
  <c r="T213" i="73"/>
  <c r="T213" i="75"/>
  <c r="T213" i="69"/>
  <c r="T213" i="67"/>
  <c r="T213" i="71"/>
  <c r="T213" i="88"/>
  <c r="T213" i="68"/>
  <c r="K215" i="70"/>
  <c r="K215" i="72"/>
  <c r="K215" i="67"/>
  <c r="K215" i="74"/>
  <c r="K215" i="71"/>
  <c r="K215" i="68"/>
  <c r="K215" i="73"/>
  <c r="K215" i="75"/>
  <c r="K215" i="69"/>
  <c r="K215" i="88"/>
  <c r="AB215" i="71"/>
  <c r="AB215" i="74"/>
  <c r="AB215" i="88"/>
  <c r="AB215" i="68"/>
  <c r="AB215" i="70"/>
  <c r="AB215" i="73"/>
  <c r="AB215" i="72"/>
  <c r="AB215" i="69"/>
  <c r="AB215" i="67"/>
  <c r="AB215" i="75"/>
  <c r="AO213" i="68"/>
  <c r="AO213" i="74"/>
  <c r="AO213" i="70"/>
  <c r="AO213" i="72"/>
  <c r="AO213" i="67"/>
  <c r="AO213" i="69"/>
  <c r="AO213" i="75"/>
  <c r="AO213" i="88"/>
  <c r="AO213" i="71"/>
  <c r="AO213" i="73"/>
  <c r="O215" i="70"/>
  <c r="O215" i="73"/>
  <c r="O215" i="72"/>
  <c r="O215" i="74"/>
  <c r="O215" i="71"/>
  <c r="O215" i="75"/>
  <c r="O215" i="88"/>
  <c r="O215" i="68"/>
  <c r="O215" i="69"/>
  <c r="O215" i="67"/>
  <c r="AV214" i="70"/>
  <c r="AV214" i="68"/>
  <c r="AV214" i="69"/>
  <c r="AV214" i="88"/>
  <c r="AV214" i="71"/>
  <c r="AV214" i="74"/>
  <c r="AV214" i="67"/>
  <c r="AV214" i="73"/>
  <c r="AV214" i="75"/>
  <c r="AV214" i="72"/>
  <c r="G215" i="70"/>
  <c r="G215" i="68"/>
  <c r="G215" i="74"/>
  <c r="G215" i="67"/>
  <c r="G215" i="72"/>
  <c r="G215" i="75"/>
  <c r="G215" i="71"/>
  <c r="G215" i="69"/>
  <c r="G215" i="73"/>
  <c r="G215" i="88"/>
  <c r="Y213" i="72"/>
  <c r="Y213" i="74"/>
  <c r="Y213" i="67"/>
  <c r="Y213" i="73"/>
  <c r="Y213" i="70"/>
  <c r="Y213" i="75"/>
  <c r="Y213" i="69"/>
  <c r="Y213" i="71"/>
  <c r="Y213" i="88"/>
  <c r="Y213" i="68"/>
  <c r="T215" i="72"/>
  <c r="T215" i="74"/>
  <c r="T215" i="70"/>
  <c r="T215" i="67"/>
  <c r="T215" i="68"/>
  <c r="T215" i="73"/>
  <c r="T215" i="71"/>
  <c r="T215" i="88"/>
  <c r="T215" i="69"/>
  <c r="T215" i="75"/>
  <c r="AO215" i="70"/>
  <c r="AO215" i="75"/>
  <c r="AO215" i="71"/>
  <c r="AO215" i="68"/>
  <c r="AO215" i="67"/>
  <c r="AO215" i="72"/>
  <c r="AO215" i="73"/>
  <c r="AO215" i="88"/>
  <c r="AO215" i="74"/>
  <c r="AO215" i="69"/>
  <c r="O214" i="73"/>
  <c r="O214" i="70"/>
  <c r="O214" i="67"/>
  <c r="O214" i="68"/>
  <c r="O214" i="72"/>
  <c r="O214" i="71"/>
  <c r="O214" i="88"/>
  <c r="O214" i="74"/>
  <c r="O214" i="69"/>
  <c r="O214" i="75"/>
  <c r="AN215" i="68"/>
  <c r="AN215" i="70"/>
  <c r="AN215" i="73"/>
  <c r="AN215" i="75"/>
  <c r="AN215" i="67"/>
  <c r="AN215" i="74"/>
  <c r="AN215" i="71"/>
  <c r="AN215" i="88"/>
  <c r="AN215" i="72"/>
  <c r="AN215" i="69"/>
  <c r="M215" i="70"/>
  <c r="M215" i="71"/>
  <c r="M215" i="67"/>
  <c r="M215" i="75"/>
  <c r="M215" i="68"/>
  <c r="M215" i="74"/>
  <c r="M215" i="69"/>
  <c r="M215" i="72"/>
  <c r="M215" i="88"/>
  <c r="M215" i="73"/>
  <c r="F213" i="72"/>
  <c r="F213" i="67"/>
  <c r="F213" i="73"/>
  <c r="F213" i="75"/>
  <c r="F213" i="71"/>
  <c r="F213" i="70"/>
  <c r="F213" i="68"/>
  <c r="F213" i="88"/>
  <c r="F213" i="69"/>
  <c r="F213" i="74"/>
  <c r="G214" i="72"/>
  <c r="G214" i="74"/>
  <c r="G214" i="71"/>
  <c r="G214" i="68"/>
  <c r="G214" i="73"/>
  <c r="G214" i="69"/>
  <c r="G214" i="70"/>
  <c r="G214" i="75"/>
  <c r="G214" i="67"/>
  <c r="G214" i="88"/>
  <c r="N215" i="75"/>
  <c r="N215" i="67"/>
  <c r="N215" i="73"/>
  <c r="N215" i="74"/>
  <c r="N215" i="71"/>
  <c r="N215" i="68"/>
  <c r="N215" i="70"/>
  <c r="N215" i="72"/>
  <c r="N215" i="69"/>
  <c r="N215" i="88"/>
  <c r="H215" i="71"/>
  <c r="H215" i="70"/>
  <c r="H215" i="73"/>
  <c r="H215" i="69"/>
  <c r="H215" i="67"/>
  <c r="H215" i="75"/>
  <c r="H215" i="74"/>
  <c r="H215" i="68"/>
  <c r="H215" i="88"/>
  <c r="H215" i="72"/>
  <c r="AS214" i="69"/>
  <c r="AS214" i="67"/>
  <c r="AS214" i="73"/>
  <c r="AS214" i="75"/>
  <c r="AS214" i="88"/>
  <c r="AS214" i="72"/>
  <c r="AS214" i="74"/>
  <c r="AS214" i="70"/>
  <c r="AS214" i="68"/>
  <c r="AS214" i="71"/>
  <c r="V214" i="67"/>
  <c r="V214" i="68"/>
  <c r="V214" i="69"/>
  <c r="V214" i="88"/>
  <c r="V214" i="75"/>
  <c r="V214" i="74"/>
  <c r="V214" i="72"/>
  <c r="V214" i="71"/>
  <c r="V214" i="70"/>
  <c r="V214" i="73"/>
  <c r="AJ214" i="71"/>
  <c r="AJ214" i="73"/>
  <c r="AJ214" i="69"/>
  <c r="AJ214" i="88"/>
  <c r="AJ214" i="75"/>
  <c r="AJ214" i="72"/>
  <c r="AJ214" i="74"/>
  <c r="AJ214" i="70"/>
  <c r="AJ214" i="67"/>
  <c r="AJ214" i="68"/>
  <c r="Y214" i="73"/>
  <c r="Y214" i="75"/>
  <c r="Y214" i="88"/>
  <c r="Y214" i="70"/>
  <c r="Y214" i="68"/>
  <c r="Y214" i="67"/>
  <c r="Y214" i="72"/>
  <c r="Y214" i="71"/>
  <c r="Y214" i="74"/>
  <c r="Y214" i="69"/>
  <c r="L213" i="75"/>
  <c r="L213" i="73"/>
  <c r="L213" i="70"/>
  <c r="L213" i="74"/>
  <c r="L213" i="67"/>
  <c r="L213" i="68"/>
  <c r="L213" i="88"/>
  <c r="L213" i="69"/>
  <c r="L213" i="71"/>
  <c r="L213" i="72"/>
  <c r="T214" i="68"/>
  <c r="T214" i="69"/>
  <c r="T214" i="73"/>
  <c r="T214" i="71"/>
  <c r="T214" i="70"/>
  <c r="T214" i="74"/>
  <c r="T214" i="75"/>
  <c r="T214" i="67"/>
  <c r="T214" i="88"/>
  <c r="T214" i="72"/>
  <c r="K214" i="75"/>
  <c r="K214" i="68"/>
  <c r="K214" i="67"/>
  <c r="K214" i="74"/>
  <c r="K214" i="73"/>
  <c r="K214" i="72"/>
  <c r="K214" i="69"/>
  <c r="K214" i="71"/>
  <c r="K214" i="70"/>
  <c r="K214" i="88"/>
  <c r="AB214" i="68"/>
  <c r="AB214" i="69"/>
  <c r="AB214" i="75"/>
  <c r="AB214" i="70"/>
  <c r="AB214" i="73"/>
  <c r="AB214" i="67"/>
  <c r="AB214" i="74"/>
  <c r="AB214" i="88"/>
  <c r="AB214" i="72"/>
  <c r="AB214" i="71"/>
  <c r="AO214" i="72"/>
  <c r="AO214" i="88"/>
  <c r="AO214" i="75"/>
  <c r="AO214" i="74"/>
  <c r="AO214" i="73"/>
  <c r="AO214" i="71"/>
  <c r="AO214" i="68"/>
  <c r="AO214" i="69"/>
  <c r="AO214" i="67"/>
  <c r="AO214" i="70"/>
  <c r="O213" i="75"/>
  <c r="O213" i="69"/>
  <c r="O213" i="72"/>
  <c r="O213" i="70"/>
  <c r="O213" i="73"/>
  <c r="O213" i="74"/>
  <c r="O213" i="88"/>
  <c r="O213" i="68"/>
  <c r="O213" i="71"/>
  <c r="O213" i="67"/>
  <c r="AV213" i="88"/>
  <c r="AV213" i="69"/>
  <c r="AV213" i="67"/>
  <c r="AV213" i="71"/>
  <c r="AV213" i="72"/>
  <c r="AV213" i="70"/>
  <c r="AV213" i="68"/>
  <c r="AV213" i="73"/>
  <c r="AV213" i="74"/>
  <c r="AV213" i="75"/>
  <c r="M214" i="72"/>
  <c r="M214" i="74"/>
  <c r="M214" i="73"/>
  <c r="M214" i="69"/>
  <c r="M214" i="68"/>
  <c r="M214" i="67"/>
  <c r="M214" i="71"/>
  <c r="M214" i="75"/>
  <c r="M214" i="70"/>
  <c r="M214" i="88"/>
  <c r="AS215" i="72"/>
  <c r="AS215" i="75"/>
  <c r="AS215" i="74"/>
  <c r="AS215" i="70"/>
  <c r="AS215" i="67"/>
  <c r="AS215" i="73"/>
  <c r="AS215" i="69"/>
  <c r="AS215" i="68"/>
  <c r="AS215" i="71"/>
  <c r="AS215" i="88"/>
  <c r="K213" i="73"/>
  <c r="K213" i="75"/>
  <c r="K213" i="74"/>
  <c r="K213" i="69"/>
  <c r="K213" i="67"/>
  <c r="K213" i="71"/>
  <c r="K213" i="72"/>
  <c r="K213" i="68"/>
  <c r="K213" i="70"/>
  <c r="K213" i="88"/>
  <c r="M213" i="73"/>
  <c r="M213" i="69"/>
  <c r="M213" i="74"/>
  <c r="M213" i="67"/>
  <c r="M213" i="75"/>
  <c r="M213" i="68"/>
  <c r="M213" i="71"/>
  <c r="M213" i="88"/>
  <c r="M213" i="70"/>
  <c r="M213" i="72"/>
  <c r="F214" i="71"/>
  <c r="F214" i="74"/>
  <c r="F214" i="68"/>
  <c r="F214" i="72"/>
  <c r="F214" i="73"/>
  <c r="F214" i="70"/>
  <c r="F214" i="67"/>
  <c r="F214" i="69"/>
  <c r="F214" i="75"/>
  <c r="F214" i="88"/>
  <c r="AN214" i="70"/>
  <c r="AN214" i="72"/>
  <c r="AN214" i="71"/>
  <c r="AN214" i="75"/>
  <c r="AN214" i="67"/>
  <c r="AN214" i="74"/>
  <c r="AN214" i="68"/>
  <c r="AN214" i="88"/>
  <c r="AN214" i="73"/>
  <c r="AN214" i="69"/>
  <c r="AG214" i="73"/>
  <c r="AG214" i="69"/>
  <c r="AG214" i="68"/>
  <c r="AG214" i="88"/>
  <c r="AG214" i="67"/>
  <c r="AG214" i="75"/>
  <c r="AG214" i="71"/>
  <c r="AG214" i="74"/>
  <c r="AG214" i="72"/>
  <c r="AG214" i="70"/>
  <c r="I213" i="69"/>
  <c r="I213" i="68"/>
  <c r="I213" i="75"/>
  <c r="I213" i="88"/>
  <c r="I213" i="74"/>
  <c r="I213" i="72"/>
  <c r="I213" i="70"/>
  <c r="I213" i="73"/>
  <c r="I213" i="67"/>
  <c r="I213" i="71"/>
  <c r="AI214" i="74"/>
  <c r="AI214" i="75"/>
  <c r="AI214" i="73"/>
  <c r="AI214" i="69"/>
  <c r="AI214" i="67"/>
  <c r="AI214" i="71"/>
  <c r="AI214" i="88"/>
  <c r="AI214" i="72"/>
  <c r="AI214" i="68"/>
  <c r="AI214" i="70"/>
  <c r="E214" i="74"/>
  <c r="E214" i="73"/>
  <c r="E214" i="68"/>
  <c r="E214" i="88"/>
  <c r="E214" i="69"/>
  <c r="E214" i="71"/>
  <c r="E214" i="72"/>
  <c r="E214" i="67"/>
  <c r="E214" i="70"/>
  <c r="E214" i="75"/>
  <c r="AH214" i="74"/>
  <c r="AH214" i="71"/>
  <c r="AH214" i="72"/>
  <c r="AH214" i="69"/>
  <c r="AH214" i="68"/>
  <c r="AH214" i="67"/>
  <c r="AH214" i="75"/>
  <c r="AH214" i="73"/>
  <c r="AH214" i="88"/>
  <c r="AH214" i="70"/>
  <c r="AW75" i="63"/>
  <c r="AW77" i="63" s="1"/>
  <c r="AW172" i="63"/>
  <c r="AW194" i="63" s="1"/>
  <c r="AW176" i="63"/>
  <c r="AW195" i="63" s="1"/>
  <c r="AW143" i="63"/>
  <c r="AW193" i="63" s="1"/>
  <c r="M212" i="69"/>
  <c r="M134" i="63"/>
  <c r="M135" i="63" s="1"/>
  <c r="M192" i="63"/>
  <c r="M212" i="72"/>
  <c r="M212" i="88"/>
  <c r="M212" i="71"/>
  <c r="M212" i="70"/>
  <c r="M212" i="67"/>
  <c r="M212" i="75"/>
  <c r="M212" i="68"/>
  <c r="M212" i="73"/>
  <c r="M212" i="74"/>
  <c r="AN212" i="69"/>
  <c r="AN212" i="88"/>
  <c r="AN192" i="63"/>
  <c r="AN212" i="72"/>
  <c r="AN212" i="68"/>
  <c r="AN212" i="71"/>
  <c r="AN212" i="70"/>
  <c r="AN212" i="67"/>
  <c r="AN212" i="75"/>
  <c r="AN134" i="63"/>
  <c r="AN135" i="63" s="1"/>
  <c r="AN212" i="73"/>
  <c r="AN212" i="74"/>
  <c r="AG212" i="73"/>
  <c r="AG212" i="88"/>
  <c r="AG212" i="67"/>
  <c r="AG212" i="75"/>
  <c r="AG212" i="72"/>
  <c r="AG192" i="63"/>
  <c r="AG212" i="71"/>
  <c r="AG212" i="68"/>
  <c r="AG212" i="70"/>
  <c r="AG212" i="69"/>
  <c r="AG134" i="63"/>
  <c r="AG135" i="63" s="1"/>
  <c r="AG212" i="74"/>
  <c r="F212" i="71"/>
  <c r="C27" i="63"/>
  <c r="F212" i="73"/>
  <c r="F212" i="67"/>
  <c r="F212" i="72"/>
  <c r="F212" i="68"/>
  <c r="F212" i="69"/>
  <c r="F192" i="63"/>
  <c r="F212" i="75"/>
  <c r="F134" i="63"/>
  <c r="F135" i="63" s="1"/>
  <c r="F212" i="88"/>
  <c r="F212" i="70"/>
  <c r="F212" i="74"/>
  <c r="G212" i="69"/>
  <c r="G212" i="70"/>
  <c r="G134" i="63"/>
  <c r="G135" i="63" s="1"/>
  <c r="G212" i="75"/>
  <c r="D27" i="63"/>
  <c r="G212" i="67"/>
  <c r="G212" i="68"/>
  <c r="G212" i="88"/>
  <c r="G212" i="72"/>
  <c r="G212" i="73"/>
  <c r="G192" i="63"/>
  <c r="G212" i="71"/>
  <c r="G212" i="74"/>
  <c r="N192" i="63"/>
  <c r="N212" i="73"/>
  <c r="N134" i="63"/>
  <c r="N135" i="63" s="1"/>
  <c r="N212" i="75"/>
  <c r="N212" i="71"/>
  <c r="N212" i="68"/>
  <c r="N212" i="69"/>
  <c r="N212" i="88"/>
  <c r="N212" i="72"/>
  <c r="N212" i="67"/>
  <c r="N212" i="70"/>
  <c r="N212" i="74"/>
  <c r="H212" i="71"/>
  <c r="H212" i="72"/>
  <c r="H212" i="88"/>
  <c r="E27" i="63"/>
  <c r="H212" i="67"/>
  <c r="H192" i="63"/>
  <c r="H212" i="68"/>
  <c r="H212" i="75"/>
  <c r="H212" i="69"/>
  <c r="H212" i="70"/>
  <c r="H134" i="63"/>
  <c r="H135" i="63" s="1"/>
  <c r="H212" i="73"/>
  <c r="H212" i="74"/>
  <c r="AS212" i="68"/>
  <c r="AS212" i="72"/>
  <c r="AS212" i="67"/>
  <c r="AS134" i="63"/>
  <c r="AS135" i="63" s="1"/>
  <c r="AS212" i="73"/>
  <c r="AS212" i="88"/>
  <c r="AS192" i="63"/>
  <c r="AS212" i="71"/>
  <c r="AS212" i="70"/>
  <c r="AS212" i="75"/>
  <c r="AS212" i="69"/>
  <c r="AS212" i="74"/>
  <c r="V212" i="70"/>
  <c r="V212" i="73"/>
  <c r="V134" i="63"/>
  <c r="V135" i="63" s="1"/>
  <c r="V212" i="75"/>
  <c r="V192" i="63"/>
  <c r="V212" i="68"/>
  <c r="V212" i="88"/>
  <c r="V212" i="69"/>
  <c r="V212" i="72"/>
  <c r="V212" i="67"/>
  <c r="V212" i="71"/>
  <c r="V212" i="74"/>
  <c r="I212" i="70"/>
  <c r="I212" i="88"/>
  <c r="I212" i="73"/>
  <c r="I192" i="63"/>
  <c r="I212" i="75"/>
  <c r="I212" i="67"/>
  <c r="I134" i="63"/>
  <c r="I135" i="63" s="1"/>
  <c r="F27" i="63"/>
  <c r="I212" i="68"/>
  <c r="I212" i="69"/>
  <c r="I212" i="71"/>
  <c r="I212" i="72"/>
  <c r="I212" i="74"/>
  <c r="AJ212" i="71"/>
  <c r="AJ212" i="88"/>
  <c r="AJ212" i="75"/>
  <c r="AJ212" i="72"/>
  <c r="AJ212" i="69"/>
  <c r="AJ212" i="67"/>
  <c r="AJ212" i="70"/>
  <c r="AJ212" i="68"/>
  <c r="AJ212" i="73"/>
  <c r="AJ192" i="63"/>
  <c r="AJ134" i="63"/>
  <c r="AJ135" i="63" s="1"/>
  <c r="AJ212" i="74"/>
  <c r="AI212" i="68"/>
  <c r="AI212" i="73"/>
  <c r="AI134" i="63"/>
  <c r="AI135" i="63" s="1"/>
  <c r="AI212" i="70"/>
  <c r="AI212" i="88"/>
  <c r="AI212" i="69"/>
  <c r="AI212" i="71"/>
  <c r="AI212" i="75"/>
  <c r="AI212" i="67"/>
  <c r="AI192" i="63"/>
  <c r="AI212" i="72"/>
  <c r="AI212" i="74"/>
  <c r="Y212" i="75"/>
  <c r="Y192" i="63"/>
  <c r="Y212" i="73"/>
  <c r="Y212" i="69"/>
  <c r="Y212" i="67"/>
  <c r="Y212" i="68"/>
  <c r="Y212" i="88"/>
  <c r="Y212" i="70"/>
  <c r="Y134" i="63"/>
  <c r="Y135" i="63" s="1"/>
  <c r="Y212" i="71"/>
  <c r="Y212" i="72"/>
  <c r="Y212" i="74"/>
  <c r="E192" i="63"/>
  <c r="E134" i="63"/>
  <c r="E135" i="63" s="1"/>
  <c r="B27" i="63"/>
  <c r="L212" i="72"/>
  <c r="L134" i="63"/>
  <c r="L135" i="63" s="1"/>
  <c r="L212" i="71"/>
  <c r="L212" i="88"/>
  <c r="L192" i="63"/>
  <c r="L212" i="75"/>
  <c r="L212" i="70"/>
  <c r="L212" i="73"/>
  <c r="L212" i="67"/>
  <c r="L212" i="68"/>
  <c r="L212" i="69"/>
  <c r="L212" i="74"/>
  <c r="AH212" i="75"/>
  <c r="AH212" i="72"/>
  <c r="AH212" i="68"/>
  <c r="AH134" i="63"/>
  <c r="AH135" i="63" s="1"/>
  <c r="AH212" i="73"/>
  <c r="AH212" i="88"/>
  <c r="AH212" i="69"/>
  <c r="AH212" i="71"/>
  <c r="AH212" i="70"/>
  <c r="AH192" i="63"/>
  <c r="AH212" i="67"/>
  <c r="AH212" i="74"/>
  <c r="T192" i="63"/>
  <c r="T212" i="73"/>
  <c r="T212" i="72"/>
  <c r="T212" i="70"/>
  <c r="T212" i="68"/>
  <c r="T212" i="71"/>
  <c r="T134" i="63"/>
  <c r="T135" i="63" s="1"/>
  <c r="T212" i="67"/>
  <c r="T212" i="88"/>
  <c r="T212" i="75"/>
  <c r="T212" i="69"/>
  <c r="T212" i="74"/>
  <c r="K212" i="69"/>
  <c r="K212" i="73"/>
  <c r="K212" i="68"/>
  <c r="K192" i="63"/>
  <c r="K212" i="75"/>
  <c r="K212" i="88"/>
  <c r="K212" i="70"/>
  <c r="K212" i="71"/>
  <c r="K134" i="63"/>
  <c r="K135" i="63" s="1"/>
  <c r="K212" i="67"/>
  <c r="K212" i="72"/>
  <c r="K212" i="74"/>
  <c r="AB212" i="69"/>
  <c r="AB212" i="88"/>
  <c r="AB212" i="73"/>
  <c r="AB212" i="71"/>
  <c r="AB212" i="67"/>
  <c r="AB192" i="63"/>
  <c r="AB212" i="68"/>
  <c r="AB212" i="75"/>
  <c r="AB212" i="72"/>
  <c r="AB212" i="70"/>
  <c r="AB134" i="63"/>
  <c r="AB135" i="63" s="1"/>
  <c r="AB212" i="74"/>
  <c r="AO212" i="68"/>
  <c r="AO212" i="88"/>
  <c r="AO212" i="69"/>
  <c r="AO212" i="70"/>
  <c r="AO192" i="63"/>
  <c r="AO212" i="75"/>
  <c r="AO212" i="72"/>
  <c r="AO212" i="73"/>
  <c r="AO134" i="63"/>
  <c r="AO135" i="63" s="1"/>
  <c r="AO212" i="67"/>
  <c r="AO212" i="71"/>
  <c r="AO212" i="74"/>
  <c r="O212" i="69"/>
  <c r="O212" i="88"/>
  <c r="O192" i="63"/>
  <c r="O212" i="75"/>
  <c r="O212" i="73"/>
  <c r="O212" i="72"/>
  <c r="O212" i="67"/>
  <c r="O212" i="70"/>
  <c r="O212" i="71"/>
  <c r="O134" i="63"/>
  <c r="O135" i="63" s="1"/>
  <c r="O212" i="68"/>
  <c r="O212" i="74"/>
  <c r="AV134" i="63"/>
  <c r="AV135" i="63" s="1"/>
  <c r="AV212" i="69"/>
  <c r="AV212" i="75"/>
  <c r="AV212" i="72"/>
  <c r="AV212" i="88"/>
  <c r="AV192" i="63"/>
  <c r="AV212" i="67"/>
  <c r="AV212" i="70"/>
  <c r="AV212" i="71"/>
  <c r="AV212" i="68"/>
  <c r="AV212" i="73"/>
  <c r="AV212" i="74"/>
  <c r="F215" i="74"/>
  <c r="F215" i="70"/>
  <c r="F215" i="69"/>
  <c r="F215" i="72"/>
  <c r="F215" i="67"/>
  <c r="F215" i="71"/>
  <c r="F215" i="73"/>
  <c r="F215" i="68"/>
  <c r="F215" i="75"/>
  <c r="F215" i="88"/>
  <c r="H214" i="68"/>
  <c r="H214" i="75"/>
  <c r="H214" i="73"/>
  <c r="H214" i="71"/>
  <c r="H214" i="74"/>
  <c r="H214" i="69"/>
  <c r="H214" i="70"/>
  <c r="H214" i="88"/>
  <c r="H214" i="67"/>
  <c r="H214" i="72"/>
  <c r="I214" i="73"/>
  <c r="I214" i="74"/>
  <c r="I214" i="70"/>
  <c r="I214" i="67"/>
  <c r="I214" i="71"/>
  <c r="I214" i="68"/>
  <c r="I214" i="69"/>
  <c r="I214" i="75"/>
  <c r="I214" i="72"/>
  <c r="I214" i="88"/>
  <c r="L215" i="69"/>
  <c r="L215" i="72"/>
  <c r="L215" i="74"/>
  <c r="L215" i="71"/>
  <c r="L215" i="75"/>
  <c r="L215" i="68"/>
  <c r="L215" i="73"/>
  <c r="L215" i="70"/>
  <c r="L215" i="67"/>
  <c r="L215" i="88"/>
  <c r="S213" i="73"/>
  <c r="S213" i="67"/>
  <c r="S213" i="74"/>
  <c r="S213" i="72"/>
  <c r="S213" i="71"/>
  <c r="S213" i="88"/>
  <c r="S213" i="68"/>
  <c r="S213" i="69"/>
  <c r="S213" i="75"/>
  <c r="S213" i="70"/>
  <c r="U215" i="69"/>
  <c r="U215" i="73"/>
  <c r="U215" i="74"/>
  <c r="U215" i="68"/>
  <c r="U215" i="67"/>
  <c r="U215" i="70"/>
  <c r="U215" i="75"/>
  <c r="U215" i="72"/>
  <c r="U215" i="71"/>
  <c r="U215" i="88"/>
  <c r="Q215" i="73"/>
  <c r="Q215" i="75"/>
  <c r="Q215" i="71"/>
  <c r="Q215" i="70"/>
  <c r="Q215" i="74"/>
  <c r="Q215" i="88"/>
  <c r="Q215" i="68"/>
  <c r="Q215" i="67"/>
  <c r="Q215" i="69"/>
  <c r="Q215" i="72"/>
  <c r="AP215" i="67"/>
  <c r="AP215" i="73"/>
  <c r="AP215" i="70"/>
  <c r="AP215" i="69"/>
  <c r="AP215" i="75"/>
  <c r="AP215" i="74"/>
  <c r="AP215" i="68"/>
  <c r="AP215" i="88"/>
  <c r="AP215" i="71"/>
  <c r="AP215" i="72"/>
  <c r="AC215" i="74"/>
  <c r="AC215" i="67"/>
  <c r="AC215" i="71"/>
  <c r="AC215" i="68"/>
  <c r="AC215" i="69"/>
  <c r="AC215" i="70"/>
  <c r="AC215" i="73"/>
  <c r="AC215" i="72"/>
  <c r="AC215" i="88"/>
  <c r="AC215" i="75"/>
  <c r="X214" i="74"/>
  <c r="X214" i="73"/>
  <c r="X214" i="68"/>
  <c r="X214" i="75"/>
  <c r="X214" i="69"/>
  <c r="X214" i="72"/>
  <c r="X214" i="70"/>
  <c r="X214" i="71"/>
  <c r="X214" i="67"/>
  <c r="X214" i="88"/>
  <c r="AR213" i="72"/>
  <c r="AR213" i="73"/>
  <c r="AR213" i="74"/>
  <c r="AR213" i="70"/>
  <c r="AR213" i="67"/>
  <c r="AR213" i="68"/>
  <c r="AR213" i="88"/>
  <c r="AR213" i="75"/>
  <c r="AR213" i="69"/>
  <c r="AR213" i="71"/>
  <c r="P213" i="71"/>
  <c r="P213" i="75"/>
  <c r="P213" i="70"/>
  <c r="P213" i="68"/>
  <c r="P213" i="74"/>
  <c r="P213" i="72"/>
  <c r="P213" i="73"/>
  <c r="P213" i="69"/>
  <c r="P213" i="67"/>
  <c r="P213" i="88"/>
  <c r="Z215" i="73"/>
  <c r="Z215" i="69"/>
  <c r="Z215" i="71"/>
  <c r="Z215" i="70"/>
  <c r="Z215" i="72"/>
  <c r="Z215" i="74"/>
  <c r="Z215" i="75"/>
  <c r="Z215" i="68"/>
  <c r="Z215" i="67"/>
  <c r="Z215" i="88"/>
  <c r="R214" i="74"/>
  <c r="R214" i="75"/>
  <c r="R214" i="69"/>
  <c r="R214" i="68"/>
  <c r="R214" i="70"/>
  <c r="R214" i="72"/>
  <c r="R214" i="67"/>
  <c r="R214" i="71"/>
  <c r="R214" i="88"/>
  <c r="R214" i="73"/>
  <c r="AQ215" i="75"/>
  <c r="AQ215" i="70"/>
  <c r="AQ215" i="67"/>
  <c r="AQ215" i="69"/>
  <c r="AQ215" i="68"/>
  <c r="AQ215" i="74"/>
  <c r="AQ215" i="71"/>
  <c r="AQ215" i="72"/>
  <c r="AQ215" i="73"/>
  <c r="AQ215" i="88"/>
  <c r="AD213" i="67"/>
  <c r="AD213" i="75"/>
  <c r="AD213" i="74"/>
  <c r="AD213" i="70"/>
  <c r="AD213" i="69"/>
  <c r="AD213" i="73"/>
  <c r="AD213" i="72"/>
  <c r="AD213" i="88"/>
  <c r="AD213" i="71"/>
  <c r="AD213" i="68"/>
  <c r="AA213" i="69"/>
  <c r="AA213" i="70"/>
  <c r="AA213" i="71"/>
  <c r="AA213" i="73"/>
  <c r="AA213" i="74"/>
  <c r="AA213" i="72"/>
  <c r="AA213" i="67"/>
  <c r="AA213" i="88"/>
  <c r="AA213" i="75"/>
  <c r="AA213" i="68"/>
  <c r="AU213" i="74"/>
  <c r="AU213" i="71"/>
  <c r="AU213" i="73"/>
  <c r="AU213" i="67"/>
  <c r="AU213" i="69"/>
  <c r="AU213" i="75"/>
  <c r="AU213" i="70"/>
  <c r="AU213" i="72"/>
  <c r="AU213" i="68"/>
  <c r="AU213" i="88"/>
  <c r="AT215" i="72"/>
  <c r="AT215" i="68"/>
  <c r="AT215" i="73"/>
  <c r="AT215" i="67"/>
  <c r="AT215" i="75"/>
  <c r="AT215" i="71"/>
  <c r="AT215" i="74"/>
  <c r="AT215" i="88"/>
  <c r="AT215" i="70"/>
  <c r="AT215" i="69"/>
  <c r="AL213" i="70"/>
  <c r="AL213" i="71"/>
  <c r="AL213" i="69"/>
  <c r="AL213" i="88"/>
  <c r="AL213" i="67"/>
  <c r="AL213" i="74"/>
  <c r="AL213" i="68"/>
  <c r="AL213" i="72"/>
  <c r="AL213" i="75"/>
  <c r="AL213" i="73"/>
  <c r="AM213" i="67"/>
  <c r="AM213" i="70"/>
  <c r="AM213" i="72"/>
  <c r="AM213" i="71"/>
  <c r="AM213" i="75"/>
  <c r="AM213" i="73"/>
  <c r="AM213" i="69"/>
  <c r="AM213" i="88"/>
  <c r="AM213" i="74"/>
  <c r="AM213" i="68"/>
  <c r="W215" i="68"/>
  <c r="W215" i="71"/>
  <c r="W215" i="70"/>
  <c r="W215" i="73"/>
  <c r="W215" i="74"/>
  <c r="W215" i="67"/>
  <c r="W215" i="88"/>
  <c r="W215" i="69"/>
  <c r="W215" i="72"/>
  <c r="W215" i="75"/>
  <c r="AE215" i="74"/>
  <c r="AE215" i="70"/>
  <c r="AE215" i="75"/>
  <c r="AE215" i="67"/>
  <c r="AE215" i="72"/>
  <c r="AE215" i="68"/>
  <c r="AE215" i="71"/>
  <c r="AE215" i="73"/>
  <c r="AE215" i="69"/>
  <c r="AE215" i="88"/>
  <c r="V213" i="71"/>
  <c r="V213" i="70"/>
  <c r="V213" i="69"/>
  <c r="V213" i="74"/>
  <c r="V213" i="67"/>
  <c r="V213" i="73"/>
  <c r="V213" i="75"/>
  <c r="V213" i="72"/>
  <c r="V213" i="68"/>
  <c r="V213" i="88"/>
  <c r="E215" i="75"/>
  <c r="E215" i="68"/>
  <c r="E215" i="69"/>
  <c r="E215" i="72"/>
  <c r="E215" i="74"/>
  <c r="E215" i="70"/>
  <c r="E215" i="88"/>
  <c r="E215" i="73"/>
  <c r="E215" i="71"/>
  <c r="E215" i="67"/>
  <c r="J213" i="74"/>
  <c r="J213" i="75"/>
  <c r="J213" i="73"/>
  <c r="J213" i="70"/>
  <c r="J213" i="71"/>
  <c r="J213" i="72"/>
  <c r="J213" i="69"/>
  <c r="J213" i="88"/>
  <c r="J213" i="67"/>
  <c r="J213" i="68"/>
  <c r="U213" i="73"/>
  <c r="U213" i="75"/>
  <c r="U213" i="70"/>
  <c r="U213" i="68"/>
  <c r="U213" i="67"/>
  <c r="U213" i="72"/>
  <c r="U213" i="69"/>
  <c r="U213" i="74"/>
  <c r="U213" i="71"/>
  <c r="U213" i="88"/>
  <c r="AP213" i="74"/>
  <c r="AP213" i="73"/>
  <c r="AP213" i="70"/>
  <c r="AP213" i="69"/>
  <c r="AP213" i="68"/>
  <c r="AP213" i="71"/>
  <c r="AP213" i="67"/>
  <c r="AP213" i="75"/>
  <c r="AP213" i="72"/>
  <c r="AP213" i="88"/>
  <c r="AR215" i="75"/>
  <c r="AR215" i="69"/>
  <c r="AR215" i="71"/>
  <c r="AR215" i="70"/>
  <c r="AR215" i="67"/>
  <c r="AR215" i="73"/>
  <c r="AR215" i="72"/>
  <c r="AR215" i="88"/>
  <c r="AR215" i="68"/>
  <c r="AR215" i="74"/>
  <c r="Z213" i="69"/>
  <c r="Z213" i="73"/>
  <c r="Z213" i="72"/>
  <c r="Z213" i="67"/>
  <c r="Z213" i="75"/>
  <c r="Z213" i="68"/>
  <c r="Z213" i="71"/>
  <c r="Z213" i="70"/>
  <c r="Z213" i="74"/>
  <c r="Z213" i="88"/>
  <c r="R215" i="68"/>
  <c r="R215" i="69"/>
  <c r="R215" i="75"/>
  <c r="R215" i="72"/>
  <c r="R215" i="73"/>
  <c r="R215" i="67"/>
  <c r="R215" i="71"/>
  <c r="R215" i="74"/>
  <c r="R215" i="88"/>
  <c r="R215" i="70"/>
  <c r="AQ213" i="70"/>
  <c r="AQ213" i="69"/>
  <c r="AQ213" i="74"/>
  <c r="AQ213" i="71"/>
  <c r="AQ213" i="73"/>
  <c r="AQ213" i="68"/>
  <c r="AQ213" i="75"/>
  <c r="AQ213" i="67"/>
  <c r="AQ213" i="72"/>
  <c r="AQ213" i="88"/>
  <c r="AD215" i="71"/>
  <c r="AD215" i="74"/>
  <c r="AD215" i="72"/>
  <c r="AD215" i="70"/>
  <c r="AD215" i="73"/>
  <c r="AD215" i="75"/>
  <c r="AD215" i="68"/>
  <c r="AD215" i="67"/>
  <c r="AD215" i="69"/>
  <c r="AD215" i="88"/>
  <c r="AA215" i="75"/>
  <c r="AA215" i="69"/>
  <c r="AA215" i="74"/>
  <c r="AA215" i="68"/>
  <c r="AA215" i="73"/>
  <c r="AA215" i="71"/>
  <c r="AA215" i="88"/>
  <c r="AA215" i="70"/>
  <c r="AA215" i="67"/>
  <c r="AA215" i="72"/>
  <c r="AU215" i="73"/>
  <c r="AU215" i="74"/>
  <c r="AU215" i="69"/>
  <c r="AU215" i="72"/>
  <c r="AU215" i="67"/>
  <c r="AU215" i="68"/>
  <c r="AU215" i="70"/>
  <c r="AU215" i="71"/>
  <c r="AU215" i="75"/>
  <c r="AU215" i="88"/>
  <c r="AT213" i="74"/>
  <c r="AT213" i="75"/>
  <c r="AT213" i="71"/>
  <c r="AT213" i="72"/>
  <c r="AT213" i="73"/>
  <c r="AT213" i="88"/>
  <c r="AT213" i="69"/>
  <c r="AT213" i="70"/>
  <c r="AT213" i="67"/>
  <c r="AT213" i="68"/>
  <c r="AL214" i="67"/>
  <c r="AL214" i="68"/>
  <c r="AL214" i="72"/>
  <c r="AL214" i="75"/>
  <c r="AL214" i="74"/>
  <c r="AL214" i="71"/>
  <c r="AL214" i="73"/>
  <c r="AL214" i="69"/>
  <c r="AL214" i="88"/>
  <c r="AL214" i="70"/>
  <c r="AM215" i="67"/>
  <c r="AM215" i="69"/>
  <c r="AM215" i="74"/>
  <c r="AM215" i="71"/>
  <c r="AM215" i="70"/>
  <c r="AM215" i="88"/>
  <c r="AM215" i="75"/>
  <c r="AM215" i="68"/>
  <c r="AM215" i="72"/>
  <c r="AM215" i="73"/>
  <c r="W214" i="74"/>
  <c r="W214" i="70"/>
  <c r="W214" i="73"/>
  <c r="W214" i="68"/>
  <c r="W214" i="71"/>
  <c r="W214" i="69"/>
  <c r="W214" i="67"/>
  <c r="W214" i="75"/>
  <c r="W214" i="88"/>
  <c r="W214" i="72"/>
  <c r="AE213" i="71"/>
  <c r="AE213" i="88"/>
  <c r="AE213" i="68"/>
  <c r="AE213" i="73"/>
  <c r="AE213" i="67"/>
  <c r="AE213" i="74"/>
  <c r="AE213" i="75"/>
  <c r="AE213" i="70"/>
  <c r="AE213" i="72"/>
  <c r="AE213" i="69"/>
  <c r="N213" i="71"/>
  <c r="N213" i="68"/>
  <c r="N213" i="74"/>
  <c r="N213" i="67"/>
  <c r="N213" i="72"/>
  <c r="N213" i="69"/>
  <c r="N213" i="88"/>
  <c r="N213" i="73"/>
  <c r="N213" i="75"/>
  <c r="N213" i="70"/>
  <c r="AH213" i="74"/>
  <c r="AH213" i="70"/>
  <c r="AH213" i="72"/>
  <c r="AH213" i="69"/>
  <c r="AH213" i="75"/>
  <c r="AH213" i="71"/>
  <c r="AH213" i="73"/>
  <c r="AH213" i="67"/>
  <c r="AH213" i="88"/>
  <c r="AH213" i="68"/>
  <c r="AK215" i="74"/>
  <c r="AK215" i="73"/>
  <c r="AK215" i="72"/>
  <c r="AK215" i="67"/>
  <c r="AK215" i="68"/>
  <c r="AK215" i="71"/>
  <c r="AK215" i="69"/>
  <c r="AK215" i="75"/>
  <c r="AK215" i="88"/>
  <c r="AK215" i="70"/>
  <c r="AK213" i="74"/>
  <c r="AK213" i="71"/>
  <c r="AK213" i="70"/>
  <c r="AK213" i="69"/>
  <c r="AK213" i="73"/>
  <c r="AK213" i="67"/>
  <c r="AK213" i="72"/>
  <c r="AK213" i="75"/>
  <c r="AK213" i="68"/>
  <c r="AK213" i="88"/>
  <c r="S214" i="73"/>
  <c r="S214" i="70"/>
  <c r="S214" i="68"/>
  <c r="S214" i="69"/>
  <c r="S214" i="74"/>
  <c r="S214" i="67"/>
  <c r="S214" i="72"/>
  <c r="S214" i="71"/>
  <c r="S214" i="75"/>
  <c r="S214" i="88"/>
  <c r="Q214" i="72"/>
  <c r="Q214" i="67"/>
  <c r="Q214" i="70"/>
  <c r="Q214" i="74"/>
  <c r="Q214" i="75"/>
  <c r="Q214" i="68"/>
  <c r="Q214" i="71"/>
  <c r="Q214" i="88"/>
  <c r="Q214" i="73"/>
  <c r="Q214" i="69"/>
  <c r="X213" i="68"/>
  <c r="X213" i="75"/>
  <c r="X213" i="70"/>
  <c r="X213" i="67"/>
  <c r="X213" i="73"/>
  <c r="X213" i="74"/>
  <c r="X213" i="69"/>
  <c r="X213" i="72"/>
  <c r="X213" i="88"/>
  <c r="X213" i="71"/>
  <c r="AF214" i="69"/>
  <c r="AF214" i="74"/>
  <c r="AF214" i="67"/>
  <c r="AF214" i="73"/>
  <c r="AF214" i="70"/>
  <c r="AF214" i="72"/>
  <c r="AF214" i="71"/>
  <c r="AF214" i="88"/>
  <c r="AF214" i="68"/>
  <c r="AF214" i="75"/>
  <c r="Q213" i="71"/>
  <c r="Q213" i="69"/>
  <c r="Q213" i="67"/>
  <c r="Q213" i="74"/>
  <c r="Q213" i="73"/>
  <c r="Q213" i="75"/>
  <c r="Q213" i="68"/>
  <c r="Q213" i="88"/>
  <c r="Q213" i="70"/>
  <c r="Q213" i="72"/>
  <c r="AP214" i="74"/>
  <c r="AP214" i="68"/>
  <c r="AP214" i="70"/>
  <c r="AP214" i="88"/>
  <c r="AP214" i="75"/>
  <c r="AP214" i="73"/>
  <c r="AP214" i="69"/>
  <c r="AP214" i="72"/>
  <c r="AP214" i="67"/>
  <c r="AP214" i="71"/>
  <c r="X215" i="75"/>
  <c r="X215" i="71"/>
  <c r="X215" i="69"/>
  <c r="X215" i="74"/>
  <c r="X215" i="73"/>
  <c r="X215" i="67"/>
  <c r="X215" i="68"/>
  <c r="X215" i="70"/>
  <c r="X215" i="72"/>
  <c r="X215" i="88"/>
  <c r="AR214" i="74"/>
  <c r="AR214" i="67"/>
  <c r="AR214" i="88"/>
  <c r="AR214" i="73"/>
  <c r="AR214" i="75"/>
  <c r="AR214" i="71"/>
  <c r="AR214" i="69"/>
  <c r="AR214" i="72"/>
  <c r="AR214" i="70"/>
  <c r="AR214" i="68"/>
  <c r="P215" i="70"/>
  <c r="P215" i="72"/>
  <c r="P215" i="75"/>
  <c r="P215" i="67"/>
  <c r="P215" i="74"/>
  <c r="P215" i="68"/>
  <c r="P215" i="73"/>
  <c r="P215" i="69"/>
  <c r="P215" i="71"/>
  <c r="P215" i="88"/>
  <c r="Z214" i="71"/>
  <c r="Z214" i="70"/>
  <c r="Z214" i="75"/>
  <c r="Z214" i="72"/>
  <c r="Z214" i="69"/>
  <c r="Z214" i="74"/>
  <c r="Z214" i="88"/>
  <c r="Z214" i="68"/>
  <c r="Z214" i="67"/>
  <c r="Z214" i="73"/>
  <c r="AQ214" i="74"/>
  <c r="AQ214" i="88"/>
  <c r="AQ214" i="69"/>
  <c r="AQ214" i="68"/>
  <c r="AQ214" i="73"/>
  <c r="AQ214" i="75"/>
  <c r="AQ214" i="67"/>
  <c r="AQ214" i="70"/>
  <c r="AQ214" i="72"/>
  <c r="AQ214" i="71"/>
  <c r="AA214" i="74"/>
  <c r="AA214" i="73"/>
  <c r="AA214" i="70"/>
  <c r="AA214" i="88"/>
  <c r="AA214" i="69"/>
  <c r="AA214" i="68"/>
  <c r="AA214" i="67"/>
  <c r="AA214" i="72"/>
  <c r="AA214" i="71"/>
  <c r="AA214" i="75"/>
  <c r="AU214" i="69"/>
  <c r="AU214" i="67"/>
  <c r="AU214" i="88"/>
  <c r="AU214" i="70"/>
  <c r="AU214" i="72"/>
  <c r="AU214" i="73"/>
  <c r="AU214" i="71"/>
  <c r="AU214" i="75"/>
  <c r="AU214" i="74"/>
  <c r="AU214" i="68"/>
  <c r="AL215" i="68"/>
  <c r="AL215" i="73"/>
  <c r="AL215" i="72"/>
  <c r="AL215" i="70"/>
  <c r="AL215" i="67"/>
  <c r="AL215" i="74"/>
  <c r="AL215" i="71"/>
  <c r="AL215" i="75"/>
  <c r="AL215" i="69"/>
  <c r="AL215" i="88"/>
  <c r="AM214" i="74"/>
  <c r="AM214" i="71"/>
  <c r="AM214" i="88"/>
  <c r="AM214" i="67"/>
  <c r="AM214" i="68"/>
  <c r="AM214" i="75"/>
  <c r="AM214" i="70"/>
  <c r="AM214" i="73"/>
  <c r="AM214" i="72"/>
  <c r="AM214" i="69"/>
  <c r="W213" i="74"/>
  <c r="W213" i="71"/>
  <c r="W213" i="72"/>
  <c r="W213" i="73"/>
  <c r="W213" i="75"/>
  <c r="W213" i="88"/>
  <c r="W213" i="69"/>
  <c r="W213" i="68"/>
  <c r="W213" i="67"/>
  <c r="W213" i="70"/>
  <c r="AE214" i="73"/>
  <c r="AE214" i="72"/>
  <c r="AE214" i="70"/>
  <c r="AE214" i="67"/>
  <c r="AE214" i="75"/>
  <c r="AE214" i="88"/>
  <c r="AE214" i="74"/>
  <c r="AE214" i="69"/>
  <c r="AE214" i="68"/>
  <c r="AE214" i="71"/>
  <c r="AG213" i="74"/>
  <c r="AG213" i="69"/>
  <c r="AG213" i="70"/>
  <c r="AG213" i="68"/>
  <c r="AG213" i="72"/>
  <c r="AG213" i="73"/>
  <c r="AG213" i="88"/>
  <c r="AG213" i="75"/>
  <c r="AG213" i="71"/>
  <c r="AG213" i="67"/>
  <c r="AI213" i="67"/>
  <c r="AI213" i="74"/>
  <c r="AI213" i="72"/>
  <c r="AI213" i="71"/>
  <c r="AI213" i="68"/>
  <c r="AI213" i="73"/>
  <c r="AI213" i="75"/>
  <c r="AI213" i="69"/>
  <c r="AI213" i="70"/>
  <c r="AI213" i="88"/>
  <c r="AF213" i="72"/>
  <c r="AF213" i="69"/>
  <c r="AF213" i="73"/>
  <c r="AF213" i="71"/>
  <c r="AF213" i="74"/>
  <c r="AF213" i="75"/>
  <c r="AF213" i="88"/>
  <c r="AF213" i="67"/>
  <c r="AF213" i="68"/>
  <c r="AF213" i="70"/>
  <c r="AX75" i="63"/>
  <c r="AX77" i="63" s="1"/>
  <c r="AX172" i="63"/>
  <c r="AX194" i="63" s="1"/>
  <c r="AX143" i="63"/>
  <c r="AX193" i="63" s="1"/>
  <c r="AX176" i="63"/>
  <c r="AX195" i="63" s="1"/>
  <c r="AF215" i="72"/>
  <c r="AF215" i="73"/>
  <c r="AF215" i="69"/>
  <c r="AF215" i="75"/>
  <c r="AF215" i="74"/>
  <c r="AF215" i="70"/>
  <c r="AF215" i="68"/>
  <c r="AF215" i="67"/>
  <c r="AF215" i="71"/>
  <c r="AF215" i="88"/>
  <c r="J214" i="67"/>
  <c r="J214" i="68"/>
  <c r="J214" i="74"/>
  <c r="J214" i="70"/>
  <c r="J214" i="69"/>
  <c r="J214" i="73"/>
  <c r="J214" i="75"/>
  <c r="J214" i="72"/>
  <c r="J214" i="71"/>
  <c r="J214" i="88"/>
  <c r="AC213" i="74"/>
  <c r="AC213" i="71"/>
  <c r="AC213" i="72"/>
  <c r="AC213" i="68"/>
  <c r="AC213" i="70"/>
  <c r="AC213" i="69"/>
  <c r="AC213" i="67"/>
  <c r="AC213" i="75"/>
  <c r="AC213" i="73"/>
  <c r="AC213" i="88"/>
  <c r="P214" i="70"/>
  <c r="P214" i="68"/>
  <c r="P214" i="73"/>
  <c r="P214" i="67"/>
  <c r="P214" i="75"/>
  <c r="P214" i="69"/>
  <c r="P214" i="88"/>
  <c r="P214" i="72"/>
  <c r="P214" i="74"/>
  <c r="P214" i="71"/>
  <c r="AK214" i="69"/>
  <c r="AK214" i="72"/>
  <c r="AK214" i="67"/>
  <c r="AK214" i="74"/>
  <c r="AK214" i="70"/>
  <c r="AK214" i="73"/>
  <c r="AK214" i="71"/>
  <c r="AK214" i="75"/>
  <c r="AK214" i="68"/>
  <c r="AK214" i="88"/>
  <c r="S215" i="72"/>
  <c r="S215" i="69"/>
  <c r="S215" i="74"/>
  <c r="S215" i="68"/>
  <c r="S215" i="75"/>
  <c r="S215" i="71"/>
  <c r="S215" i="73"/>
  <c r="S215" i="67"/>
  <c r="S215" i="70"/>
  <c r="S215" i="88"/>
  <c r="J215" i="74"/>
  <c r="J215" i="68"/>
  <c r="J215" i="70"/>
  <c r="J215" i="67"/>
  <c r="J215" i="69"/>
  <c r="J215" i="71"/>
  <c r="J215" i="73"/>
  <c r="J215" i="75"/>
  <c r="J215" i="72"/>
  <c r="J215" i="88"/>
  <c r="U214" i="72"/>
  <c r="U214" i="69"/>
  <c r="U214" i="68"/>
  <c r="U214" i="71"/>
  <c r="U214" i="75"/>
  <c r="U214" i="70"/>
  <c r="U214" i="73"/>
  <c r="U214" i="74"/>
  <c r="U214" i="88"/>
  <c r="U214" i="67"/>
  <c r="AC214" i="71"/>
  <c r="AC214" i="70"/>
  <c r="AC214" i="68"/>
  <c r="AC214" i="75"/>
  <c r="AC214" i="69"/>
  <c r="AC214" i="72"/>
  <c r="AC214" i="73"/>
  <c r="AC214" i="88"/>
  <c r="AC214" i="74"/>
  <c r="AC214" i="67"/>
  <c r="R213" i="67"/>
  <c r="R213" i="74"/>
  <c r="R213" i="71"/>
  <c r="R213" i="75"/>
  <c r="R213" i="73"/>
  <c r="R213" i="88"/>
  <c r="R213" i="70"/>
  <c r="R213" i="72"/>
  <c r="R213" i="69"/>
  <c r="R213" i="68"/>
  <c r="AD214" i="73"/>
  <c r="AD214" i="72"/>
  <c r="AD214" i="68"/>
  <c r="AD214" i="75"/>
  <c r="AD214" i="69"/>
  <c r="AD214" i="88"/>
  <c r="AD214" i="74"/>
  <c r="AD214" i="67"/>
  <c r="AD214" i="70"/>
  <c r="AD214" i="71"/>
  <c r="AT214" i="73"/>
  <c r="AT214" i="69"/>
  <c r="AT214" i="88"/>
  <c r="AT214" i="74"/>
  <c r="AT214" i="70"/>
  <c r="AT214" i="72"/>
  <c r="AT214" i="68"/>
  <c r="AT214" i="75"/>
  <c r="AT214" i="71"/>
  <c r="AT214" i="67"/>
  <c r="AK192" i="63"/>
  <c r="AK212" i="68"/>
  <c r="AK134" i="63"/>
  <c r="AK135" i="63" s="1"/>
  <c r="AK212" i="88"/>
  <c r="AK212" i="70"/>
  <c r="AK212" i="75"/>
  <c r="AK212" i="69"/>
  <c r="AK212" i="67"/>
  <c r="AK212" i="73"/>
  <c r="AK212" i="71"/>
  <c r="AK212" i="72"/>
  <c r="AK212" i="74"/>
  <c r="AF212" i="67"/>
  <c r="AF134" i="63"/>
  <c r="AF135" i="63" s="1"/>
  <c r="AF212" i="75"/>
  <c r="AF192" i="63"/>
  <c r="AF212" i="72"/>
  <c r="AF212" i="70"/>
  <c r="AF212" i="73"/>
  <c r="AF212" i="88"/>
  <c r="AF212" i="71"/>
  <c r="AF212" i="69"/>
  <c r="AF212" i="68"/>
  <c r="AF212" i="74"/>
  <c r="S212" i="68"/>
  <c r="S212" i="69"/>
  <c r="S212" i="70"/>
  <c r="S212" i="72"/>
  <c r="S212" i="67"/>
  <c r="S134" i="63"/>
  <c r="S135" i="63" s="1"/>
  <c r="S212" i="75"/>
  <c r="S212" i="88"/>
  <c r="S192" i="63"/>
  <c r="S212" i="73"/>
  <c r="S212" i="71"/>
  <c r="S212" i="74"/>
  <c r="J212" i="75"/>
  <c r="J212" i="70"/>
  <c r="J212" i="72"/>
  <c r="J212" i="67"/>
  <c r="J212" i="88"/>
  <c r="J212" i="68"/>
  <c r="J134" i="63"/>
  <c r="J135" i="63" s="1"/>
  <c r="J212" i="69"/>
  <c r="J212" i="71"/>
  <c r="J192" i="63"/>
  <c r="J212" i="73"/>
  <c r="J212" i="74"/>
  <c r="U212" i="75"/>
  <c r="U212" i="68"/>
  <c r="U212" i="69"/>
  <c r="U212" i="72"/>
  <c r="U134" i="63"/>
  <c r="U135" i="63" s="1"/>
  <c r="U192" i="63"/>
  <c r="U212" i="73"/>
  <c r="U212" i="88"/>
  <c r="U212" i="70"/>
  <c r="U212" i="67"/>
  <c r="U212" i="71"/>
  <c r="U212" i="74"/>
  <c r="Q212" i="70"/>
  <c r="Q134" i="63"/>
  <c r="Q135" i="63" s="1"/>
  <c r="Q192" i="63"/>
  <c r="Q212" i="71"/>
  <c r="Q212" i="88"/>
  <c r="Q212" i="68"/>
  <c r="Q212" i="67"/>
  <c r="Q212" i="72"/>
  <c r="Q212" i="75"/>
  <c r="Q212" i="73"/>
  <c r="Q212" i="69"/>
  <c r="Q212" i="74"/>
  <c r="AP212" i="75"/>
  <c r="AP134" i="63"/>
  <c r="AP135" i="63" s="1"/>
  <c r="AP212" i="70"/>
  <c r="AP212" i="71"/>
  <c r="AP212" i="68"/>
  <c r="AP212" i="73"/>
  <c r="AP212" i="67"/>
  <c r="AP212" i="69"/>
  <c r="AP192" i="63"/>
  <c r="AP212" i="72"/>
  <c r="AP212" i="88"/>
  <c r="AP212" i="74"/>
  <c r="AC212" i="72"/>
  <c r="AC212" i="88"/>
  <c r="AC192" i="63"/>
  <c r="AC212" i="68"/>
  <c r="AC212" i="67"/>
  <c r="AC212" i="70"/>
  <c r="AC212" i="75"/>
  <c r="AC134" i="63"/>
  <c r="AC135" i="63" s="1"/>
  <c r="AC212" i="73"/>
  <c r="AC212" i="71"/>
  <c r="AC212" i="69"/>
  <c r="AC212" i="74"/>
  <c r="X212" i="70"/>
  <c r="X212" i="71"/>
  <c r="X212" i="68"/>
  <c r="X212" i="75"/>
  <c r="X212" i="88"/>
  <c r="X212" i="67"/>
  <c r="X134" i="63"/>
  <c r="X135" i="63" s="1"/>
  <c r="X212" i="72"/>
  <c r="X192" i="63"/>
  <c r="X212" i="69"/>
  <c r="X212" i="73"/>
  <c r="X212" i="74"/>
  <c r="AR212" i="73"/>
  <c r="AR134" i="63"/>
  <c r="AR135" i="63" s="1"/>
  <c r="AR212" i="72"/>
  <c r="AR212" i="68"/>
  <c r="AR192" i="63"/>
  <c r="AR212" i="71"/>
  <c r="AR212" i="88"/>
  <c r="AR212" i="67"/>
  <c r="AR212" i="69"/>
  <c r="AR212" i="75"/>
  <c r="AR212" i="70"/>
  <c r="AR212" i="74"/>
  <c r="P212" i="70"/>
  <c r="P212" i="71"/>
  <c r="P212" i="68"/>
  <c r="P192" i="63"/>
  <c r="P212" i="75"/>
  <c r="P134" i="63"/>
  <c r="P135" i="63" s="1"/>
  <c r="P212" i="69"/>
  <c r="P212" i="88"/>
  <c r="P212" i="73"/>
  <c r="P212" i="67"/>
  <c r="P212" i="72"/>
  <c r="P212" i="74"/>
  <c r="Z212" i="72"/>
  <c r="Z212" i="75"/>
  <c r="Z212" i="73"/>
  <c r="Z192" i="63"/>
  <c r="Z212" i="68"/>
  <c r="Z134" i="63"/>
  <c r="Z135" i="63" s="1"/>
  <c r="Z212" i="88"/>
  <c r="Z212" i="70"/>
  <c r="Z212" i="69"/>
  <c r="Z212" i="67"/>
  <c r="Z212" i="71"/>
  <c r="Z212" i="74"/>
  <c r="R212" i="67"/>
  <c r="R212" i="70"/>
  <c r="R134" i="63"/>
  <c r="R135" i="63" s="1"/>
  <c r="R212" i="73"/>
  <c r="R212" i="75"/>
  <c r="R212" i="71"/>
  <c r="R192" i="63"/>
  <c r="R212" i="72"/>
  <c r="R212" i="68"/>
  <c r="R212" i="69"/>
  <c r="R212" i="88"/>
  <c r="R212" i="74"/>
  <c r="AQ212" i="70"/>
  <c r="AQ134" i="63"/>
  <c r="AQ135" i="63" s="1"/>
  <c r="AQ212" i="68"/>
  <c r="AQ212" i="88"/>
  <c r="AQ212" i="73"/>
  <c r="AQ192" i="63"/>
  <c r="AQ212" i="69"/>
  <c r="AQ212" i="75"/>
  <c r="AQ212" i="72"/>
  <c r="AQ212" i="67"/>
  <c r="AQ212" i="71"/>
  <c r="AQ212" i="74"/>
  <c r="AD212" i="72"/>
  <c r="AD212" i="88"/>
  <c r="AD212" i="75"/>
  <c r="AD212" i="67"/>
  <c r="AD134" i="63"/>
  <c r="AD135" i="63" s="1"/>
  <c r="AD212" i="71"/>
  <c r="AD212" i="69"/>
  <c r="AD212" i="70"/>
  <c r="AD192" i="63"/>
  <c r="AD212" i="73"/>
  <c r="AD212" i="68"/>
  <c r="AD212" i="74"/>
  <c r="AA212" i="70"/>
  <c r="AA212" i="71"/>
  <c r="AA192" i="63"/>
  <c r="AA212" i="68"/>
  <c r="AA212" i="69"/>
  <c r="AA212" i="67"/>
  <c r="AA134" i="63"/>
  <c r="AA135" i="63" s="1"/>
  <c r="AA212" i="72"/>
  <c r="AA212" i="88"/>
  <c r="AA212" i="73"/>
  <c r="AA212" i="75"/>
  <c r="AA212" i="74"/>
  <c r="AU134" i="63"/>
  <c r="AU135" i="63" s="1"/>
  <c r="AU212" i="70"/>
  <c r="AU212" i="73"/>
  <c r="AU212" i="67"/>
  <c r="AU212" i="71"/>
  <c r="AU212" i="72"/>
  <c r="AU212" i="75"/>
  <c r="AU212" i="88"/>
  <c r="AU212" i="69"/>
  <c r="AU192" i="63"/>
  <c r="AU212" i="68"/>
  <c r="AU212" i="74"/>
  <c r="AT212" i="73"/>
  <c r="AT134" i="63"/>
  <c r="AT135" i="63" s="1"/>
  <c r="AT212" i="88"/>
  <c r="AT212" i="70"/>
  <c r="AT212" i="69"/>
  <c r="AT212" i="71"/>
  <c r="AT212" i="67"/>
  <c r="AT192" i="63"/>
  <c r="AT212" i="72"/>
  <c r="AT212" i="75"/>
  <c r="AT212" i="68"/>
  <c r="AT212" i="74"/>
  <c r="AL212" i="68"/>
  <c r="AL134" i="63"/>
  <c r="AL135" i="63" s="1"/>
  <c r="AL212" i="88"/>
  <c r="AL212" i="69"/>
  <c r="AL212" i="70"/>
  <c r="AL212" i="73"/>
  <c r="AL212" i="72"/>
  <c r="AL192" i="63"/>
  <c r="AL212" i="75"/>
  <c r="AL212" i="67"/>
  <c r="AL212" i="71"/>
  <c r="AL212" i="74"/>
  <c r="AM212" i="67"/>
  <c r="AM212" i="75"/>
  <c r="AM212" i="69"/>
  <c r="AM212" i="68"/>
  <c r="AM212" i="73"/>
  <c r="AM212" i="72"/>
  <c r="AM192" i="63"/>
  <c r="AM212" i="71"/>
  <c r="AM134" i="63"/>
  <c r="AM135" i="63" s="1"/>
  <c r="AM212" i="88"/>
  <c r="AM212" i="70"/>
  <c r="AM212" i="74"/>
  <c r="W212" i="75"/>
  <c r="W134" i="63"/>
  <c r="W135" i="63" s="1"/>
  <c r="W212" i="88"/>
  <c r="W212" i="68"/>
  <c r="W212" i="72"/>
  <c r="W212" i="71"/>
  <c r="W212" i="70"/>
  <c r="W192" i="63"/>
  <c r="W212" i="69"/>
  <c r="W212" i="73"/>
  <c r="W212" i="67"/>
  <c r="W212" i="74"/>
  <c r="AE192" i="63"/>
  <c r="AE212" i="67"/>
  <c r="AE212" i="68"/>
  <c r="AE212" i="73"/>
  <c r="AE134" i="63"/>
  <c r="AE135" i="63" s="1"/>
  <c r="AE212" i="71"/>
  <c r="AE212" i="88"/>
  <c r="AE212" i="72"/>
  <c r="AE212" i="69"/>
  <c r="AE212" i="75"/>
  <c r="AE212" i="70"/>
  <c r="AE212" i="74"/>
  <c r="G9" i="2"/>
  <c r="E192" i="68" l="1"/>
  <c r="B27" i="68"/>
  <c r="E134" i="68"/>
  <c r="E135" i="68" s="1"/>
  <c r="E192" i="67"/>
  <c r="E134" i="67"/>
  <c r="E135" i="67" s="1"/>
  <c r="B27" i="67"/>
  <c r="E192" i="88"/>
  <c r="B27" i="88"/>
  <c r="E134" i="88"/>
  <c r="E135" i="88" s="1"/>
  <c r="G31" i="2"/>
  <c r="G28" i="2"/>
  <c r="G29" i="2"/>
  <c r="G32" i="2"/>
  <c r="G30" i="2"/>
  <c r="G34" i="2"/>
  <c r="G33" i="2"/>
  <c r="AT200" i="63"/>
  <c r="AT202" i="63"/>
  <c r="AT201" i="63"/>
  <c r="J222" i="75"/>
  <c r="J220" i="75"/>
  <c r="J221" i="75"/>
  <c r="AX134" i="63"/>
  <c r="AX135" i="63" s="1"/>
  <c r="AX212" i="69"/>
  <c r="AX212" i="88"/>
  <c r="AX212" i="68"/>
  <c r="AX212" i="72"/>
  <c r="AX212" i="70"/>
  <c r="AX212" i="71"/>
  <c r="AX192" i="63"/>
  <c r="AX212" i="75"/>
  <c r="AX212" i="73"/>
  <c r="AX212" i="67"/>
  <c r="AX212" i="74"/>
  <c r="K222" i="75"/>
  <c r="K221" i="75"/>
  <c r="K220" i="75"/>
  <c r="T200" i="63"/>
  <c r="T202" i="63"/>
  <c r="T201" i="63"/>
  <c r="I222" i="75"/>
  <c r="I220" i="75"/>
  <c r="I221" i="75"/>
  <c r="G200" i="63"/>
  <c r="G202" i="63"/>
  <c r="G201" i="63"/>
  <c r="F200" i="63"/>
  <c r="F202" i="63"/>
  <c r="F201" i="63"/>
  <c r="AG221" i="75"/>
  <c r="AG222" i="75"/>
  <c r="AG220" i="75"/>
  <c r="AO201" i="63"/>
  <c r="AO202" i="63"/>
  <c r="AO200" i="63"/>
  <c r="AY75" i="63"/>
  <c r="AY77" i="63" s="1"/>
  <c r="AY172" i="63"/>
  <c r="AY194" i="63" s="1"/>
  <c r="AY176" i="63"/>
  <c r="AY195" i="63" s="1"/>
  <c r="AY143" i="63"/>
  <c r="AY193" i="63" s="1"/>
  <c r="AM202" i="63"/>
  <c r="AM200" i="63"/>
  <c r="AM201" i="63"/>
  <c r="AD221" i="75"/>
  <c r="AD220" i="75"/>
  <c r="AD222" i="75"/>
  <c r="AC221" i="75"/>
  <c r="AC222" i="75"/>
  <c r="AC220" i="75"/>
  <c r="AB220" i="75"/>
  <c r="AB222" i="75"/>
  <c r="AB221" i="75"/>
  <c r="K201" i="63"/>
  <c r="K200" i="63"/>
  <c r="K202" i="63"/>
  <c r="I201" i="63"/>
  <c r="I202" i="63"/>
  <c r="I200" i="63"/>
  <c r="M202" i="63"/>
  <c r="M200" i="63"/>
  <c r="M201" i="63"/>
  <c r="X222" i="75"/>
  <c r="X220" i="75"/>
  <c r="X221" i="75"/>
  <c r="AV222" i="75"/>
  <c r="AV221" i="75"/>
  <c r="AV220" i="75"/>
  <c r="AI202" i="63"/>
  <c r="AI200" i="63"/>
  <c r="AI201" i="63"/>
  <c r="H222" i="75"/>
  <c r="H221" i="75"/>
  <c r="H220" i="75"/>
  <c r="N221" i="75"/>
  <c r="N220" i="75"/>
  <c r="N222" i="75"/>
  <c r="AB200" i="63"/>
  <c r="AB202" i="63"/>
  <c r="AB201" i="63"/>
  <c r="AH202" i="63"/>
  <c r="AH201" i="63"/>
  <c r="AH200" i="63"/>
  <c r="L222" i="75"/>
  <c r="L221" i="75"/>
  <c r="L220" i="75"/>
  <c r="E212" i="72"/>
  <c r="E212" i="75"/>
  <c r="E212" i="68"/>
  <c r="E212" i="70"/>
  <c r="E212" i="71"/>
  <c r="E212" i="88"/>
  <c r="E212" i="73"/>
  <c r="E212" i="67"/>
  <c r="E212" i="69"/>
  <c r="E212" i="74"/>
  <c r="E200" i="63"/>
  <c r="E202" i="63"/>
  <c r="E201" i="63"/>
  <c r="AS222" i="75"/>
  <c r="AS220" i="75"/>
  <c r="AS221" i="75"/>
  <c r="M221" i="75"/>
  <c r="M220" i="75"/>
  <c r="M222" i="75"/>
  <c r="AD201" i="63"/>
  <c r="AD200" i="63"/>
  <c r="AD202" i="63"/>
  <c r="AR200" i="63"/>
  <c r="AR202" i="63"/>
  <c r="AR201" i="63"/>
  <c r="W201" i="63"/>
  <c r="W202" i="63"/>
  <c r="W200" i="63"/>
  <c r="AL200" i="63"/>
  <c r="AL202" i="63"/>
  <c r="AL201" i="63"/>
  <c r="Z202" i="63"/>
  <c r="Z201" i="63"/>
  <c r="Z200" i="63"/>
  <c r="S200" i="63"/>
  <c r="S202" i="63"/>
  <c r="S201" i="63"/>
  <c r="AK201" i="63"/>
  <c r="AK200" i="63"/>
  <c r="AK202" i="63"/>
  <c r="AH222" i="75"/>
  <c r="AH221" i="75"/>
  <c r="AH220" i="75"/>
  <c r="L202" i="63"/>
  <c r="L200" i="63"/>
  <c r="L201" i="63"/>
  <c r="AI222" i="75"/>
  <c r="AI220" i="75"/>
  <c r="AI221" i="75"/>
  <c r="V201" i="63"/>
  <c r="V200" i="63"/>
  <c r="V202" i="63"/>
  <c r="H201" i="63"/>
  <c r="H200" i="63"/>
  <c r="H202" i="63"/>
  <c r="AW213" i="69"/>
  <c r="AW213" i="74"/>
  <c r="AW213" i="75"/>
  <c r="AW213" i="67"/>
  <c r="AW213" i="70"/>
  <c r="AW213" i="68"/>
  <c r="AW213" i="71"/>
  <c r="AW213" i="72"/>
  <c r="AW213" i="88"/>
  <c r="AW213" i="73"/>
  <c r="AU202" i="63"/>
  <c r="AU201" i="63"/>
  <c r="AU200" i="63"/>
  <c r="AQ201" i="63"/>
  <c r="AQ200" i="63"/>
  <c r="AQ202" i="63"/>
  <c r="X202" i="63"/>
  <c r="X200" i="63"/>
  <c r="X201" i="63"/>
  <c r="AP220" i="75"/>
  <c r="AP221" i="75"/>
  <c r="AP222" i="75"/>
  <c r="U220" i="75"/>
  <c r="U221" i="75"/>
  <c r="U222" i="75"/>
  <c r="AC202" i="63"/>
  <c r="AC200" i="63"/>
  <c r="AC201" i="63"/>
  <c r="Q201" i="63"/>
  <c r="Q202" i="63"/>
  <c r="Q200" i="63"/>
  <c r="AF201" i="63"/>
  <c r="AF202" i="63"/>
  <c r="AF200" i="63"/>
  <c r="AX215" i="72"/>
  <c r="AX215" i="74"/>
  <c r="AX215" i="75"/>
  <c r="AX215" i="71"/>
  <c r="AX215" i="67"/>
  <c r="AX215" i="68"/>
  <c r="AX215" i="88"/>
  <c r="AX215" i="73"/>
  <c r="AX215" i="70"/>
  <c r="AX215" i="69"/>
  <c r="O221" i="75"/>
  <c r="O222" i="75"/>
  <c r="O220" i="75"/>
  <c r="AJ221" i="75"/>
  <c r="AJ222" i="75"/>
  <c r="AJ220" i="75"/>
  <c r="V222" i="75"/>
  <c r="V221" i="75"/>
  <c r="V220" i="75"/>
  <c r="N202" i="63"/>
  <c r="N200" i="63"/>
  <c r="N201" i="63"/>
  <c r="AN200" i="63"/>
  <c r="AN201" i="63"/>
  <c r="AN202" i="63"/>
  <c r="AW215" i="75"/>
  <c r="AW215" i="67"/>
  <c r="AW215" i="73"/>
  <c r="AW215" i="74"/>
  <c r="AW215" i="69"/>
  <c r="AW215" i="71"/>
  <c r="AW215" i="72"/>
  <c r="AW215" i="70"/>
  <c r="AW215" i="68"/>
  <c r="AW215" i="88"/>
  <c r="AQ221" i="75"/>
  <c r="AQ220" i="75"/>
  <c r="AQ222" i="75"/>
  <c r="P202" i="63"/>
  <c r="P200" i="63"/>
  <c r="P201" i="63"/>
  <c r="W220" i="75"/>
  <c r="W222" i="75"/>
  <c r="W221" i="75"/>
  <c r="AL222" i="75"/>
  <c r="AL221" i="75"/>
  <c r="AL220" i="75"/>
  <c r="AP201" i="63"/>
  <c r="AP202" i="63"/>
  <c r="AP200" i="63"/>
  <c r="AA221" i="75"/>
  <c r="AA222" i="75"/>
  <c r="AA220" i="75"/>
  <c r="AA202" i="63"/>
  <c r="AA201" i="63"/>
  <c r="AA200" i="63"/>
  <c r="Z221" i="75"/>
  <c r="Z222" i="75"/>
  <c r="Z220" i="75"/>
  <c r="J202" i="63"/>
  <c r="J201" i="63"/>
  <c r="J200" i="63"/>
  <c r="S220" i="75"/>
  <c r="S221" i="75"/>
  <c r="S222" i="75"/>
  <c r="AF220" i="75"/>
  <c r="AF222" i="75"/>
  <c r="AF221" i="75"/>
  <c r="O201" i="63"/>
  <c r="O202" i="63"/>
  <c r="O200" i="63"/>
  <c r="Y200" i="63"/>
  <c r="Y202" i="63"/>
  <c r="Y201" i="63"/>
  <c r="AJ200" i="63"/>
  <c r="AJ202" i="63"/>
  <c r="AJ201" i="63"/>
  <c r="AS202" i="63"/>
  <c r="AS201" i="63"/>
  <c r="AS200" i="63"/>
  <c r="AG200" i="63"/>
  <c r="AG201" i="63"/>
  <c r="AG202" i="63"/>
  <c r="AW214" i="68"/>
  <c r="AW214" i="71"/>
  <c r="AW214" i="88"/>
  <c r="AW214" i="69"/>
  <c r="AW214" i="73"/>
  <c r="AW214" i="72"/>
  <c r="AW214" i="75"/>
  <c r="AW214" i="74"/>
  <c r="AW214" i="67"/>
  <c r="AW214" i="70"/>
  <c r="AU221" i="75"/>
  <c r="AU220" i="75"/>
  <c r="AU222" i="75"/>
  <c r="R202" i="63"/>
  <c r="R201" i="63"/>
  <c r="R200" i="63"/>
  <c r="AE221" i="75"/>
  <c r="AE220" i="75"/>
  <c r="AE222" i="75"/>
  <c r="AM220" i="75"/>
  <c r="AM222" i="75"/>
  <c r="AM221" i="75"/>
  <c r="AT222" i="75"/>
  <c r="AT220" i="75"/>
  <c r="AT221" i="75"/>
  <c r="AR221" i="75"/>
  <c r="AR222" i="75"/>
  <c r="AR220" i="75"/>
  <c r="U201" i="63"/>
  <c r="U200" i="63"/>
  <c r="U202" i="63"/>
  <c r="AX213" i="72"/>
  <c r="AX213" i="88"/>
  <c r="AX213" i="68"/>
  <c r="AX213" i="75"/>
  <c r="AX213" i="70"/>
  <c r="AX213" i="67"/>
  <c r="AX213" i="69"/>
  <c r="AX213" i="71"/>
  <c r="AX213" i="74"/>
  <c r="AX213" i="73"/>
  <c r="AE201" i="63"/>
  <c r="AE202" i="63"/>
  <c r="AE200" i="63"/>
  <c r="R220" i="75"/>
  <c r="R221" i="75"/>
  <c r="R222" i="75"/>
  <c r="P221" i="75"/>
  <c r="P220" i="75"/>
  <c r="P222" i="75"/>
  <c r="Q221" i="75"/>
  <c r="Q222" i="75"/>
  <c r="Q220" i="75"/>
  <c r="AK221" i="75"/>
  <c r="AK220" i="75"/>
  <c r="AK222" i="75"/>
  <c r="AX214" i="68"/>
  <c r="AX214" i="72"/>
  <c r="AX214" i="71"/>
  <c r="AX214" i="67"/>
  <c r="AX214" i="70"/>
  <c r="AX214" i="88"/>
  <c r="AX214" i="69"/>
  <c r="AX214" i="73"/>
  <c r="AX214" i="74"/>
  <c r="AX214" i="75"/>
  <c r="AV200" i="63"/>
  <c r="AV202" i="63"/>
  <c r="AV201" i="63"/>
  <c r="AO222" i="75"/>
  <c r="AO221" i="75"/>
  <c r="AO220" i="75"/>
  <c r="T222" i="75"/>
  <c r="T220" i="75"/>
  <c r="T221" i="75"/>
  <c r="Y221" i="75"/>
  <c r="Y222" i="75"/>
  <c r="Y220" i="75"/>
  <c r="G221" i="75"/>
  <c r="G220" i="75"/>
  <c r="G222" i="75"/>
  <c r="F222" i="75"/>
  <c r="F220" i="75"/>
  <c r="F221" i="75"/>
  <c r="AN220" i="75"/>
  <c r="AN221" i="75"/>
  <c r="AN222" i="75"/>
  <c r="AW134" i="63"/>
  <c r="AW135" i="63" s="1"/>
  <c r="AW212" i="70"/>
  <c r="AW212" i="71"/>
  <c r="AW212" i="69"/>
  <c r="AW212" i="88"/>
  <c r="AW212" i="67"/>
  <c r="AW212" i="68"/>
  <c r="AW212" i="72"/>
  <c r="AW212" i="73"/>
  <c r="AW192" i="63"/>
  <c r="AW212" i="75"/>
  <c r="AW212" i="74"/>
  <c r="G12" i="2"/>
  <c r="G10" i="2"/>
  <c r="G11" i="2"/>
  <c r="G25" i="2" l="1"/>
  <c r="G26" i="2"/>
  <c r="G27" i="2"/>
  <c r="E202" i="88"/>
  <c r="E206" i="88" s="1"/>
  <c r="F206" i="88" s="1"/>
  <c r="G206" i="88" s="1"/>
  <c r="H206" i="88" s="1"/>
  <c r="I206" i="88" s="1"/>
  <c r="J206" i="88" s="1"/>
  <c r="K206" i="88" s="1"/>
  <c r="L206" i="88" s="1"/>
  <c r="M206" i="88" s="1"/>
  <c r="E201" i="88"/>
  <c r="E205" i="88" s="1"/>
  <c r="F205" i="88" s="1"/>
  <c r="G205" i="88" s="1"/>
  <c r="H205" i="88" s="1"/>
  <c r="I205" i="88" s="1"/>
  <c r="J205" i="88" s="1"/>
  <c r="K205" i="88" s="1"/>
  <c r="L205" i="88" s="1"/>
  <c r="M205" i="88" s="1"/>
  <c r="E200" i="88"/>
  <c r="E204" i="88" s="1"/>
  <c r="F204" i="88" s="1"/>
  <c r="G204" i="88" s="1"/>
  <c r="H204" i="88" s="1"/>
  <c r="I204" i="88" s="1"/>
  <c r="J204" i="88" s="1"/>
  <c r="K204" i="88" s="1"/>
  <c r="L204" i="88" s="1"/>
  <c r="M204" i="88" s="1"/>
  <c r="E200" i="67"/>
  <c r="E204" i="67" s="1"/>
  <c r="F204" i="67" s="1"/>
  <c r="G204" i="67" s="1"/>
  <c r="H204" i="67" s="1"/>
  <c r="I204" i="67" s="1"/>
  <c r="J204" i="67" s="1"/>
  <c r="K204" i="67" s="1"/>
  <c r="L204" i="67" s="1"/>
  <c r="M204" i="67" s="1"/>
  <c r="E202" i="67"/>
  <c r="E206" i="67" s="1"/>
  <c r="F206" i="67" s="1"/>
  <c r="G206" i="67" s="1"/>
  <c r="H206" i="67" s="1"/>
  <c r="I206" i="67" s="1"/>
  <c r="J206" i="67" s="1"/>
  <c r="K206" i="67" s="1"/>
  <c r="L206" i="67" s="1"/>
  <c r="M206" i="67" s="1"/>
  <c r="E201" i="67"/>
  <c r="E205" i="67" s="1"/>
  <c r="F205" i="67" s="1"/>
  <c r="G205" i="67" s="1"/>
  <c r="H205" i="67" s="1"/>
  <c r="I205" i="67" s="1"/>
  <c r="J205" i="67" s="1"/>
  <c r="K205" i="67" s="1"/>
  <c r="L205" i="67" s="1"/>
  <c r="M205" i="67" s="1"/>
  <c r="E200" i="68"/>
  <c r="E204" i="68" s="1"/>
  <c r="F204" i="68" s="1"/>
  <c r="G204" i="68" s="1"/>
  <c r="H204" i="68" s="1"/>
  <c r="I204" i="68" s="1"/>
  <c r="J204" i="68" s="1"/>
  <c r="K204" i="68" s="1"/>
  <c r="L204" i="68" s="1"/>
  <c r="M204" i="68" s="1"/>
  <c r="E202" i="68"/>
  <c r="E206" i="68" s="1"/>
  <c r="F206" i="68" s="1"/>
  <c r="G206" i="68" s="1"/>
  <c r="H206" i="68" s="1"/>
  <c r="I206" i="68" s="1"/>
  <c r="J206" i="68" s="1"/>
  <c r="K206" i="68" s="1"/>
  <c r="L206" i="68" s="1"/>
  <c r="M206" i="68" s="1"/>
  <c r="E201" i="68"/>
  <c r="E205" i="68" s="1"/>
  <c r="F205" i="68" s="1"/>
  <c r="G205" i="68" s="1"/>
  <c r="H205" i="68" s="1"/>
  <c r="I205" i="68" s="1"/>
  <c r="J205" i="68" s="1"/>
  <c r="K205" i="68" s="1"/>
  <c r="L205" i="68" s="1"/>
  <c r="M205" i="68" s="1"/>
  <c r="U220" i="72"/>
  <c r="U220" i="74"/>
  <c r="U220" i="68"/>
  <c r="U220" i="69"/>
  <c r="U220" i="70"/>
  <c r="U220" i="71"/>
  <c r="U220" i="73"/>
  <c r="U220" i="88"/>
  <c r="U220" i="67"/>
  <c r="AV222" i="73"/>
  <c r="AV222" i="68"/>
  <c r="AV222" i="88"/>
  <c r="AV222" i="71"/>
  <c r="AV222" i="74"/>
  <c r="AV222" i="70"/>
  <c r="AV222" i="69"/>
  <c r="AV222" i="67"/>
  <c r="AV222" i="72"/>
  <c r="AE220" i="67"/>
  <c r="AE220" i="69"/>
  <c r="AE220" i="68"/>
  <c r="AE220" i="88"/>
  <c r="AE220" i="73"/>
  <c r="AE220" i="74"/>
  <c r="AE220" i="71"/>
  <c r="AE220" i="70"/>
  <c r="AE220" i="72"/>
  <c r="AN220" i="67"/>
  <c r="AN220" i="68"/>
  <c r="AN220" i="70"/>
  <c r="AN220" i="69"/>
  <c r="AN220" i="88"/>
  <c r="AN220" i="73"/>
  <c r="AN220" i="71"/>
  <c r="AN220" i="74"/>
  <c r="AN220" i="72"/>
  <c r="Z221" i="68"/>
  <c r="Z221" i="88"/>
  <c r="Z221" i="71"/>
  <c r="Z221" i="74"/>
  <c r="Z221" i="67"/>
  <c r="Z221" i="70"/>
  <c r="Z221" i="69"/>
  <c r="Z221" i="73"/>
  <c r="Z221" i="72"/>
  <c r="AB222" i="68"/>
  <c r="AB222" i="88"/>
  <c r="AB222" i="67"/>
  <c r="AB222" i="74"/>
  <c r="AB222" i="72"/>
  <c r="AB222" i="73"/>
  <c r="AB222" i="71"/>
  <c r="AB222" i="70"/>
  <c r="AB222" i="69"/>
  <c r="AV220" i="68"/>
  <c r="AV220" i="69"/>
  <c r="AV220" i="88"/>
  <c r="AV220" i="67"/>
  <c r="AV220" i="74"/>
  <c r="AV220" i="72"/>
  <c r="AV220" i="70"/>
  <c r="AV220" i="73"/>
  <c r="AV220" i="71"/>
  <c r="AE221" i="72"/>
  <c r="AE221" i="71"/>
  <c r="AE221" i="70"/>
  <c r="AE221" i="67"/>
  <c r="AE221" i="68"/>
  <c r="AE221" i="69"/>
  <c r="AE221" i="73"/>
  <c r="AE221" i="74"/>
  <c r="AE221" i="88"/>
  <c r="AJ222" i="72"/>
  <c r="AJ222" i="70"/>
  <c r="AJ222" i="69"/>
  <c r="AJ222" i="73"/>
  <c r="AJ222" i="67"/>
  <c r="AJ222" i="71"/>
  <c r="AJ222" i="88"/>
  <c r="AJ222" i="68"/>
  <c r="AJ222" i="74"/>
  <c r="J222" i="71"/>
  <c r="J222" i="70"/>
  <c r="J222" i="68"/>
  <c r="J222" i="88"/>
  <c r="J222" i="74"/>
  <c r="J222" i="67"/>
  <c r="J222" i="69"/>
  <c r="J222" i="72"/>
  <c r="J222" i="73"/>
  <c r="N222" i="72"/>
  <c r="N222" i="88"/>
  <c r="N222" i="67"/>
  <c r="N222" i="74"/>
  <c r="N222" i="73"/>
  <c r="N222" i="69"/>
  <c r="N222" i="70"/>
  <c r="N222" i="68"/>
  <c r="N222" i="71"/>
  <c r="Q222" i="72"/>
  <c r="Q222" i="69"/>
  <c r="Q222" i="67"/>
  <c r="Q222" i="88"/>
  <c r="Q222" i="71"/>
  <c r="Q222" i="74"/>
  <c r="Q222" i="68"/>
  <c r="Q222" i="70"/>
  <c r="Q222" i="73"/>
  <c r="AQ220" i="73"/>
  <c r="AQ220" i="67"/>
  <c r="AQ220" i="72"/>
  <c r="AQ220" i="68"/>
  <c r="AQ220" i="88"/>
  <c r="AQ220" i="71"/>
  <c r="AQ220" i="74"/>
  <c r="AQ220" i="69"/>
  <c r="AQ220" i="70"/>
  <c r="H220" i="70"/>
  <c r="H220" i="67"/>
  <c r="H220" i="73"/>
  <c r="H220" i="69"/>
  <c r="H220" i="68"/>
  <c r="H220" i="72"/>
  <c r="H220" i="88"/>
  <c r="H220" i="71"/>
  <c r="H220" i="74"/>
  <c r="L221" i="69"/>
  <c r="L221" i="73"/>
  <c r="L221" i="88"/>
  <c r="L221" i="72"/>
  <c r="L221" i="74"/>
  <c r="L221" i="70"/>
  <c r="L221" i="68"/>
  <c r="L221" i="71"/>
  <c r="L221" i="67"/>
  <c r="AK221" i="88"/>
  <c r="AK221" i="70"/>
  <c r="AK221" i="74"/>
  <c r="AK221" i="68"/>
  <c r="AK221" i="72"/>
  <c r="AK221" i="67"/>
  <c r="AK221" i="73"/>
  <c r="AK221" i="69"/>
  <c r="AK221" i="71"/>
  <c r="AL222" i="71"/>
  <c r="AL222" i="88"/>
  <c r="AL222" i="67"/>
  <c r="AL222" i="74"/>
  <c r="AL222" i="70"/>
  <c r="AL222" i="72"/>
  <c r="AL222" i="69"/>
  <c r="AL222" i="73"/>
  <c r="AL222" i="68"/>
  <c r="AD222" i="70"/>
  <c r="AD222" i="72"/>
  <c r="AD222" i="68"/>
  <c r="AD222" i="69"/>
  <c r="AD222" i="71"/>
  <c r="AD222" i="73"/>
  <c r="AD222" i="67"/>
  <c r="AD222" i="88"/>
  <c r="AD222" i="74"/>
  <c r="M222" i="71"/>
  <c r="M222" i="70"/>
  <c r="M222" i="72"/>
  <c r="M222" i="67"/>
  <c r="M222" i="68"/>
  <c r="M222" i="74"/>
  <c r="M222" i="88"/>
  <c r="M222" i="73"/>
  <c r="M222" i="69"/>
  <c r="AM221" i="88"/>
  <c r="AM221" i="67"/>
  <c r="AM221" i="74"/>
  <c r="AM221" i="73"/>
  <c r="AM221" i="68"/>
  <c r="AM221" i="70"/>
  <c r="AM221" i="69"/>
  <c r="AM221" i="72"/>
  <c r="AM221" i="71"/>
  <c r="AO222" i="73"/>
  <c r="AO222" i="88"/>
  <c r="AO222" i="74"/>
  <c r="AO222" i="71"/>
  <c r="AO222" i="68"/>
  <c r="AO222" i="72"/>
  <c r="AO222" i="67"/>
  <c r="AO222" i="69"/>
  <c r="AO222" i="70"/>
  <c r="G221" i="70"/>
  <c r="G221" i="72"/>
  <c r="G221" i="73"/>
  <c r="G221" i="88"/>
  <c r="G221" i="74"/>
  <c r="G221" i="69"/>
  <c r="G221" i="71"/>
  <c r="G221" i="67"/>
  <c r="G221" i="68"/>
  <c r="T220" i="68"/>
  <c r="T220" i="88"/>
  <c r="T220" i="73"/>
  <c r="T220" i="74"/>
  <c r="T220" i="70"/>
  <c r="T220" i="69"/>
  <c r="T220" i="72"/>
  <c r="T220" i="67"/>
  <c r="T220" i="71"/>
  <c r="AX201" i="63"/>
  <c r="AX200" i="63"/>
  <c r="AX202" i="63"/>
  <c r="AJ221" i="71"/>
  <c r="AJ221" i="69"/>
  <c r="AJ221" i="73"/>
  <c r="AJ221" i="68"/>
  <c r="AJ221" i="88"/>
  <c r="AJ221" i="67"/>
  <c r="AJ221" i="74"/>
  <c r="AJ221" i="72"/>
  <c r="AJ221" i="70"/>
  <c r="AW202" i="63"/>
  <c r="AW200" i="63"/>
  <c r="AW201" i="63"/>
  <c r="R220" i="72"/>
  <c r="R220" i="67"/>
  <c r="R220" i="70"/>
  <c r="R220" i="68"/>
  <c r="R220" i="69"/>
  <c r="R220" i="88"/>
  <c r="R220" i="71"/>
  <c r="R220" i="73"/>
  <c r="R220" i="74"/>
  <c r="AG222" i="69"/>
  <c r="AG222" i="67"/>
  <c r="AG222" i="88"/>
  <c r="AG222" i="70"/>
  <c r="AG222" i="74"/>
  <c r="AG222" i="72"/>
  <c r="AG222" i="68"/>
  <c r="AG222" i="73"/>
  <c r="AG222" i="71"/>
  <c r="AJ220" i="71"/>
  <c r="AJ220" i="70"/>
  <c r="AJ220" i="68"/>
  <c r="AJ220" i="73"/>
  <c r="AJ220" i="88"/>
  <c r="AJ220" i="69"/>
  <c r="AJ220" i="74"/>
  <c r="AJ220" i="67"/>
  <c r="AJ220" i="72"/>
  <c r="Q221" i="68"/>
  <c r="Q221" i="74"/>
  <c r="Q221" i="73"/>
  <c r="Q221" i="67"/>
  <c r="Q221" i="70"/>
  <c r="Q221" i="72"/>
  <c r="Q221" i="71"/>
  <c r="Q221" i="69"/>
  <c r="Q221" i="88"/>
  <c r="AQ221" i="68"/>
  <c r="AQ221" i="71"/>
  <c r="AQ221" i="67"/>
  <c r="AQ221" i="88"/>
  <c r="AQ221" i="72"/>
  <c r="AQ221" i="74"/>
  <c r="AQ221" i="73"/>
  <c r="AQ221" i="70"/>
  <c r="AQ221" i="69"/>
  <c r="H221" i="72"/>
  <c r="H221" i="74"/>
  <c r="H221" i="70"/>
  <c r="H221" i="69"/>
  <c r="H221" i="67"/>
  <c r="H221" i="71"/>
  <c r="H221" i="68"/>
  <c r="H221" i="88"/>
  <c r="H221" i="73"/>
  <c r="L220" i="73"/>
  <c r="L220" i="72"/>
  <c r="L220" i="67"/>
  <c r="L220" i="69"/>
  <c r="L220" i="68"/>
  <c r="L220" i="70"/>
  <c r="L220" i="71"/>
  <c r="L220" i="88"/>
  <c r="L220" i="74"/>
  <c r="S221" i="67"/>
  <c r="S221" i="69"/>
  <c r="S221" i="72"/>
  <c r="S221" i="88"/>
  <c r="S221" i="70"/>
  <c r="S221" i="74"/>
  <c r="S221" i="71"/>
  <c r="S221" i="68"/>
  <c r="S221" i="73"/>
  <c r="AL220" i="71"/>
  <c r="AL220" i="74"/>
  <c r="AL220" i="67"/>
  <c r="AL220" i="69"/>
  <c r="AL220" i="70"/>
  <c r="AL220" i="73"/>
  <c r="AL220" i="72"/>
  <c r="AL220" i="68"/>
  <c r="AL220" i="88"/>
  <c r="AD220" i="71"/>
  <c r="AD220" i="67"/>
  <c r="AD220" i="70"/>
  <c r="AD220" i="74"/>
  <c r="AD220" i="68"/>
  <c r="AD220" i="72"/>
  <c r="AD220" i="69"/>
  <c r="AD220" i="73"/>
  <c r="AD220" i="88"/>
  <c r="E205" i="63"/>
  <c r="F205" i="63" s="1"/>
  <c r="E221" i="88"/>
  <c r="E221" i="73"/>
  <c r="E221" i="74"/>
  <c r="E221" i="71"/>
  <c r="E221" i="67"/>
  <c r="E221" i="70"/>
  <c r="E221" i="68"/>
  <c r="E221" i="72"/>
  <c r="E221" i="69"/>
  <c r="AH220" i="67"/>
  <c r="AH220" i="73"/>
  <c r="AH220" i="72"/>
  <c r="AH220" i="68"/>
  <c r="AH220" i="70"/>
  <c r="AH220" i="71"/>
  <c r="AH220" i="88"/>
  <c r="AH220" i="69"/>
  <c r="AH220" i="74"/>
  <c r="I220" i="72"/>
  <c r="I220" i="71"/>
  <c r="I220" i="70"/>
  <c r="I220" i="88"/>
  <c r="I220" i="67"/>
  <c r="I220" i="69"/>
  <c r="I220" i="73"/>
  <c r="I220" i="68"/>
  <c r="I220" i="74"/>
  <c r="AM220" i="71"/>
  <c r="AM220" i="88"/>
  <c r="AM220" i="67"/>
  <c r="AM220" i="68"/>
  <c r="AM220" i="74"/>
  <c r="AM220" i="69"/>
  <c r="AM220" i="72"/>
  <c r="AM220" i="73"/>
  <c r="AM220" i="70"/>
  <c r="AO221" i="70"/>
  <c r="AO221" i="67"/>
  <c r="AO221" i="88"/>
  <c r="AO221" i="68"/>
  <c r="AO221" i="74"/>
  <c r="AO221" i="73"/>
  <c r="AO221" i="72"/>
  <c r="AO221" i="71"/>
  <c r="AO221" i="69"/>
  <c r="G222" i="68"/>
  <c r="G222" i="73"/>
  <c r="G222" i="67"/>
  <c r="G222" i="69"/>
  <c r="G222" i="70"/>
  <c r="G222" i="71"/>
  <c r="G222" i="88"/>
  <c r="G222" i="74"/>
  <c r="G222" i="72"/>
  <c r="AZ75" i="63"/>
  <c r="AZ77" i="63" s="1"/>
  <c r="AZ172" i="63"/>
  <c r="AZ194" i="63" s="1"/>
  <c r="AZ176" i="63"/>
  <c r="AZ195" i="63" s="1"/>
  <c r="AZ143" i="63"/>
  <c r="AZ193" i="63" s="1"/>
  <c r="R222" i="72"/>
  <c r="R222" i="88"/>
  <c r="R222" i="69"/>
  <c r="R222" i="74"/>
  <c r="R222" i="70"/>
  <c r="R222" i="71"/>
  <c r="R222" i="67"/>
  <c r="R222" i="68"/>
  <c r="R222" i="73"/>
  <c r="AS221" i="88"/>
  <c r="AS221" i="73"/>
  <c r="AS221" i="69"/>
  <c r="AS221" i="68"/>
  <c r="AS221" i="72"/>
  <c r="AS221" i="71"/>
  <c r="AS221" i="74"/>
  <c r="AS221" i="70"/>
  <c r="AS221" i="67"/>
  <c r="X222" i="69"/>
  <c r="X222" i="88"/>
  <c r="X222" i="72"/>
  <c r="X222" i="74"/>
  <c r="X222" i="73"/>
  <c r="X222" i="67"/>
  <c r="X222" i="68"/>
  <c r="X222" i="70"/>
  <c r="X222" i="71"/>
  <c r="AE222" i="70"/>
  <c r="AE222" i="72"/>
  <c r="AE222" i="73"/>
  <c r="AE222" i="71"/>
  <c r="AE222" i="69"/>
  <c r="AE222" i="67"/>
  <c r="AE222" i="68"/>
  <c r="AE222" i="88"/>
  <c r="AE222" i="74"/>
  <c r="AW221" i="75"/>
  <c r="AW220" i="75"/>
  <c r="AW222" i="75"/>
  <c r="O221" i="68"/>
  <c r="O221" i="73"/>
  <c r="O221" i="71"/>
  <c r="O221" i="67"/>
  <c r="O221" i="70"/>
  <c r="O221" i="88"/>
  <c r="O221" i="69"/>
  <c r="O221" i="74"/>
  <c r="O221" i="72"/>
  <c r="U222" i="67"/>
  <c r="U222" i="73"/>
  <c r="U222" i="72"/>
  <c r="U222" i="71"/>
  <c r="U222" i="88"/>
  <c r="U222" i="74"/>
  <c r="U222" i="68"/>
  <c r="U222" i="69"/>
  <c r="U222" i="70"/>
  <c r="R221" i="88"/>
  <c r="R221" i="67"/>
  <c r="R221" i="71"/>
  <c r="R221" i="73"/>
  <c r="R221" i="68"/>
  <c r="R221" i="69"/>
  <c r="R221" i="72"/>
  <c r="R221" i="70"/>
  <c r="R221" i="74"/>
  <c r="AG221" i="68"/>
  <c r="AG221" i="67"/>
  <c r="AG221" i="70"/>
  <c r="AG221" i="88"/>
  <c r="AG221" i="73"/>
  <c r="AG221" i="74"/>
  <c r="AG221" i="71"/>
  <c r="AG221" i="69"/>
  <c r="AG221" i="72"/>
  <c r="Y221" i="70"/>
  <c r="Y221" i="74"/>
  <c r="Y221" i="73"/>
  <c r="Y221" i="69"/>
  <c r="Y221" i="67"/>
  <c r="Y221" i="72"/>
  <c r="Y221" i="68"/>
  <c r="Y221" i="71"/>
  <c r="Y221" i="88"/>
  <c r="AP220" i="88"/>
  <c r="AP220" i="71"/>
  <c r="AP220" i="74"/>
  <c r="AP220" i="72"/>
  <c r="AP220" i="70"/>
  <c r="AP220" i="69"/>
  <c r="AP220" i="68"/>
  <c r="AP220" i="73"/>
  <c r="AP220" i="67"/>
  <c r="AC221" i="71"/>
  <c r="AC221" i="69"/>
  <c r="AC221" i="88"/>
  <c r="AC221" i="67"/>
  <c r="AC221" i="74"/>
  <c r="AC221" i="73"/>
  <c r="AC221" i="68"/>
  <c r="AC221" i="70"/>
  <c r="AC221" i="72"/>
  <c r="AU220" i="69"/>
  <c r="AU220" i="72"/>
  <c r="AU220" i="71"/>
  <c r="AU220" i="88"/>
  <c r="AU220" i="68"/>
  <c r="AU220" i="74"/>
  <c r="AU220" i="73"/>
  <c r="AU220" i="70"/>
  <c r="AU220" i="67"/>
  <c r="V222" i="71"/>
  <c r="V222" i="74"/>
  <c r="V222" i="70"/>
  <c r="V222" i="69"/>
  <c r="V222" i="73"/>
  <c r="V222" i="67"/>
  <c r="V222" i="68"/>
  <c r="V222" i="72"/>
  <c r="V222" i="88"/>
  <c r="L222" i="71"/>
  <c r="L222" i="74"/>
  <c r="L222" i="67"/>
  <c r="L222" i="72"/>
  <c r="L222" i="73"/>
  <c r="L222" i="70"/>
  <c r="L222" i="69"/>
  <c r="L222" i="68"/>
  <c r="L222" i="88"/>
  <c r="S222" i="71"/>
  <c r="S222" i="68"/>
  <c r="S222" i="67"/>
  <c r="S222" i="70"/>
  <c r="S222" i="74"/>
  <c r="S222" i="69"/>
  <c r="S222" i="72"/>
  <c r="S222" i="73"/>
  <c r="S222" i="88"/>
  <c r="W220" i="68"/>
  <c r="W220" i="72"/>
  <c r="W220" i="67"/>
  <c r="W220" i="73"/>
  <c r="W220" i="88"/>
  <c r="W220" i="71"/>
  <c r="W220" i="69"/>
  <c r="W220" i="74"/>
  <c r="W220" i="70"/>
  <c r="AD221" i="72"/>
  <c r="AD221" i="71"/>
  <c r="AD221" i="67"/>
  <c r="AD221" i="88"/>
  <c r="AD221" i="70"/>
  <c r="AD221" i="74"/>
  <c r="AD221" i="68"/>
  <c r="AD221" i="69"/>
  <c r="AD221" i="73"/>
  <c r="E222" i="68"/>
  <c r="E222" i="67"/>
  <c r="E222" i="71"/>
  <c r="E222" i="88"/>
  <c r="E222" i="69"/>
  <c r="E222" i="70"/>
  <c r="E222" i="73"/>
  <c r="E206" i="63"/>
  <c r="E222" i="74"/>
  <c r="E222" i="72"/>
  <c r="AH221" i="73"/>
  <c r="AH221" i="72"/>
  <c r="AH221" i="74"/>
  <c r="AH221" i="69"/>
  <c r="AH221" i="88"/>
  <c r="AH221" i="67"/>
  <c r="AH221" i="68"/>
  <c r="AH221" i="70"/>
  <c r="AH221" i="71"/>
  <c r="I222" i="67"/>
  <c r="I222" i="72"/>
  <c r="I222" i="70"/>
  <c r="I222" i="73"/>
  <c r="I222" i="68"/>
  <c r="I222" i="69"/>
  <c r="I222" i="71"/>
  <c r="I222" i="74"/>
  <c r="I222" i="88"/>
  <c r="AM222" i="72"/>
  <c r="AM222" i="69"/>
  <c r="AM222" i="88"/>
  <c r="AM222" i="71"/>
  <c r="AM222" i="74"/>
  <c r="AM222" i="68"/>
  <c r="AM222" i="67"/>
  <c r="AM222" i="73"/>
  <c r="AM222" i="70"/>
  <c r="G220" i="71"/>
  <c r="G220" i="72"/>
  <c r="G220" i="69"/>
  <c r="G220" i="88"/>
  <c r="G220" i="73"/>
  <c r="G220" i="74"/>
  <c r="G220" i="70"/>
  <c r="G220" i="68"/>
  <c r="G220" i="67"/>
  <c r="Y222" i="68"/>
  <c r="Y222" i="73"/>
  <c r="Y222" i="72"/>
  <c r="Y222" i="88"/>
  <c r="Y222" i="74"/>
  <c r="Y222" i="70"/>
  <c r="Y222" i="69"/>
  <c r="Y222" i="67"/>
  <c r="Y222" i="71"/>
  <c r="AP222" i="72"/>
  <c r="AP222" i="69"/>
  <c r="AP222" i="70"/>
  <c r="AP222" i="68"/>
  <c r="AP222" i="73"/>
  <c r="AP222" i="74"/>
  <c r="AP222" i="88"/>
  <c r="AP222" i="67"/>
  <c r="AP222" i="71"/>
  <c r="AN222" i="68"/>
  <c r="AN222" i="73"/>
  <c r="AN222" i="67"/>
  <c r="AN222" i="88"/>
  <c r="AN222" i="70"/>
  <c r="AN222" i="74"/>
  <c r="AN222" i="69"/>
  <c r="AN222" i="72"/>
  <c r="AN222" i="71"/>
  <c r="AC220" i="71"/>
  <c r="AC220" i="69"/>
  <c r="AC220" i="67"/>
  <c r="AC220" i="68"/>
  <c r="AC220" i="88"/>
  <c r="AC220" i="73"/>
  <c r="AC220" i="74"/>
  <c r="AC220" i="70"/>
  <c r="AC220" i="72"/>
  <c r="X221" i="73"/>
  <c r="X221" i="88"/>
  <c r="X221" i="67"/>
  <c r="X221" i="69"/>
  <c r="X221" i="72"/>
  <c r="X221" i="74"/>
  <c r="X221" i="71"/>
  <c r="X221" i="68"/>
  <c r="X221" i="70"/>
  <c r="AU221" i="71"/>
  <c r="AU221" i="74"/>
  <c r="AU221" i="72"/>
  <c r="AU221" i="73"/>
  <c r="AU221" i="67"/>
  <c r="AU221" i="68"/>
  <c r="AU221" i="69"/>
  <c r="AU221" i="70"/>
  <c r="AU221" i="88"/>
  <c r="V220" i="68"/>
  <c r="V220" i="72"/>
  <c r="V220" i="71"/>
  <c r="V220" i="69"/>
  <c r="V220" i="73"/>
  <c r="V220" i="88"/>
  <c r="V220" i="67"/>
  <c r="V220" i="74"/>
  <c r="V220" i="70"/>
  <c r="S220" i="67"/>
  <c r="S220" i="88"/>
  <c r="S220" i="70"/>
  <c r="S220" i="71"/>
  <c r="S220" i="74"/>
  <c r="S220" i="72"/>
  <c r="S220" i="73"/>
  <c r="S220" i="68"/>
  <c r="S220" i="69"/>
  <c r="W222" i="73"/>
  <c r="W222" i="68"/>
  <c r="W222" i="74"/>
  <c r="W222" i="72"/>
  <c r="W222" i="69"/>
  <c r="W222" i="70"/>
  <c r="W222" i="71"/>
  <c r="W222" i="67"/>
  <c r="W222" i="88"/>
  <c r="E220" i="68"/>
  <c r="E220" i="74"/>
  <c r="E220" i="72"/>
  <c r="E220" i="73"/>
  <c r="E220" i="71"/>
  <c r="E220" i="70"/>
  <c r="E220" i="69"/>
  <c r="E220" i="88"/>
  <c r="E220" i="67"/>
  <c r="E204" i="63"/>
  <c r="E224" i="88" s="1"/>
  <c r="AH222" i="71"/>
  <c r="AH222" i="69"/>
  <c r="AH222" i="73"/>
  <c r="AH222" i="88"/>
  <c r="AH222" i="67"/>
  <c r="AH222" i="72"/>
  <c r="AH222" i="74"/>
  <c r="AH222" i="68"/>
  <c r="AH222" i="70"/>
  <c r="I221" i="71"/>
  <c r="I221" i="72"/>
  <c r="I221" i="68"/>
  <c r="I221" i="73"/>
  <c r="I221" i="70"/>
  <c r="I221" i="69"/>
  <c r="I221" i="67"/>
  <c r="I221" i="88"/>
  <c r="I221" i="74"/>
  <c r="AY213" i="73"/>
  <c r="AY213" i="72"/>
  <c r="AY213" i="68"/>
  <c r="AY213" i="67"/>
  <c r="AY213" i="74"/>
  <c r="AY213" i="69"/>
  <c r="AY213" i="75"/>
  <c r="AY213" i="88"/>
  <c r="AY213" i="71"/>
  <c r="AY213" i="70"/>
  <c r="AT221" i="71"/>
  <c r="AT221" i="70"/>
  <c r="AT221" i="72"/>
  <c r="AT221" i="67"/>
  <c r="AT221" i="73"/>
  <c r="AT221" i="68"/>
  <c r="AT221" i="88"/>
  <c r="AT221" i="69"/>
  <c r="AT221" i="74"/>
  <c r="AG220" i="73"/>
  <c r="AG220" i="74"/>
  <c r="AG220" i="70"/>
  <c r="AG220" i="67"/>
  <c r="AG220" i="69"/>
  <c r="AG220" i="88"/>
  <c r="AG220" i="71"/>
  <c r="AG220" i="72"/>
  <c r="AG220" i="68"/>
  <c r="P221" i="71"/>
  <c r="P221" i="74"/>
  <c r="P221" i="68"/>
  <c r="P221" i="88"/>
  <c r="P221" i="67"/>
  <c r="P221" i="73"/>
  <c r="P221" i="69"/>
  <c r="P221" i="70"/>
  <c r="P221" i="72"/>
  <c r="AV221" i="71"/>
  <c r="AV221" i="72"/>
  <c r="AV221" i="70"/>
  <c r="AV221" i="69"/>
  <c r="AV221" i="67"/>
  <c r="AV221" i="88"/>
  <c r="AV221" i="68"/>
  <c r="AV221" i="74"/>
  <c r="AV221" i="73"/>
  <c r="U221" i="68"/>
  <c r="U221" i="74"/>
  <c r="U221" i="73"/>
  <c r="U221" i="88"/>
  <c r="U221" i="69"/>
  <c r="U221" i="70"/>
  <c r="U221" i="67"/>
  <c r="U221" i="71"/>
  <c r="U221" i="72"/>
  <c r="AS220" i="67"/>
  <c r="AS220" i="69"/>
  <c r="AS220" i="72"/>
  <c r="AS220" i="70"/>
  <c r="AS220" i="73"/>
  <c r="AS220" i="88"/>
  <c r="AS220" i="71"/>
  <c r="AS220" i="74"/>
  <c r="AS220" i="68"/>
  <c r="Y220" i="69"/>
  <c r="Y220" i="72"/>
  <c r="Y220" i="67"/>
  <c r="Y220" i="70"/>
  <c r="Y220" i="68"/>
  <c r="Y220" i="88"/>
  <c r="Y220" i="73"/>
  <c r="Y220" i="71"/>
  <c r="Y220" i="74"/>
  <c r="AA220" i="72"/>
  <c r="AA220" i="68"/>
  <c r="AA220" i="88"/>
  <c r="AA220" i="73"/>
  <c r="AA220" i="74"/>
  <c r="AA220" i="69"/>
  <c r="AA220" i="71"/>
  <c r="AA220" i="70"/>
  <c r="AA220" i="67"/>
  <c r="AP221" i="71"/>
  <c r="AP221" i="88"/>
  <c r="AP221" i="73"/>
  <c r="AP221" i="74"/>
  <c r="AP221" i="69"/>
  <c r="AP221" i="70"/>
  <c r="AP221" i="68"/>
  <c r="AP221" i="67"/>
  <c r="AP221" i="72"/>
  <c r="P220" i="88"/>
  <c r="P220" i="71"/>
  <c r="P220" i="74"/>
  <c r="P220" i="72"/>
  <c r="P220" i="68"/>
  <c r="P220" i="70"/>
  <c r="P220" i="73"/>
  <c r="P220" i="69"/>
  <c r="P220" i="67"/>
  <c r="AN221" i="72"/>
  <c r="AN221" i="70"/>
  <c r="AN221" i="68"/>
  <c r="AN221" i="71"/>
  <c r="AN221" i="67"/>
  <c r="AN221" i="73"/>
  <c r="AN221" i="69"/>
  <c r="AN221" i="88"/>
  <c r="AN221" i="74"/>
  <c r="AF220" i="88"/>
  <c r="AF220" i="68"/>
  <c r="AF220" i="69"/>
  <c r="AF220" i="71"/>
  <c r="AF220" i="72"/>
  <c r="AF220" i="67"/>
  <c r="AF220" i="74"/>
  <c r="AF220" i="70"/>
  <c r="AF220" i="73"/>
  <c r="AC222" i="88"/>
  <c r="AC222" i="73"/>
  <c r="AC222" i="74"/>
  <c r="AC222" i="72"/>
  <c r="AC222" i="69"/>
  <c r="AC222" i="70"/>
  <c r="AC222" i="68"/>
  <c r="AC222" i="71"/>
  <c r="AC222" i="67"/>
  <c r="X220" i="69"/>
  <c r="X220" i="70"/>
  <c r="X220" i="71"/>
  <c r="X220" i="68"/>
  <c r="X220" i="88"/>
  <c r="X220" i="74"/>
  <c r="X220" i="72"/>
  <c r="X220" i="73"/>
  <c r="X220" i="67"/>
  <c r="AU222" i="70"/>
  <c r="AU222" i="88"/>
  <c r="AU222" i="71"/>
  <c r="AU222" i="73"/>
  <c r="AU222" i="72"/>
  <c r="AU222" i="68"/>
  <c r="AU222" i="67"/>
  <c r="AU222" i="74"/>
  <c r="AU222" i="69"/>
  <c r="V221" i="71"/>
  <c r="V221" i="70"/>
  <c r="V221" i="88"/>
  <c r="V221" i="68"/>
  <c r="V221" i="74"/>
  <c r="V221" i="69"/>
  <c r="V221" i="73"/>
  <c r="V221" i="67"/>
  <c r="V221" i="72"/>
  <c r="Z220" i="67"/>
  <c r="Z220" i="71"/>
  <c r="Z220" i="68"/>
  <c r="Z220" i="69"/>
  <c r="Z220" i="73"/>
  <c r="Z220" i="72"/>
  <c r="Z220" i="70"/>
  <c r="Z220" i="88"/>
  <c r="Z220" i="74"/>
  <c r="W221" i="68"/>
  <c r="W221" i="69"/>
  <c r="W221" i="67"/>
  <c r="W221" i="70"/>
  <c r="W221" i="74"/>
  <c r="W221" i="88"/>
  <c r="W221" i="72"/>
  <c r="W221" i="71"/>
  <c r="W221" i="73"/>
  <c r="E222" i="75"/>
  <c r="E221" i="75"/>
  <c r="E220" i="75"/>
  <c r="AB221" i="88"/>
  <c r="AB221" i="73"/>
  <c r="AB221" i="74"/>
  <c r="AB221" i="68"/>
  <c r="AB221" i="69"/>
  <c r="AB221" i="72"/>
  <c r="AB221" i="71"/>
  <c r="AB221" i="67"/>
  <c r="AB221" i="70"/>
  <c r="K222" i="70"/>
  <c r="K222" i="73"/>
  <c r="K222" i="68"/>
  <c r="K222" i="67"/>
  <c r="K222" i="88"/>
  <c r="K222" i="69"/>
  <c r="K222" i="74"/>
  <c r="K222" i="72"/>
  <c r="K222" i="71"/>
  <c r="AY215" i="74"/>
  <c r="AY215" i="73"/>
  <c r="AY215" i="67"/>
  <c r="AY215" i="75"/>
  <c r="AY215" i="72"/>
  <c r="AY215" i="71"/>
  <c r="AY215" i="70"/>
  <c r="AY215" i="68"/>
  <c r="AY215" i="88"/>
  <c r="AY215" i="69"/>
  <c r="AT222" i="67"/>
  <c r="AT222" i="73"/>
  <c r="AT222" i="72"/>
  <c r="AT222" i="68"/>
  <c r="AT222" i="88"/>
  <c r="AT222" i="70"/>
  <c r="AT222" i="71"/>
  <c r="AT222" i="69"/>
  <c r="AT222" i="74"/>
  <c r="K220" i="71"/>
  <c r="K220" i="70"/>
  <c r="K220" i="88"/>
  <c r="K220" i="74"/>
  <c r="K220" i="67"/>
  <c r="K220" i="68"/>
  <c r="K220" i="69"/>
  <c r="K220" i="73"/>
  <c r="K220" i="72"/>
  <c r="AY214" i="67"/>
  <c r="AY214" i="73"/>
  <c r="AY214" i="88"/>
  <c r="AY214" i="74"/>
  <c r="AY214" i="71"/>
  <c r="AY214" i="70"/>
  <c r="AY214" i="68"/>
  <c r="AY214" i="72"/>
  <c r="AY214" i="69"/>
  <c r="AY214" i="75"/>
  <c r="F221" i="69"/>
  <c r="F221" i="74"/>
  <c r="F221" i="68"/>
  <c r="F221" i="67"/>
  <c r="F221" i="70"/>
  <c r="F221" i="72"/>
  <c r="F221" i="88"/>
  <c r="F221" i="73"/>
  <c r="F221" i="71"/>
  <c r="AT220" i="68"/>
  <c r="AT220" i="71"/>
  <c r="AT220" i="69"/>
  <c r="AT220" i="67"/>
  <c r="AT220" i="88"/>
  <c r="AT220" i="70"/>
  <c r="AT220" i="72"/>
  <c r="AT220" i="74"/>
  <c r="AT220" i="73"/>
  <c r="AS222" i="69"/>
  <c r="AS222" i="88"/>
  <c r="AS222" i="68"/>
  <c r="AS222" i="74"/>
  <c r="AS222" i="72"/>
  <c r="AS222" i="71"/>
  <c r="AS222" i="70"/>
  <c r="AS222" i="67"/>
  <c r="AS222" i="73"/>
  <c r="O222" i="69"/>
  <c r="O222" i="74"/>
  <c r="O222" i="71"/>
  <c r="O222" i="72"/>
  <c r="O222" i="67"/>
  <c r="O222" i="68"/>
  <c r="O222" i="70"/>
  <c r="O222" i="73"/>
  <c r="O222" i="88"/>
  <c r="J220" i="70"/>
  <c r="J220" i="67"/>
  <c r="J220" i="69"/>
  <c r="J220" i="68"/>
  <c r="J220" i="88"/>
  <c r="J220" i="73"/>
  <c r="J220" i="72"/>
  <c r="J220" i="71"/>
  <c r="J220" i="74"/>
  <c r="AA222" i="67"/>
  <c r="AA222" i="72"/>
  <c r="AA222" i="88"/>
  <c r="AA222" i="70"/>
  <c r="AA222" i="74"/>
  <c r="AA222" i="69"/>
  <c r="AA222" i="68"/>
  <c r="AA222" i="73"/>
  <c r="AA222" i="71"/>
  <c r="N221" i="70"/>
  <c r="N221" i="71"/>
  <c r="N221" i="73"/>
  <c r="N221" i="67"/>
  <c r="N221" i="68"/>
  <c r="N221" i="69"/>
  <c r="N221" i="88"/>
  <c r="N221" i="72"/>
  <c r="N221" i="74"/>
  <c r="AF221" i="73"/>
  <c r="AF221" i="88"/>
  <c r="AF221" i="70"/>
  <c r="AF221" i="74"/>
  <c r="AF221" i="72"/>
  <c r="AF221" i="69"/>
  <c r="AF221" i="68"/>
  <c r="AF221" i="71"/>
  <c r="AF221" i="67"/>
  <c r="AK222" i="73"/>
  <c r="AK222" i="68"/>
  <c r="AK222" i="70"/>
  <c r="AK222" i="72"/>
  <c r="AK222" i="88"/>
  <c r="AK222" i="71"/>
  <c r="AK222" i="74"/>
  <c r="AK222" i="67"/>
  <c r="AK222" i="69"/>
  <c r="Z222" i="73"/>
  <c r="Z222" i="88"/>
  <c r="Z222" i="68"/>
  <c r="Z222" i="71"/>
  <c r="Z222" i="74"/>
  <c r="Z222" i="70"/>
  <c r="Z222" i="69"/>
  <c r="Z222" i="67"/>
  <c r="Z222" i="72"/>
  <c r="AR222" i="69"/>
  <c r="AR222" i="70"/>
  <c r="AR222" i="88"/>
  <c r="AR222" i="73"/>
  <c r="AR222" i="74"/>
  <c r="AR222" i="68"/>
  <c r="AR222" i="71"/>
  <c r="AR222" i="67"/>
  <c r="AR222" i="72"/>
  <c r="AB220" i="70"/>
  <c r="AB220" i="68"/>
  <c r="AB220" i="72"/>
  <c r="AB220" i="69"/>
  <c r="AB220" i="73"/>
  <c r="AB220" i="67"/>
  <c r="AB220" i="88"/>
  <c r="AB220" i="74"/>
  <c r="AB220" i="71"/>
  <c r="AI220" i="73"/>
  <c r="AI220" i="71"/>
  <c r="AI220" i="88"/>
  <c r="AI220" i="67"/>
  <c r="AI220" i="68"/>
  <c r="AI220" i="74"/>
  <c r="AI220" i="72"/>
  <c r="AI220" i="69"/>
  <c r="AI220" i="70"/>
  <c r="M221" i="69"/>
  <c r="M221" i="72"/>
  <c r="M221" i="68"/>
  <c r="M221" i="88"/>
  <c r="M221" i="70"/>
  <c r="M221" i="74"/>
  <c r="M221" i="73"/>
  <c r="M221" i="71"/>
  <c r="M221" i="67"/>
  <c r="K221" i="70"/>
  <c r="K221" i="73"/>
  <c r="K221" i="68"/>
  <c r="K221" i="69"/>
  <c r="K221" i="88"/>
  <c r="K221" i="67"/>
  <c r="K221" i="74"/>
  <c r="K221" i="71"/>
  <c r="K221" i="72"/>
  <c r="AY134" i="63"/>
  <c r="AY135" i="63" s="1"/>
  <c r="AY212" i="69"/>
  <c r="AY212" i="88"/>
  <c r="AY212" i="68"/>
  <c r="AY212" i="73"/>
  <c r="AY212" i="75"/>
  <c r="AY212" i="67"/>
  <c r="AY192" i="63"/>
  <c r="AY212" i="70"/>
  <c r="AY212" i="71"/>
  <c r="AY212" i="72"/>
  <c r="AY212" i="74"/>
  <c r="F222" i="67"/>
  <c r="F222" i="88"/>
  <c r="F222" i="70"/>
  <c r="F206" i="63"/>
  <c r="F222" i="69"/>
  <c r="F222" i="74"/>
  <c r="F222" i="68"/>
  <c r="F222" i="73"/>
  <c r="F222" i="72"/>
  <c r="F222" i="71"/>
  <c r="T221" i="69"/>
  <c r="T221" i="67"/>
  <c r="T221" i="73"/>
  <c r="T221" i="68"/>
  <c r="T221" i="71"/>
  <c r="T221" i="88"/>
  <c r="T221" i="70"/>
  <c r="T221" i="74"/>
  <c r="T221" i="72"/>
  <c r="O220" i="68"/>
  <c r="O220" i="73"/>
  <c r="O220" i="69"/>
  <c r="O220" i="72"/>
  <c r="O220" i="88"/>
  <c r="O220" i="74"/>
  <c r="O220" i="70"/>
  <c r="O220" i="71"/>
  <c r="O220" i="67"/>
  <c r="AA221" i="73"/>
  <c r="AA221" i="71"/>
  <c r="AA221" i="72"/>
  <c r="AA221" i="74"/>
  <c r="AA221" i="88"/>
  <c r="AA221" i="69"/>
  <c r="AA221" i="68"/>
  <c r="AA221" i="70"/>
  <c r="AA221" i="67"/>
  <c r="P222" i="68"/>
  <c r="P222" i="67"/>
  <c r="P222" i="70"/>
  <c r="P222" i="73"/>
  <c r="P222" i="72"/>
  <c r="P222" i="71"/>
  <c r="P222" i="88"/>
  <c r="P222" i="69"/>
  <c r="P222" i="74"/>
  <c r="AF222" i="88"/>
  <c r="AF222" i="71"/>
  <c r="AF222" i="74"/>
  <c r="AF222" i="69"/>
  <c r="AF222" i="72"/>
  <c r="AF222" i="68"/>
  <c r="AF222" i="67"/>
  <c r="AF222" i="73"/>
  <c r="AF222" i="70"/>
  <c r="AR221" i="67"/>
  <c r="AR221" i="69"/>
  <c r="AR221" i="71"/>
  <c r="AR221" i="73"/>
  <c r="AR221" i="88"/>
  <c r="AR221" i="72"/>
  <c r="AR221" i="74"/>
  <c r="AR221" i="70"/>
  <c r="AR221" i="68"/>
  <c r="AI221" i="68"/>
  <c r="AI221" i="72"/>
  <c r="AI221" i="69"/>
  <c r="AI221" i="88"/>
  <c r="AI221" i="73"/>
  <c r="AI221" i="74"/>
  <c r="AI221" i="71"/>
  <c r="AI221" i="67"/>
  <c r="AI221" i="70"/>
  <c r="J221" i="68"/>
  <c r="J221" i="72"/>
  <c r="J221" i="74"/>
  <c r="J221" i="71"/>
  <c r="J221" i="69"/>
  <c r="J221" i="70"/>
  <c r="J221" i="73"/>
  <c r="J221" i="67"/>
  <c r="J221" i="88"/>
  <c r="N220" i="67"/>
  <c r="N220" i="73"/>
  <c r="N220" i="72"/>
  <c r="N220" i="88"/>
  <c r="N220" i="69"/>
  <c r="N220" i="74"/>
  <c r="N220" i="70"/>
  <c r="N220" i="68"/>
  <c r="N220" i="71"/>
  <c r="Q220" i="69"/>
  <c r="Q220" i="67"/>
  <c r="Q220" i="73"/>
  <c r="Q220" i="71"/>
  <c r="Q220" i="68"/>
  <c r="Q220" i="88"/>
  <c r="Q220" i="70"/>
  <c r="Q220" i="74"/>
  <c r="Q220" i="72"/>
  <c r="AQ222" i="88"/>
  <c r="AQ222" i="68"/>
  <c r="AQ222" i="72"/>
  <c r="AQ222" i="73"/>
  <c r="AQ222" i="67"/>
  <c r="AQ222" i="74"/>
  <c r="AQ222" i="70"/>
  <c r="AQ222" i="69"/>
  <c r="AQ222" i="71"/>
  <c r="H222" i="68"/>
  <c r="H222" i="67"/>
  <c r="H222" i="72"/>
  <c r="H222" i="88"/>
  <c r="H222" i="74"/>
  <c r="H222" i="70"/>
  <c r="H222" i="73"/>
  <c r="H222" i="71"/>
  <c r="H222" i="69"/>
  <c r="AK220" i="69"/>
  <c r="AK220" i="74"/>
  <c r="AK220" i="71"/>
  <c r="AK220" i="73"/>
  <c r="AK220" i="70"/>
  <c r="AK220" i="67"/>
  <c r="AK220" i="68"/>
  <c r="AK220" i="72"/>
  <c r="AK220" i="88"/>
  <c r="AL221" i="69"/>
  <c r="AL221" i="71"/>
  <c r="AL221" i="67"/>
  <c r="AL221" i="88"/>
  <c r="AL221" i="72"/>
  <c r="AL221" i="74"/>
  <c r="AL221" i="70"/>
  <c r="AL221" i="68"/>
  <c r="AL221" i="73"/>
  <c r="AR220" i="67"/>
  <c r="AR220" i="68"/>
  <c r="AR220" i="74"/>
  <c r="AR220" i="69"/>
  <c r="AR220" i="71"/>
  <c r="AR220" i="70"/>
  <c r="AR220" i="72"/>
  <c r="AR220" i="88"/>
  <c r="AR220" i="73"/>
  <c r="AI222" i="72"/>
  <c r="AI222" i="74"/>
  <c r="AI222" i="69"/>
  <c r="AI222" i="73"/>
  <c r="AI222" i="67"/>
  <c r="AI222" i="88"/>
  <c r="AI222" i="71"/>
  <c r="AI222" i="68"/>
  <c r="AI222" i="70"/>
  <c r="M220" i="71"/>
  <c r="M220" i="73"/>
  <c r="M220" i="70"/>
  <c r="M220" i="68"/>
  <c r="M220" i="88"/>
  <c r="M220" i="74"/>
  <c r="M220" i="72"/>
  <c r="M220" i="67"/>
  <c r="M220" i="69"/>
  <c r="AO220" i="72"/>
  <c r="AO220" i="71"/>
  <c r="AO220" i="74"/>
  <c r="AO220" i="69"/>
  <c r="AO220" i="73"/>
  <c r="AO220" i="67"/>
  <c r="AO220" i="88"/>
  <c r="AO220" i="70"/>
  <c r="AO220" i="68"/>
  <c r="F220" i="88"/>
  <c r="F220" i="68"/>
  <c r="F220" i="70"/>
  <c r="F220" i="73"/>
  <c r="F220" i="71"/>
  <c r="F220" i="72"/>
  <c r="F220" i="69"/>
  <c r="F220" i="67"/>
  <c r="F220" i="74"/>
  <c r="T222" i="68"/>
  <c r="T222" i="74"/>
  <c r="T222" i="69"/>
  <c r="T222" i="73"/>
  <c r="T222" i="67"/>
  <c r="T222" i="71"/>
  <c r="T222" i="72"/>
  <c r="T222" i="70"/>
  <c r="T222" i="88"/>
  <c r="AX222" i="75"/>
  <c r="AX221" i="75"/>
  <c r="AX220" i="75"/>
  <c r="D13" i="68" l="1"/>
  <c r="N205" i="68"/>
  <c r="O205" i="68" s="1"/>
  <c r="P205" i="68" s="1"/>
  <c r="Q205" i="68" s="1"/>
  <c r="R205" i="68" s="1"/>
  <c r="F13" i="68"/>
  <c r="N206" i="68"/>
  <c r="O206" i="68" s="1"/>
  <c r="P206" i="68" s="1"/>
  <c r="Q206" i="68" s="1"/>
  <c r="R206" i="68" s="1"/>
  <c r="B13" i="68"/>
  <c r="N204" i="68"/>
  <c r="O204" i="68" s="1"/>
  <c r="P204" i="68" s="1"/>
  <c r="Q204" i="68" s="1"/>
  <c r="R204" i="68" s="1"/>
  <c r="D13" i="67"/>
  <c r="N205" i="67"/>
  <c r="O205" i="67" s="1"/>
  <c r="P205" i="67" s="1"/>
  <c r="Q205" i="67" s="1"/>
  <c r="R205" i="67" s="1"/>
  <c r="F13" i="67"/>
  <c r="N206" i="67"/>
  <c r="O206" i="67" s="1"/>
  <c r="P206" i="67" s="1"/>
  <c r="Q206" i="67" s="1"/>
  <c r="R206" i="67" s="1"/>
  <c r="B13" i="67"/>
  <c r="N204" i="67"/>
  <c r="O204" i="67" s="1"/>
  <c r="P204" i="67" s="1"/>
  <c r="Q204" i="67" s="1"/>
  <c r="R204" i="67" s="1"/>
  <c r="B13" i="88"/>
  <c r="N204" i="88"/>
  <c r="O204" i="88" s="1"/>
  <c r="P204" i="88" s="1"/>
  <c r="Q204" i="88" s="1"/>
  <c r="R204" i="88" s="1"/>
  <c r="D13" i="88"/>
  <c r="N205" i="88"/>
  <c r="O205" i="88" s="1"/>
  <c r="P205" i="88" s="1"/>
  <c r="Q205" i="88" s="1"/>
  <c r="R205" i="88" s="1"/>
  <c r="F13" i="88"/>
  <c r="N206" i="88"/>
  <c r="O206" i="88" s="1"/>
  <c r="P206" i="88" s="1"/>
  <c r="Q206" i="88" s="1"/>
  <c r="R206" i="88" s="1"/>
  <c r="AY220" i="75"/>
  <c r="AY222" i="75"/>
  <c r="AY221" i="75"/>
  <c r="AZ215" i="74"/>
  <c r="AZ215" i="67"/>
  <c r="AZ215" i="72"/>
  <c r="AZ215" i="70"/>
  <c r="AZ215" i="73"/>
  <c r="AZ215" i="68"/>
  <c r="AZ215" i="75"/>
  <c r="AZ215" i="71"/>
  <c r="AZ215" i="69"/>
  <c r="AZ215" i="88"/>
  <c r="AX220" i="70"/>
  <c r="AX220" i="88"/>
  <c r="AX220" i="67"/>
  <c r="AX220" i="69"/>
  <c r="AX220" i="72"/>
  <c r="AX220" i="68"/>
  <c r="AX220" i="74"/>
  <c r="AX220" i="73"/>
  <c r="AX220" i="71"/>
  <c r="BA75" i="63"/>
  <c r="BA77" i="63" s="1"/>
  <c r="BA172" i="63"/>
  <c r="BA194" i="63" s="1"/>
  <c r="BA176" i="63"/>
  <c r="BA195" i="63" s="1"/>
  <c r="BA143" i="63"/>
  <c r="BA193" i="63" s="1"/>
  <c r="AZ214" i="69"/>
  <c r="AZ214" i="67"/>
  <c r="AZ214" i="73"/>
  <c r="AZ214" i="74"/>
  <c r="AZ214" i="70"/>
  <c r="AZ214" i="68"/>
  <c r="AZ214" i="88"/>
  <c r="AZ214" i="71"/>
  <c r="AZ214" i="75"/>
  <c r="AZ214" i="72"/>
  <c r="AX221" i="68"/>
  <c r="AX221" i="67"/>
  <c r="AX221" i="70"/>
  <c r="AX221" i="73"/>
  <c r="AX221" i="69"/>
  <c r="AX221" i="88"/>
  <c r="AX221" i="74"/>
  <c r="AX221" i="72"/>
  <c r="AX221" i="71"/>
  <c r="BB75" i="63"/>
  <c r="BB77" i="63" s="1"/>
  <c r="BB176" i="63"/>
  <c r="BB195" i="63" s="1"/>
  <c r="BB172" i="63"/>
  <c r="BB194" i="63" s="1"/>
  <c r="BB143" i="63"/>
  <c r="BB193" i="63" s="1"/>
  <c r="E226" i="67"/>
  <c r="E226" i="73"/>
  <c r="E226" i="88"/>
  <c r="E226" i="72"/>
  <c r="E226" i="71"/>
  <c r="E226" i="74"/>
  <c r="E226" i="75"/>
  <c r="E226" i="68"/>
  <c r="E226" i="70"/>
  <c r="E226" i="69"/>
  <c r="AZ134" i="63"/>
  <c r="AZ135" i="63" s="1"/>
  <c r="AZ212" i="69"/>
  <c r="AZ212" i="88"/>
  <c r="AZ212" i="67"/>
  <c r="AZ212" i="68"/>
  <c r="AZ212" i="72"/>
  <c r="AZ212" i="70"/>
  <c r="AZ212" i="73"/>
  <c r="AZ212" i="71"/>
  <c r="AZ212" i="75"/>
  <c r="AZ192" i="63"/>
  <c r="AZ212" i="74"/>
  <c r="AW221" i="68"/>
  <c r="AW221" i="74"/>
  <c r="AW221" i="69"/>
  <c r="AW221" i="71"/>
  <c r="AW221" i="72"/>
  <c r="AW221" i="73"/>
  <c r="AW221" i="67"/>
  <c r="AW221" i="70"/>
  <c r="AW221" i="88"/>
  <c r="F225" i="68"/>
  <c r="F225" i="88"/>
  <c r="F225" i="75"/>
  <c r="F225" i="74"/>
  <c r="F225" i="70"/>
  <c r="F225" i="67"/>
  <c r="F225" i="73"/>
  <c r="F225" i="72"/>
  <c r="F225" i="71"/>
  <c r="F225" i="69"/>
  <c r="AW220" i="72"/>
  <c r="AW220" i="67"/>
  <c r="AW220" i="69"/>
  <c r="AW220" i="71"/>
  <c r="AW220" i="68"/>
  <c r="AW220" i="70"/>
  <c r="AW220" i="73"/>
  <c r="AW220" i="74"/>
  <c r="AW220" i="88"/>
  <c r="AW222" i="67"/>
  <c r="AW222" i="74"/>
  <c r="AW222" i="69"/>
  <c r="AW222" i="73"/>
  <c r="AW222" i="68"/>
  <c r="AW222" i="88"/>
  <c r="AW222" i="71"/>
  <c r="AW222" i="72"/>
  <c r="AW222" i="70"/>
  <c r="G205" i="63"/>
  <c r="F204" i="63"/>
  <c r="F224" i="88" s="1"/>
  <c r="E224" i="69"/>
  <c r="E224" i="72"/>
  <c r="E224" i="74"/>
  <c r="E224" i="73"/>
  <c r="E224" i="67"/>
  <c r="E224" i="70"/>
  <c r="E224" i="75"/>
  <c r="E224" i="71"/>
  <c r="E224" i="68"/>
  <c r="E225" i="72"/>
  <c r="E225" i="73"/>
  <c r="E225" i="70"/>
  <c r="E225" i="67"/>
  <c r="E225" i="75"/>
  <c r="E225" i="88"/>
  <c r="E225" i="74"/>
  <c r="E225" i="69"/>
  <c r="E225" i="68"/>
  <c r="E225" i="71"/>
  <c r="G206" i="63"/>
  <c r="F226" i="72"/>
  <c r="F226" i="75"/>
  <c r="F226" i="69"/>
  <c r="F226" i="67"/>
  <c r="F226" i="68"/>
  <c r="F226" i="73"/>
  <c r="F226" i="71"/>
  <c r="F226" i="74"/>
  <c r="F226" i="70"/>
  <c r="F226" i="88"/>
  <c r="AY201" i="63"/>
  <c r="AY200" i="63"/>
  <c r="AY202" i="63"/>
  <c r="AZ213" i="72"/>
  <c r="AZ213" i="71"/>
  <c r="AZ213" i="70"/>
  <c r="AZ213" i="73"/>
  <c r="AZ213" i="74"/>
  <c r="AZ213" i="67"/>
  <c r="AZ213" i="69"/>
  <c r="AZ213" i="68"/>
  <c r="AZ213" i="75"/>
  <c r="AZ213" i="88"/>
  <c r="AX222" i="71"/>
  <c r="AX222" i="74"/>
  <c r="AX222" i="68"/>
  <c r="AX222" i="88"/>
  <c r="AX222" i="73"/>
  <c r="AX222" i="69"/>
  <c r="AX222" i="72"/>
  <c r="AX222" i="70"/>
  <c r="AX222" i="67"/>
  <c r="W10" i="2" a="1"/>
  <c r="W11" i="2" a="1"/>
  <c r="I10" i="2" a="1"/>
  <c r="P11" i="2" a="1"/>
  <c r="I12" i="2" a="1"/>
  <c r="P12" i="2" a="1"/>
  <c r="P10" i="2" a="1"/>
  <c r="I11" i="2" a="1"/>
  <c r="W12" i="2" a="1"/>
  <c r="I11" i="2" l="1"/>
  <c r="W11" i="2"/>
  <c r="P11" i="2"/>
  <c r="W10" i="2"/>
  <c r="I12" i="2"/>
  <c r="P10" i="2"/>
  <c r="W12" i="2"/>
  <c r="I10" i="2"/>
  <c r="P12" i="2"/>
  <c r="B14" i="67"/>
  <c r="S204" i="67"/>
  <c r="T204" i="67" s="1"/>
  <c r="U204" i="67" s="1"/>
  <c r="V204" i="67" s="1"/>
  <c r="W204" i="67" s="1"/>
  <c r="F14" i="67"/>
  <c r="S206" i="67"/>
  <c r="T206" i="67" s="1"/>
  <c r="U206" i="67" s="1"/>
  <c r="V206" i="67" s="1"/>
  <c r="W206" i="67" s="1"/>
  <c r="D14" i="67"/>
  <c r="S205" i="67"/>
  <c r="T205" i="67" s="1"/>
  <c r="U205" i="67" s="1"/>
  <c r="V205" i="67" s="1"/>
  <c r="W205" i="67" s="1"/>
  <c r="F14" i="88"/>
  <c r="S206" i="88"/>
  <c r="T206" i="88" s="1"/>
  <c r="U206" i="88" s="1"/>
  <c r="V206" i="88" s="1"/>
  <c r="W206" i="88" s="1"/>
  <c r="B14" i="68"/>
  <c r="S204" i="68"/>
  <c r="T204" i="68" s="1"/>
  <c r="U204" i="68" s="1"/>
  <c r="V204" i="68" s="1"/>
  <c r="W204" i="68" s="1"/>
  <c r="D14" i="88"/>
  <c r="S205" i="88"/>
  <c r="T205" i="88" s="1"/>
  <c r="U205" i="88" s="1"/>
  <c r="V205" i="88" s="1"/>
  <c r="W205" i="88" s="1"/>
  <c r="F14" i="68"/>
  <c r="S206" i="68"/>
  <c r="T206" i="68" s="1"/>
  <c r="U206" i="68" s="1"/>
  <c r="V206" i="68" s="1"/>
  <c r="W206" i="68" s="1"/>
  <c r="B14" i="88"/>
  <c r="S204" i="88"/>
  <c r="T204" i="88" s="1"/>
  <c r="U204" i="88" s="1"/>
  <c r="V204" i="88" s="1"/>
  <c r="W204" i="88" s="1"/>
  <c r="D14" i="68"/>
  <c r="S205" i="68"/>
  <c r="T205" i="68" s="1"/>
  <c r="U205" i="68" s="1"/>
  <c r="V205" i="68" s="1"/>
  <c r="W205" i="68" s="1"/>
  <c r="AZ201" i="63"/>
  <c r="AZ200" i="63"/>
  <c r="AZ202" i="63"/>
  <c r="AZ222" i="75"/>
  <c r="AZ220" i="75"/>
  <c r="AZ221" i="75"/>
  <c r="BA134" i="63"/>
  <c r="BA135" i="63" s="1"/>
  <c r="BA212" i="75"/>
  <c r="BA212" i="88"/>
  <c r="BA212" i="70"/>
  <c r="BA212" i="73"/>
  <c r="BA212" i="68"/>
  <c r="BA212" i="72"/>
  <c r="BA212" i="69"/>
  <c r="BA212" i="67"/>
  <c r="BA212" i="71"/>
  <c r="BA192" i="63"/>
  <c r="BA212" i="74"/>
  <c r="AY222" i="88"/>
  <c r="AY222" i="67"/>
  <c r="AY222" i="74"/>
  <c r="AY222" i="70"/>
  <c r="AY222" i="69"/>
  <c r="AY222" i="68"/>
  <c r="AY222" i="73"/>
  <c r="AY222" i="71"/>
  <c r="AY222" i="72"/>
  <c r="AY220" i="70"/>
  <c r="AY220" i="74"/>
  <c r="AY220" i="88"/>
  <c r="AY220" i="69"/>
  <c r="AY220" i="68"/>
  <c r="AY220" i="67"/>
  <c r="AY220" i="72"/>
  <c r="AY220" i="73"/>
  <c r="AY220" i="71"/>
  <c r="AY221" i="68"/>
  <c r="AY221" i="73"/>
  <c r="AY221" i="74"/>
  <c r="AY221" i="72"/>
  <c r="AY221" i="67"/>
  <c r="AY221" i="88"/>
  <c r="AY221" i="69"/>
  <c r="AY221" i="71"/>
  <c r="AY221" i="70"/>
  <c r="G204" i="63"/>
  <c r="G224" i="88" s="1"/>
  <c r="F224" i="73"/>
  <c r="F224" i="75"/>
  <c r="F224" i="71"/>
  <c r="F224" i="74"/>
  <c r="F224" i="67"/>
  <c r="F224" i="69"/>
  <c r="F224" i="70"/>
  <c r="F224" i="68"/>
  <c r="F224" i="72"/>
  <c r="G225" i="75"/>
  <c r="G225" i="72"/>
  <c r="G225" i="69"/>
  <c r="G225" i="88"/>
  <c r="G225" i="73"/>
  <c r="G225" i="74"/>
  <c r="G225" i="67"/>
  <c r="G225" i="71"/>
  <c r="G225" i="70"/>
  <c r="G225" i="68"/>
  <c r="H205" i="63"/>
  <c r="BB213" i="88"/>
  <c r="BB213" i="70"/>
  <c r="BB213" i="74"/>
  <c r="BB213" i="72"/>
  <c r="BB213" i="69"/>
  <c r="BB213" i="71"/>
  <c r="BB213" i="68"/>
  <c r="BB213" i="73"/>
  <c r="BB213" i="75"/>
  <c r="BB213" i="67"/>
  <c r="BA213" i="75"/>
  <c r="BA213" i="68"/>
  <c r="BA213" i="72"/>
  <c r="BA213" i="71"/>
  <c r="BA213" i="74"/>
  <c r="BA213" i="70"/>
  <c r="BA213" i="88"/>
  <c r="BA213" i="67"/>
  <c r="BA213" i="69"/>
  <c r="BA213" i="73"/>
  <c r="G27" i="63"/>
  <c r="BB214" i="75"/>
  <c r="BB214" i="73"/>
  <c r="BB214" i="71"/>
  <c r="BB214" i="67"/>
  <c r="BB214" i="74"/>
  <c r="BB214" i="68"/>
  <c r="BB214" i="88"/>
  <c r="BB214" i="72"/>
  <c r="BB214" i="69"/>
  <c r="BB214" i="70"/>
  <c r="BA215" i="68"/>
  <c r="BA215" i="74"/>
  <c r="BA215" i="69"/>
  <c r="BA215" i="72"/>
  <c r="BA215" i="71"/>
  <c r="BA215" i="70"/>
  <c r="BA215" i="73"/>
  <c r="BA215" i="67"/>
  <c r="BA215" i="75"/>
  <c r="BA215" i="88"/>
  <c r="BB134" i="63"/>
  <c r="BB135" i="63" s="1"/>
  <c r="BB212" i="73"/>
  <c r="BB212" i="88"/>
  <c r="BB212" i="70"/>
  <c r="BB212" i="75"/>
  <c r="BB212" i="69"/>
  <c r="BB192" i="63"/>
  <c r="BB212" i="71"/>
  <c r="BB212" i="67"/>
  <c r="BB212" i="68"/>
  <c r="BB212" i="72"/>
  <c r="BB212" i="74"/>
  <c r="G226" i="71"/>
  <c r="G226" i="75"/>
  <c r="G226" i="69"/>
  <c r="G226" i="74"/>
  <c r="G226" i="67"/>
  <c r="G226" i="72"/>
  <c r="G226" i="70"/>
  <c r="G226" i="88"/>
  <c r="G226" i="68"/>
  <c r="G226" i="73"/>
  <c r="H206" i="63"/>
  <c r="BB215" i="68"/>
  <c r="BB215" i="88"/>
  <c r="BB215" i="70"/>
  <c r="BB215" i="71"/>
  <c r="BB215" i="75"/>
  <c r="BB215" i="73"/>
  <c r="BB215" i="67"/>
  <c r="BB215" i="72"/>
  <c r="BB215" i="69"/>
  <c r="BB215" i="74"/>
  <c r="BA214" i="74"/>
  <c r="BA214" i="88"/>
  <c r="BA214" i="70"/>
  <c r="BA214" i="67"/>
  <c r="BA214" i="75"/>
  <c r="BA214" i="69"/>
  <c r="BA214" i="68"/>
  <c r="BA214" i="73"/>
  <c r="BA214" i="71"/>
  <c r="BA214" i="72"/>
  <c r="X10" i="2" a="1"/>
  <c r="Q10" i="2" a="1"/>
  <c r="J11" i="2" a="1"/>
  <c r="Q11" i="2" a="1"/>
  <c r="J12" i="2" a="1"/>
  <c r="X12" i="2" a="1"/>
  <c r="J10" i="2" a="1"/>
  <c r="X11" i="2" a="1"/>
  <c r="Q12" i="2" a="1"/>
  <c r="J10" i="2" l="1"/>
  <c r="X11" i="2"/>
  <c r="X12" i="2"/>
  <c r="J11" i="2"/>
  <c r="Q10" i="2"/>
  <c r="J12" i="2"/>
  <c r="X10" i="2"/>
  <c r="Q12" i="2"/>
  <c r="Q11" i="2"/>
  <c r="F15" i="68"/>
  <c r="X206" i="68"/>
  <c r="Y206" i="68" s="1"/>
  <c r="Z206" i="68" s="1"/>
  <c r="AA206" i="68" s="1"/>
  <c r="AB206" i="68" s="1"/>
  <c r="B15" i="67"/>
  <c r="X204" i="67"/>
  <c r="Y204" i="67" s="1"/>
  <c r="Z204" i="67" s="1"/>
  <c r="AA204" i="67" s="1"/>
  <c r="AB204" i="67" s="1"/>
  <c r="X205" i="88"/>
  <c r="Y205" i="88" s="1"/>
  <c r="Z205" i="88" s="1"/>
  <c r="AA205" i="88" s="1"/>
  <c r="AB205" i="88" s="1"/>
  <c r="D15" i="88"/>
  <c r="B15" i="68"/>
  <c r="X204" i="68"/>
  <c r="Y204" i="68" s="1"/>
  <c r="Z204" i="68" s="1"/>
  <c r="AA204" i="68" s="1"/>
  <c r="AB204" i="68" s="1"/>
  <c r="F15" i="88"/>
  <c r="X206" i="88"/>
  <c r="Y206" i="88" s="1"/>
  <c r="Z206" i="88" s="1"/>
  <c r="AA206" i="88" s="1"/>
  <c r="AB206" i="88" s="1"/>
  <c r="D15" i="68"/>
  <c r="X205" i="68"/>
  <c r="Y205" i="68" s="1"/>
  <c r="Z205" i="68" s="1"/>
  <c r="AA205" i="68" s="1"/>
  <c r="AB205" i="68" s="1"/>
  <c r="D15" i="67"/>
  <c r="X205" i="67"/>
  <c r="Y205" i="67" s="1"/>
  <c r="Z205" i="67" s="1"/>
  <c r="AA205" i="67" s="1"/>
  <c r="AB205" i="67" s="1"/>
  <c r="B15" i="88"/>
  <c r="X204" i="88"/>
  <c r="Y204" i="88" s="1"/>
  <c r="Z204" i="88" s="1"/>
  <c r="AA204" i="88" s="1"/>
  <c r="AB204" i="88" s="1"/>
  <c r="F15" i="67"/>
  <c r="X206" i="67"/>
  <c r="Y206" i="67" s="1"/>
  <c r="Z206" i="67" s="1"/>
  <c r="AA206" i="67" s="1"/>
  <c r="AB206" i="67" s="1"/>
  <c r="BA220" i="75"/>
  <c r="BA222" i="75"/>
  <c r="BA221" i="75"/>
  <c r="H226" i="69"/>
  <c r="H226" i="72"/>
  <c r="H226" i="88"/>
  <c r="H226" i="70"/>
  <c r="H226" i="68"/>
  <c r="H226" i="71"/>
  <c r="H226" i="67"/>
  <c r="H226" i="75"/>
  <c r="H226" i="74"/>
  <c r="H226" i="73"/>
  <c r="I206" i="63"/>
  <c r="BB200" i="63"/>
  <c r="BB201" i="63"/>
  <c r="BB202" i="63"/>
  <c r="H225" i="67"/>
  <c r="H225" i="68"/>
  <c r="H225" i="75"/>
  <c r="H225" i="72"/>
  <c r="H225" i="88"/>
  <c r="H225" i="74"/>
  <c r="H225" i="70"/>
  <c r="H225" i="69"/>
  <c r="H225" i="73"/>
  <c r="H225" i="71"/>
  <c r="I205" i="63"/>
  <c r="BB222" i="75"/>
  <c r="BB220" i="75"/>
  <c r="BB221" i="75"/>
  <c r="AZ222" i="68"/>
  <c r="AZ222" i="67"/>
  <c r="AZ222" i="71"/>
  <c r="AZ222" i="72"/>
  <c r="AZ222" i="88"/>
  <c r="AZ222" i="74"/>
  <c r="AZ222" i="69"/>
  <c r="AZ222" i="73"/>
  <c r="AZ222" i="70"/>
  <c r="AZ220" i="71"/>
  <c r="AZ220" i="74"/>
  <c r="AZ220" i="67"/>
  <c r="AZ220" i="73"/>
  <c r="AZ220" i="68"/>
  <c r="AZ220" i="70"/>
  <c r="AZ220" i="69"/>
  <c r="AZ220" i="72"/>
  <c r="AZ220" i="88"/>
  <c r="G224" i="75"/>
  <c r="G224" i="70"/>
  <c r="G224" i="73"/>
  <c r="G224" i="72"/>
  <c r="G224" i="69"/>
  <c r="G224" i="74"/>
  <c r="G224" i="71"/>
  <c r="G224" i="67"/>
  <c r="G224" i="68"/>
  <c r="H204" i="63"/>
  <c r="H224" i="88" s="1"/>
  <c r="BA200" i="63"/>
  <c r="BA201" i="63"/>
  <c r="BA202" i="63"/>
  <c r="AZ221" i="69"/>
  <c r="AZ221" i="88"/>
  <c r="AZ221" i="71"/>
  <c r="AZ221" i="68"/>
  <c r="AZ221" i="72"/>
  <c r="AZ221" i="67"/>
  <c r="AZ221" i="73"/>
  <c r="AZ221" i="74"/>
  <c r="AZ221" i="70"/>
  <c r="Y12" i="2" a="1"/>
  <c r="K11" i="2" a="1"/>
  <c r="K10" i="2" a="1"/>
  <c r="Y11" i="2" a="1"/>
  <c r="K12" i="2" a="1"/>
  <c r="R11" i="2" a="1"/>
  <c r="R12" i="2" a="1"/>
  <c r="Y10" i="2" a="1"/>
  <c r="R10" i="2" a="1"/>
  <c r="K10" i="2" l="1"/>
  <c r="K11" i="2"/>
  <c r="R12" i="2"/>
  <c r="Y10" i="2"/>
  <c r="R11" i="2"/>
  <c r="Y12" i="2"/>
  <c r="K12" i="2"/>
  <c r="R10" i="2"/>
  <c r="Y11" i="2"/>
  <c r="D16" i="67"/>
  <c r="AC205" i="67"/>
  <c r="AD205" i="67" s="1"/>
  <c r="AE205" i="67" s="1"/>
  <c r="AF205" i="67" s="1"/>
  <c r="AG205" i="67" s="1"/>
  <c r="AH205" i="67" s="1"/>
  <c r="AI205" i="67" s="1"/>
  <c r="AJ205" i="67" s="1"/>
  <c r="AK205" i="67" s="1"/>
  <c r="AL205" i="67" s="1"/>
  <c r="F16" i="68"/>
  <c r="AC206" i="68"/>
  <c r="AD206" i="68" s="1"/>
  <c r="AE206" i="68" s="1"/>
  <c r="AF206" i="68" s="1"/>
  <c r="AG206" i="68" s="1"/>
  <c r="AH206" i="68" s="1"/>
  <c r="AI206" i="68" s="1"/>
  <c r="AJ206" i="68" s="1"/>
  <c r="AK206" i="68" s="1"/>
  <c r="AL206" i="68" s="1"/>
  <c r="D16" i="68"/>
  <c r="AC205" i="68"/>
  <c r="AD205" i="68" s="1"/>
  <c r="AE205" i="68" s="1"/>
  <c r="AF205" i="68" s="1"/>
  <c r="AG205" i="68" s="1"/>
  <c r="AH205" i="68" s="1"/>
  <c r="AI205" i="68" s="1"/>
  <c r="AJ205" i="68" s="1"/>
  <c r="AK205" i="68" s="1"/>
  <c r="AL205" i="68" s="1"/>
  <c r="F16" i="88"/>
  <c r="AC206" i="88"/>
  <c r="AD206" i="88" s="1"/>
  <c r="AE206" i="88" s="1"/>
  <c r="AF206" i="88" s="1"/>
  <c r="AG206" i="88" s="1"/>
  <c r="AH206" i="88" s="1"/>
  <c r="AI206" i="88" s="1"/>
  <c r="AJ206" i="88" s="1"/>
  <c r="AK206" i="88" s="1"/>
  <c r="AL206" i="88" s="1"/>
  <c r="B16" i="68"/>
  <c r="AC204" i="68"/>
  <c r="AD204" i="68" s="1"/>
  <c r="AE204" i="68" s="1"/>
  <c r="AF204" i="68" s="1"/>
  <c r="AG204" i="68" s="1"/>
  <c r="AH204" i="68" s="1"/>
  <c r="AI204" i="68" s="1"/>
  <c r="AJ204" i="68" s="1"/>
  <c r="AK204" i="68" s="1"/>
  <c r="AL204" i="68" s="1"/>
  <c r="F16" i="67"/>
  <c r="AC206" i="67"/>
  <c r="AD206" i="67" s="1"/>
  <c r="AE206" i="67" s="1"/>
  <c r="AF206" i="67" s="1"/>
  <c r="AG206" i="67" s="1"/>
  <c r="AH206" i="67" s="1"/>
  <c r="AI206" i="67" s="1"/>
  <c r="AJ206" i="67" s="1"/>
  <c r="AK206" i="67" s="1"/>
  <c r="AL206" i="67" s="1"/>
  <c r="D16" i="88"/>
  <c r="AC205" i="88"/>
  <c r="AD205" i="88" s="1"/>
  <c r="AE205" i="88" s="1"/>
  <c r="AF205" i="88" s="1"/>
  <c r="AG205" i="88" s="1"/>
  <c r="AH205" i="88" s="1"/>
  <c r="AI205" i="88" s="1"/>
  <c r="AJ205" i="88" s="1"/>
  <c r="AK205" i="88" s="1"/>
  <c r="AL205" i="88" s="1"/>
  <c r="B16" i="88"/>
  <c r="AC204" i="88"/>
  <c r="AD204" i="88" s="1"/>
  <c r="AE204" i="88" s="1"/>
  <c r="AF204" i="88" s="1"/>
  <c r="AG204" i="88" s="1"/>
  <c r="AH204" i="88" s="1"/>
  <c r="AI204" i="88" s="1"/>
  <c r="AJ204" i="88" s="1"/>
  <c r="AK204" i="88" s="1"/>
  <c r="AL204" i="88" s="1"/>
  <c r="B16" i="67"/>
  <c r="AC204" i="67"/>
  <c r="AD204" i="67" s="1"/>
  <c r="AE204" i="67" s="1"/>
  <c r="AF204" i="67" s="1"/>
  <c r="AG204" i="67" s="1"/>
  <c r="AH204" i="67" s="1"/>
  <c r="AI204" i="67" s="1"/>
  <c r="AJ204" i="67" s="1"/>
  <c r="AK204" i="67" s="1"/>
  <c r="AL204" i="67" s="1"/>
  <c r="BA221" i="67"/>
  <c r="BA221" i="88"/>
  <c r="BA221" i="71"/>
  <c r="BA221" i="72"/>
  <c r="BA221" i="74"/>
  <c r="BA221" i="69"/>
  <c r="BA221" i="73"/>
  <c r="BA221" i="68"/>
  <c r="BA221" i="70"/>
  <c r="BA220" i="73"/>
  <c r="BA220" i="69"/>
  <c r="BA220" i="72"/>
  <c r="BA220" i="68"/>
  <c r="BA220" i="67"/>
  <c r="BA220" i="74"/>
  <c r="BA220" i="88"/>
  <c r="BA220" i="71"/>
  <c r="BA220" i="70"/>
  <c r="BB220" i="68"/>
  <c r="BB220" i="74"/>
  <c r="BB220" i="67"/>
  <c r="BB220" i="72"/>
  <c r="BB220" i="69"/>
  <c r="BB220" i="71"/>
  <c r="BB220" i="73"/>
  <c r="BB220" i="70"/>
  <c r="BB220" i="88"/>
  <c r="BB221" i="70"/>
  <c r="BB221" i="69"/>
  <c r="BB221" i="71"/>
  <c r="BB221" i="73"/>
  <c r="BB221" i="88"/>
  <c r="BB221" i="67"/>
  <c r="BB221" i="74"/>
  <c r="BB221" i="68"/>
  <c r="BB221" i="72"/>
  <c r="H224" i="73"/>
  <c r="H224" i="75"/>
  <c r="H224" i="70"/>
  <c r="H224" i="68"/>
  <c r="H224" i="72"/>
  <c r="H224" i="71"/>
  <c r="H224" i="69"/>
  <c r="H224" i="74"/>
  <c r="H224" i="67"/>
  <c r="I204" i="63"/>
  <c r="I224" i="88" s="1"/>
  <c r="I226" i="73"/>
  <c r="I226" i="71"/>
  <c r="I226" i="70"/>
  <c r="I226" i="74"/>
  <c r="I226" i="69"/>
  <c r="I226" i="75"/>
  <c r="I226" i="72"/>
  <c r="I226" i="88"/>
  <c r="I226" i="67"/>
  <c r="I226" i="68"/>
  <c r="J206" i="63"/>
  <c r="I225" i="73"/>
  <c r="I225" i="88"/>
  <c r="I225" i="69"/>
  <c r="I225" i="74"/>
  <c r="I225" i="68"/>
  <c r="I225" i="71"/>
  <c r="I225" i="67"/>
  <c r="I225" i="75"/>
  <c r="I225" i="72"/>
  <c r="I225" i="70"/>
  <c r="J205" i="63"/>
  <c r="BA222" i="68"/>
  <c r="BA222" i="73"/>
  <c r="BA222" i="88"/>
  <c r="BA222" i="72"/>
  <c r="BA222" i="74"/>
  <c r="BA222" i="70"/>
  <c r="BA222" i="69"/>
  <c r="BA222" i="71"/>
  <c r="BA222" i="67"/>
  <c r="BB222" i="88"/>
  <c r="BB222" i="68"/>
  <c r="BB222" i="74"/>
  <c r="BB222" i="69"/>
  <c r="BB222" i="71"/>
  <c r="BB222" i="70"/>
  <c r="BB222" i="67"/>
  <c r="BB222" i="73"/>
  <c r="BB222" i="72"/>
  <c r="L11" i="2" a="1"/>
  <c r="S12" i="2" a="1"/>
  <c r="L10" i="2" a="1"/>
  <c r="Z12" i="2" a="1"/>
  <c r="S10" i="2" a="1"/>
  <c r="Z10" i="2" a="1"/>
  <c r="S11" i="2" a="1"/>
  <c r="Z11" i="2" a="1"/>
  <c r="L12" i="2" a="1"/>
  <c r="L10" i="2" l="1"/>
  <c r="Z12" i="2"/>
  <c r="S10" i="2"/>
  <c r="S11" i="2"/>
  <c r="Z11" i="2"/>
  <c r="L12" i="2"/>
  <c r="Z10" i="2"/>
  <c r="L11" i="2"/>
  <c r="S12" i="2"/>
  <c r="D17" i="88"/>
  <c r="AM205" i="88"/>
  <c r="AN205" i="88" s="1"/>
  <c r="AO205" i="88" s="1"/>
  <c r="AP205" i="88" s="1"/>
  <c r="AQ205" i="88" s="1"/>
  <c r="AR205" i="88" s="1"/>
  <c r="AS205" i="88" s="1"/>
  <c r="AT205" i="88" s="1"/>
  <c r="AU205" i="88" s="1"/>
  <c r="AV205" i="88" s="1"/>
  <c r="D17" i="67"/>
  <c r="AM205" i="67"/>
  <c r="AN205" i="67" s="1"/>
  <c r="AO205" i="67" s="1"/>
  <c r="AP205" i="67" s="1"/>
  <c r="AQ205" i="67" s="1"/>
  <c r="AR205" i="67" s="1"/>
  <c r="AS205" i="67" s="1"/>
  <c r="AT205" i="67" s="1"/>
  <c r="AU205" i="67" s="1"/>
  <c r="AV205" i="67" s="1"/>
  <c r="F17" i="67"/>
  <c r="AM206" i="67"/>
  <c r="AN206" i="67" s="1"/>
  <c r="AO206" i="67" s="1"/>
  <c r="AP206" i="67" s="1"/>
  <c r="AQ206" i="67" s="1"/>
  <c r="AR206" i="67" s="1"/>
  <c r="AS206" i="67" s="1"/>
  <c r="AT206" i="67" s="1"/>
  <c r="AU206" i="67" s="1"/>
  <c r="AV206" i="67" s="1"/>
  <c r="B17" i="68"/>
  <c r="AM204" i="68"/>
  <c r="AN204" i="68" s="1"/>
  <c r="AO204" i="68" s="1"/>
  <c r="AP204" i="68" s="1"/>
  <c r="AQ204" i="68" s="1"/>
  <c r="AR204" i="68" s="1"/>
  <c r="AS204" i="68" s="1"/>
  <c r="AT204" i="68" s="1"/>
  <c r="AU204" i="68" s="1"/>
  <c r="AV204" i="68" s="1"/>
  <c r="F17" i="88"/>
  <c r="AM206" i="88"/>
  <c r="AN206" i="88" s="1"/>
  <c r="AO206" i="88" s="1"/>
  <c r="AP206" i="88" s="1"/>
  <c r="AQ206" i="88" s="1"/>
  <c r="AR206" i="88" s="1"/>
  <c r="AS206" i="88" s="1"/>
  <c r="AT206" i="88" s="1"/>
  <c r="AU206" i="88" s="1"/>
  <c r="AV206" i="88" s="1"/>
  <c r="B17" i="67"/>
  <c r="AM204" i="67"/>
  <c r="AN204" i="67" s="1"/>
  <c r="AO204" i="67" s="1"/>
  <c r="AP204" i="67" s="1"/>
  <c r="AQ204" i="67" s="1"/>
  <c r="AR204" i="67" s="1"/>
  <c r="AS204" i="67" s="1"/>
  <c r="AT204" i="67" s="1"/>
  <c r="AU204" i="67" s="1"/>
  <c r="AV204" i="67" s="1"/>
  <c r="D17" i="68"/>
  <c r="AM205" i="68"/>
  <c r="AN205" i="68" s="1"/>
  <c r="AO205" i="68" s="1"/>
  <c r="AP205" i="68" s="1"/>
  <c r="AQ205" i="68" s="1"/>
  <c r="AR205" i="68" s="1"/>
  <c r="AS205" i="68" s="1"/>
  <c r="AT205" i="68" s="1"/>
  <c r="AU205" i="68" s="1"/>
  <c r="AV205" i="68" s="1"/>
  <c r="B17" i="88"/>
  <c r="AM204" i="88"/>
  <c r="AN204" i="88" s="1"/>
  <c r="AO204" i="88" s="1"/>
  <c r="AP204" i="88" s="1"/>
  <c r="AQ204" i="88" s="1"/>
  <c r="AR204" i="88" s="1"/>
  <c r="AS204" i="88" s="1"/>
  <c r="AT204" i="88" s="1"/>
  <c r="AU204" i="88" s="1"/>
  <c r="AV204" i="88" s="1"/>
  <c r="F17" i="68"/>
  <c r="AM206" i="68"/>
  <c r="AN206" i="68" s="1"/>
  <c r="AO206" i="68" s="1"/>
  <c r="AP206" i="68" s="1"/>
  <c r="AQ206" i="68" s="1"/>
  <c r="AR206" i="68" s="1"/>
  <c r="AS206" i="68" s="1"/>
  <c r="AT206" i="68" s="1"/>
  <c r="AU206" i="68" s="1"/>
  <c r="AV206" i="68" s="1"/>
  <c r="J226" i="67"/>
  <c r="J226" i="71"/>
  <c r="J226" i="70"/>
  <c r="J226" i="72"/>
  <c r="J226" i="88"/>
  <c r="J226" i="69"/>
  <c r="J226" i="75"/>
  <c r="J226" i="74"/>
  <c r="J226" i="68"/>
  <c r="J226" i="73"/>
  <c r="K206" i="63"/>
  <c r="I224" i="67"/>
  <c r="I224" i="70"/>
  <c r="I224" i="75"/>
  <c r="I224" i="73"/>
  <c r="I224" i="68"/>
  <c r="I224" i="71"/>
  <c r="I224" i="74"/>
  <c r="I224" i="69"/>
  <c r="I224" i="72"/>
  <c r="J204" i="63"/>
  <c r="J224" i="88" s="1"/>
  <c r="J225" i="70"/>
  <c r="J225" i="69"/>
  <c r="J225" i="71"/>
  <c r="J225" i="74"/>
  <c r="J225" i="67"/>
  <c r="J225" i="73"/>
  <c r="J225" i="88"/>
  <c r="J225" i="72"/>
  <c r="J225" i="75"/>
  <c r="J225" i="68"/>
  <c r="K205" i="63"/>
  <c r="AA10" i="2" a="1"/>
  <c r="M12" i="2" a="1"/>
  <c r="T12" i="2" a="1"/>
  <c r="T11" i="2" a="1"/>
  <c r="T10" i="2" a="1"/>
  <c r="M10" i="2" a="1"/>
  <c r="AA12" i="2" a="1"/>
  <c r="AA11" i="2" a="1"/>
  <c r="M11" i="2" a="1"/>
  <c r="M10" i="2" l="1"/>
  <c r="T11" i="2"/>
  <c r="T12" i="2"/>
  <c r="T10" i="2"/>
  <c r="M11" i="2"/>
  <c r="AA10" i="2"/>
  <c r="M12" i="2"/>
  <c r="AA12" i="2"/>
  <c r="AA11" i="2"/>
  <c r="D18" i="68"/>
  <c r="AW205" i="68"/>
  <c r="AX205" i="68" s="1"/>
  <c r="AY205" i="68" s="1"/>
  <c r="AZ205" i="68" s="1"/>
  <c r="BA205" i="68" s="1"/>
  <c r="BB205" i="68" s="1"/>
  <c r="D18" i="88"/>
  <c r="AW205" i="88"/>
  <c r="AX205" i="88" s="1"/>
  <c r="AY205" i="88" s="1"/>
  <c r="AZ205" i="88" s="1"/>
  <c r="BA205" i="88" s="1"/>
  <c r="BB205" i="88" s="1"/>
  <c r="B18" i="67"/>
  <c r="AW204" i="67"/>
  <c r="AX204" i="67" s="1"/>
  <c r="AY204" i="67" s="1"/>
  <c r="AZ204" i="67" s="1"/>
  <c r="BA204" i="67" s="1"/>
  <c r="BB204" i="67" s="1"/>
  <c r="F18" i="88"/>
  <c r="AW206" i="88"/>
  <c r="AX206" i="88" s="1"/>
  <c r="AY206" i="88" s="1"/>
  <c r="AZ206" i="88" s="1"/>
  <c r="BA206" i="88" s="1"/>
  <c r="BB206" i="88" s="1"/>
  <c r="B18" i="68"/>
  <c r="AW204" i="68"/>
  <c r="AX204" i="68" s="1"/>
  <c r="AY204" i="68" s="1"/>
  <c r="AZ204" i="68" s="1"/>
  <c r="BA204" i="68" s="1"/>
  <c r="BB204" i="68" s="1"/>
  <c r="F18" i="67"/>
  <c r="AW206" i="67"/>
  <c r="AX206" i="67" s="1"/>
  <c r="AY206" i="67" s="1"/>
  <c r="AZ206" i="67" s="1"/>
  <c r="BA206" i="67" s="1"/>
  <c r="BB206" i="67" s="1"/>
  <c r="F18" i="68"/>
  <c r="AW206" i="68"/>
  <c r="AX206" i="68" s="1"/>
  <c r="AY206" i="68" s="1"/>
  <c r="AZ206" i="68" s="1"/>
  <c r="BA206" i="68" s="1"/>
  <c r="BB206" i="68" s="1"/>
  <c r="B18" i="88"/>
  <c r="AW204" i="88"/>
  <c r="AX204" i="88" s="1"/>
  <c r="AY204" i="88" s="1"/>
  <c r="AZ204" i="88" s="1"/>
  <c r="BA204" i="88" s="1"/>
  <c r="BB204" i="88" s="1"/>
  <c r="D18" i="67"/>
  <c r="AW205" i="67"/>
  <c r="AX205" i="67" s="1"/>
  <c r="AY205" i="67" s="1"/>
  <c r="AZ205" i="67" s="1"/>
  <c r="BA205" i="67" s="1"/>
  <c r="BB205" i="67" s="1"/>
  <c r="J224" i="72"/>
  <c r="J224" i="71"/>
  <c r="J224" i="74"/>
  <c r="J224" i="75"/>
  <c r="J224" i="69"/>
  <c r="J224" i="68"/>
  <c r="J224" i="67"/>
  <c r="J224" i="70"/>
  <c r="J224" i="73"/>
  <c r="K204" i="63"/>
  <c r="K224" i="88" s="1"/>
  <c r="K226" i="71"/>
  <c r="K226" i="68"/>
  <c r="K226" i="88"/>
  <c r="K226" i="70"/>
  <c r="K226" i="73"/>
  <c r="K226" i="72"/>
  <c r="K226" i="67"/>
  <c r="K226" i="69"/>
  <c r="K226" i="75"/>
  <c r="K226" i="74"/>
  <c r="L206" i="63"/>
  <c r="K225" i="71"/>
  <c r="K225" i="75"/>
  <c r="K225" i="70"/>
  <c r="K225" i="69"/>
  <c r="K225" i="88"/>
  <c r="K225" i="74"/>
  <c r="K225" i="67"/>
  <c r="K225" i="68"/>
  <c r="K225" i="72"/>
  <c r="K225" i="73"/>
  <c r="L205" i="63"/>
  <c r="AB10" i="2" a="1"/>
  <c r="U11" i="2" a="1"/>
  <c r="N12" i="2" a="1"/>
  <c r="U12" i="2" a="1"/>
  <c r="N11" i="2" a="1"/>
  <c r="AB11" i="2" a="1"/>
  <c r="AB12" i="2" a="1"/>
  <c r="N10" i="2" a="1"/>
  <c r="U10" i="2" a="1"/>
  <c r="N10" i="2" l="1"/>
  <c r="U10" i="2"/>
  <c r="AB11" i="2"/>
  <c r="AB12" i="2"/>
  <c r="N12" i="2"/>
  <c r="AB10" i="2"/>
  <c r="U11" i="2"/>
  <c r="N11" i="2"/>
  <c r="U12" i="2"/>
  <c r="L226" i="75"/>
  <c r="L226" i="69"/>
  <c r="L226" i="73"/>
  <c r="L226" i="74"/>
  <c r="L226" i="72"/>
  <c r="L226" i="71"/>
  <c r="L226" i="70"/>
  <c r="L226" i="68"/>
  <c r="L226" i="88"/>
  <c r="L226" i="67"/>
  <c r="M206" i="63"/>
  <c r="K224" i="74"/>
  <c r="K224" i="72"/>
  <c r="K224" i="70"/>
  <c r="K224" i="73"/>
  <c r="K224" i="68"/>
  <c r="K224" i="67"/>
  <c r="K224" i="71"/>
  <c r="K224" i="75"/>
  <c r="K224" i="69"/>
  <c r="L204" i="63"/>
  <c r="L224" i="88" s="1"/>
  <c r="L225" i="73"/>
  <c r="L225" i="88"/>
  <c r="L225" i="69"/>
  <c r="L225" i="74"/>
  <c r="L225" i="70"/>
  <c r="L225" i="68"/>
  <c r="L225" i="67"/>
  <c r="L225" i="71"/>
  <c r="L225" i="72"/>
  <c r="L225" i="75"/>
  <c r="M205" i="63"/>
  <c r="L224" i="67" l="1"/>
  <c r="L224" i="70"/>
  <c r="L224" i="75"/>
  <c r="L224" i="71"/>
  <c r="L224" i="68"/>
  <c r="L224" i="72"/>
  <c r="L224" i="74"/>
  <c r="L224" i="69"/>
  <c r="L224" i="73"/>
  <c r="M204" i="63"/>
  <c r="M224" i="88" s="1"/>
  <c r="M226" i="71"/>
  <c r="M226" i="68"/>
  <c r="M226" i="73"/>
  <c r="M226" i="67"/>
  <c r="F13" i="63"/>
  <c r="M226" i="72"/>
  <c r="M226" i="75"/>
  <c r="M226" i="88"/>
  <c r="M226" i="74"/>
  <c r="M226" i="69"/>
  <c r="M226" i="70"/>
  <c r="N206" i="63"/>
  <c r="M225" i="68"/>
  <c r="M225" i="73"/>
  <c r="M225" i="67"/>
  <c r="M225" i="75"/>
  <c r="M225" i="70"/>
  <c r="D13" i="63"/>
  <c r="M225" i="88"/>
  <c r="M225" i="72"/>
  <c r="M225" i="69"/>
  <c r="M225" i="74"/>
  <c r="M225" i="71"/>
  <c r="N205" i="63"/>
  <c r="P9" i="2" a="1"/>
  <c r="W9" i="2" a="1"/>
  <c r="P9" i="2" l="1"/>
  <c r="W9" i="2"/>
  <c r="N226" i="73"/>
  <c r="N226" i="72"/>
  <c r="N226" i="75"/>
  <c r="N226" i="71"/>
  <c r="N226" i="88"/>
  <c r="N226" i="70"/>
  <c r="N226" i="74"/>
  <c r="N226" i="69"/>
  <c r="N226" i="68"/>
  <c r="N226" i="67"/>
  <c r="O206" i="63"/>
  <c r="E13" i="68"/>
  <c r="E13" i="73"/>
  <c r="E13" i="69"/>
  <c r="E13" i="72"/>
  <c r="E13" i="63"/>
  <c r="E13" i="71"/>
  <c r="E13" i="75"/>
  <c r="E13" i="70"/>
  <c r="E13" i="88"/>
  <c r="E13" i="67"/>
  <c r="E13" i="74"/>
  <c r="G13" i="73"/>
  <c r="G13" i="88"/>
  <c r="G13" i="71"/>
  <c r="G13" i="68"/>
  <c r="G13" i="75"/>
  <c r="G13" i="72"/>
  <c r="G13" i="63"/>
  <c r="G13" i="74"/>
  <c r="G13" i="69"/>
  <c r="G13" i="67"/>
  <c r="G13" i="70"/>
  <c r="N225" i="72"/>
  <c r="N225" i="74"/>
  <c r="N225" i="71"/>
  <c r="N225" i="73"/>
  <c r="N225" i="67"/>
  <c r="N225" i="75"/>
  <c r="N225" i="69"/>
  <c r="N225" i="70"/>
  <c r="N225" i="68"/>
  <c r="N225" i="88"/>
  <c r="O205" i="63"/>
  <c r="M224" i="75"/>
  <c r="M224" i="70"/>
  <c r="M224" i="71"/>
  <c r="M224" i="74"/>
  <c r="M224" i="73"/>
  <c r="M224" i="72"/>
  <c r="M224" i="69"/>
  <c r="M224" i="67"/>
  <c r="M224" i="68"/>
  <c r="B13" i="63"/>
  <c r="N204" i="63"/>
  <c r="N224" i="88" s="1"/>
  <c r="I9" i="2" a="1"/>
  <c r="I9" i="2" l="1"/>
  <c r="O226" i="88"/>
  <c r="O226" i="72"/>
  <c r="O226" i="71"/>
  <c r="O226" i="67"/>
  <c r="O226" i="74"/>
  <c r="O226" i="75"/>
  <c r="O226" i="73"/>
  <c r="O226" i="69"/>
  <c r="O226" i="70"/>
  <c r="O226" i="68"/>
  <c r="P206" i="63"/>
  <c r="O225" i="67"/>
  <c r="O225" i="71"/>
  <c r="O225" i="70"/>
  <c r="O225" i="72"/>
  <c r="O225" i="88"/>
  <c r="O225" i="69"/>
  <c r="O225" i="75"/>
  <c r="O225" i="68"/>
  <c r="O225" i="73"/>
  <c r="O225" i="74"/>
  <c r="P205" i="63"/>
  <c r="N224" i="73"/>
  <c r="N224" i="74"/>
  <c r="N224" i="70"/>
  <c r="N224" i="69"/>
  <c r="N224" i="68"/>
  <c r="N224" i="75"/>
  <c r="N224" i="71"/>
  <c r="N224" i="67"/>
  <c r="N224" i="72"/>
  <c r="O204" i="63"/>
  <c r="O224" i="88" s="1"/>
  <c r="W31" i="2"/>
  <c r="W27" i="2"/>
  <c r="W30" i="2"/>
  <c r="W26" i="2"/>
  <c r="W32" i="2"/>
  <c r="W25" i="2"/>
  <c r="W33" i="2"/>
  <c r="W34" i="2"/>
  <c r="W28" i="2"/>
  <c r="W29" i="2"/>
  <c r="C13" i="67"/>
  <c r="C13" i="71"/>
  <c r="C13" i="68"/>
  <c r="C13" i="63"/>
  <c r="C13" i="73"/>
  <c r="C13" i="75"/>
  <c r="C13" i="72"/>
  <c r="C13" i="70"/>
  <c r="C13" i="74"/>
  <c r="C13" i="69"/>
  <c r="C13" i="88"/>
  <c r="P31" i="2"/>
  <c r="P34" i="2"/>
  <c r="P29" i="2"/>
  <c r="P25" i="2"/>
  <c r="P33" i="2"/>
  <c r="P28" i="2"/>
  <c r="P27" i="2"/>
  <c r="P26" i="2"/>
  <c r="P32" i="2"/>
  <c r="P30" i="2"/>
  <c r="P225" i="73" l="1"/>
  <c r="P225" i="71"/>
  <c r="P225" i="68"/>
  <c r="P225" i="70"/>
  <c r="P225" i="67"/>
  <c r="P225" i="75"/>
  <c r="P225" i="88"/>
  <c r="P225" i="72"/>
  <c r="P225" i="69"/>
  <c r="P225" i="74"/>
  <c r="Q205" i="63"/>
  <c r="P226" i="69"/>
  <c r="P226" i="72"/>
  <c r="P226" i="71"/>
  <c r="P226" i="75"/>
  <c r="P226" i="73"/>
  <c r="P226" i="68"/>
  <c r="P226" i="74"/>
  <c r="P226" i="70"/>
  <c r="P226" i="88"/>
  <c r="P226" i="67"/>
  <c r="Q206" i="63"/>
  <c r="O224" i="68"/>
  <c r="O224" i="69"/>
  <c r="O224" i="70"/>
  <c r="O224" i="75"/>
  <c r="O224" i="71"/>
  <c r="O224" i="74"/>
  <c r="O224" i="72"/>
  <c r="O224" i="73"/>
  <c r="O224" i="67"/>
  <c r="P204" i="63"/>
  <c r="P224" i="88" s="1"/>
  <c r="I32" i="2"/>
  <c r="I31" i="2"/>
  <c r="I26" i="2"/>
  <c r="I34" i="2"/>
  <c r="I30" i="2"/>
  <c r="I27" i="2"/>
  <c r="I29" i="2"/>
  <c r="I33" i="2"/>
  <c r="I28" i="2"/>
  <c r="I25" i="2"/>
  <c r="Q226" i="70" l="1"/>
  <c r="Q226" i="71"/>
  <c r="Q226" i="75"/>
  <c r="Q226" i="74"/>
  <c r="Q226" i="72"/>
  <c r="Q226" i="67"/>
  <c r="Q226" i="69"/>
  <c r="Q226" i="68"/>
  <c r="Q226" i="88"/>
  <c r="Q226" i="73"/>
  <c r="R206" i="63"/>
  <c r="Q225" i="71"/>
  <c r="Q225" i="88"/>
  <c r="Q225" i="70"/>
  <c r="Q225" i="74"/>
  <c r="Q225" i="72"/>
  <c r="Q225" i="69"/>
  <c r="Q225" i="67"/>
  <c r="Q225" i="75"/>
  <c r="Q225" i="68"/>
  <c r="Q225" i="73"/>
  <c r="R205" i="63"/>
  <c r="P224" i="73"/>
  <c r="P224" i="67"/>
  <c r="P224" i="74"/>
  <c r="P224" i="70"/>
  <c r="P224" i="69"/>
  <c r="P224" i="75"/>
  <c r="P224" i="71"/>
  <c r="P224" i="68"/>
  <c r="P224" i="72"/>
  <c r="Q204" i="63"/>
  <c r="Q224" i="88" s="1"/>
  <c r="D14" i="63" l="1"/>
  <c r="R225" i="73"/>
  <c r="R225" i="70"/>
  <c r="R225" i="88"/>
  <c r="R225" i="68"/>
  <c r="R225" i="74"/>
  <c r="R225" i="71"/>
  <c r="R225" i="69"/>
  <c r="R225" i="75"/>
  <c r="R225" i="72"/>
  <c r="R225" i="67"/>
  <c r="S205" i="63"/>
  <c r="R226" i="72"/>
  <c r="R226" i="69"/>
  <c r="R226" i="75"/>
  <c r="R226" i="67"/>
  <c r="F14" i="63"/>
  <c r="R226" i="70"/>
  <c r="R226" i="68"/>
  <c r="R226" i="73"/>
  <c r="R226" i="88"/>
  <c r="R226" i="74"/>
  <c r="R226" i="71"/>
  <c r="S206" i="63"/>
  <c r="Q224" i="75"/>
  <c r="Q224" i="67"/>
  <c r="Q224" i="68"/>
  <c r="Q224" i="73"/>
  <c r="Q224" i="72"/>
  <c r="Q224" i="70"/>
  <c r="Q224" i="69"/>
  <c r="Q224" i="74"/>
  <c r="Q224" i="71"/>
  <c r="R204" i="63"/>
  <c r="R224" i="88" s="1"/>
  <c r="Q9" i="2" a="1"/>
  <c r="X9" i="2" a="1"/>
  <c r="X9" i="2" l="1"/>
  <c r="Q9" i="2"/>
  <c r="S226" i="68"/>
  <c r="S226" i="67"/>
  <c r="S226" i="88"/>
  <c r="S226" i="72"/>
  <c r="S226" i="73"/>
  <c r="S226" i="70"/>
  <c r="S226" i="74"/>
  <c r="S226" i="71"/>
  <c r="S226" i="75"/>
  <c r="S226" i="69"/>
  <c r="T206" i="63"/>
  <c r="S225" i="71"/>
  <c r="S225" i="74"/>
  <c r="S225" i="75"/>
  <c r="S225" i="88"/>
  <c r="S225" i="68"/>
  <c r="S225" i="70"/>
  <c r="S225" i="72"/>
  <c r="S225" i="67"/>
  <c r="S225" i="73"/>
  <c r="S225" i="69"/>
  <c r="T205" i="63"/>
  <c r="B14" i="63"/>
  <c r="R224" i="69"/>
  <c r="R224" i="75"/>
  <c r="R224" i="67"/>
  <c r="R224" i="70"/>
  <c r="R224" i="74"/>
  <c r="R224" i="71"/>
  <c r="R224" i="73"/>
  <c r="R224" i="68"/>
  <c r="R224" i="72"/>
  <c r="S204" i="63"/>
  <c r="G14" i="63"/>
  <c r="G14" i="68"/>
  <c r="G14" i="69"/>
  <c r="G14" i="75"/>
  <c r="G14" i="72"/>
  <c r="G14" i="71"/>
  <c r="G14" i="73"/>
  <c r="G14" i="74"/>
  <c r="G14" i="67"/>
  <c r="G14" i="70"/>
  <c r="G14" i="88"/>
  <c r="E14" i="63"/>
  <c r="E14" i="70"/>
  <c r="E14" i="68"/>
  <c r="E14" i="73"/>
  <c r="E14" i="71"/>
  <c r="E14" i="67"/>
  <c r="E14" i="75"/>
  <c r="E14" i="69"/>
  <c r="E14" i="88"/>
  <c r="E14" i="72"/>
  <c r="E14" i="74"/>
  <c r="J9" i="2" a="1"/>
  <c r="J9" i="2" l="1"/>
  <c r="T225" i="70"/>
  <c r="T225" i="75"/>
  <c r="T225" i="72"/>
  <c r="T225" i="68"/>
  <c r="T225" i="69"/>
  <c r="T225" i="73"/>
  <c r="T225" i="74"/>
  <c r="T225" i="67"/>
  <c r="T225" i="88"/>
  <c r="T225" i="71"/>
  <c r="U205" i="63"/>
  <c r="T226" i="71"/>
  <c r="T226" i="70"/>
  <c r="T226" i="75"/>
  <c r="T226" i="69"/>
  <c r="T226" i="74"/>
  <c r="T226" i="67"/>
  <c r="T226" i="68"/>
  <c r="T226" i="73"/>
  <c r="T226" i="72"/>
  <c r="T226" i="88"/>
  <c r="U206" i="63"/>
  <c r="S224" i="73"/>
  <c r="S224" i="71"/>
  <c r="S224" i="67"/>
  <c r="S224" i="75"/>
  <c r="S224" i="72"/>
  <c r="S224" i="88"/>
  <c r="S224" i="69"/>
  <c r="S224" i="68"/>
  <c r="S224" i="70"/>
  <c r="S224" i="74"/>
  <c r="T204" i="63"/>
  <c r="Q31" i="2"/>
  <c r="Q32" i="2"/>
  <c r="Q34" i="2"/>
  <c r="Q33" i="2"/>
  <c r="Q30" i="2"/>
  <c r="Q25" i="2"/>
  <c r="Q27" i="2"/>
  <c r="Q29" i="2"/>
  <c r="Q26" i="2"/>
  <c r="Q28" i="2"/>
  <c r="C14" i="75"/>
  <c r="C14" i="67"/>
  <c r="C14" i="63"/>
  <c r="C14" i="71"/>
  <c r="C14" i="74"/>
  <c r="C14" i="69"/>
  <c r="C14" i="72"/>
  <c r="C14" i="68"/>
  <c r="C14" i="73"/>
  <c r="C14" i="88"/>
  <c r="C14" i="70"/>
  <c r="X33" i="2"/>
  <c r="X28" i="2"/>
  <c r="X31" i="2"/>
  <c r="X32" i="2"/>
  <c r="X34" i="2"/>
  <c r="X25" i="2"/>
  <c r="X30" i="2"/>
  <c r="X26" i="2"/>
  <c r="X29" i="2"/>
  <c r="X27" i="2"/>
  <c r="U226" i="70" l="1"/>
  <c r="U226" i="67"/>
  <c r="U226" i="71"/>
  <c r="U226" i="75"/>
  <c r="U226" i="72"/>
  <c r="U226" i="69"/>
  <c r="U226" i="74"/>
  <c r="U226" i="73"/>
  <c r="U226" i="88"/>
  <c r="U226" i="68"/>
  <c r="V206" i="63"/>
  <c r="U225" i="72"/>
  <c r="U225" i="67"/>
  <c r="U225" i="69"/>
  <c r="U225" i="70"/>
  <c r="U225" i="71"/>
  <c r="U225" i="75"/>
  <c r="U225" i="88"/>
  <c r="U225" i="68"/>
  <c r="U225" i="74"/>
  <c r="U225" i="73"/>
  <c r="V205" i="63"/>
  <c r="T224" i="73"/>
  <c r="T224" i="88"/>
  <c r="T224" i="72"/>
  <c r="T224" i="68"/>
  <c r="T224" i="67"/>
  <c r="T224" i="75"/>
  <c r="T224" i="70"/>
  <c r="T224" i="71"/>
  <c r="T224" i="74"/>
  <c r="T224" i="69"/>
  <c r="U204" i="63"/>
  <c r="J34" i="2"/>
  <c r="J25" i="2"/>
  <c r="J32" i="2"/>
  <c r="J26" i="2"/>
  <c r="J29" i="2"/>
  <c r="J30" i="2"/>
  <c r="J27" i="2"/>
  <c r="J28" i="2"/>
  <c r="J31" i="2"/>
  <c r="J33" i="2"/>
  <c r="V225" i="67" l="1"/>
  <c r="V225" i="88"/>
  <c r="V225" i="75"/>
  <c r="V225" i="71"/>
  <c r="V225" i="74"/>
  <c r="V225" i="72"/>
  <c r="V225" i="73"/>
  <c r="V225" i="69"/>
  <c r="V225" i="68"/>
  <c r="V225" i="70"/>
  <c r="W205" i="63"/>
  <c r="V226" i="70"/>
  <c r="V226" i="72"/>
  <c r="V226" i="71"/>
  <c r="V226" i="74"/>
  <c r="V226" i="68"/>
  <c r="V226" i="67"/>
  <c r="V226" i="88"/>
  <c r="V226" i="69"/>
  <c r="V226" i="73"/>
  <c r="V226" i="75"/>
  <c r="W206" i="63"/>
  <c r="U224" i="67"/>
  <c r="U224" i="71"/>
  <c r="U224" i="88"/>
  <c r="U224" i="74"/>
  <c r="U224" i="72"/>
  <c r="U224" i="73"/>
  <c r="U224" i="70"/>
  <c r="U224" i="75"/>
  <c r="U224" i="68"/>
  <c r="U224" i="69"/>
  <c r="V204" i="63"/>
  <c r="W226" i="68" l="1"/>
  <c r="W226" i="69"/>
  <c r="W226" i="75"/>
  <c r="W226" i="71"/>
  <c r="W226" i="73"/>
  <c r="W226" i="67"/>
  <c r="W226" i="72"/>
  <c r="F15" i="63"/>
  <c r="W226" i="88"/>
  <c r="W226" i="70"/>
  <c r="W226" i="74"/>
  <c r="X206" i="63"/>
  <c r="W225" i="69"/>
  <c r="W225" i="73"/>
  <c r="W225" i="74"/>
  <c r="W225" i="68"/>
  <c r="D15" i="63"/>
  <c r="W225" i="88"/>
  <c r="W225" i="75"/>
  <c r="W225" i="71"/>
  <c r="W225" i="72"/>
  <c r="W225" i="70"/>
  <c r="W225" i="67"/>
  <c r="X205" i="63"/>
  <c r="V224" i="75"/>
  <c r="V224" i="71"/>
  <c r="V224" i="73"/>
  <c r="V224" i="68"/>
  <c r="V224" i="70"/>
  <c r="V224" i="88"/>
  <c r="V224" i="67"/>
  <c r="V224" i="69"/>
  <c r="V224" i="74"/>
  <c r="V224" i="72"/>
  <c r="W204" i="63"/>
  <c r="R9" i="2" a="1"/>
  <c r="Y9" i="2" a="1"/>
  <c r="Y9" i="2" l="1"/>
  <c r="R9" i="2"/>
  <c r="X225" i="69"/>
  <c r="X225" i="67"/>
  <c r="X225" i="88"/>
  <c r="X225" i="68"/>
  <c r="X225" i="71"/>
  <c r="X225" i="74"/>
  <c r="X225" i="72"/>
  <c r="X225" i="70"/>
  <c r="X225" i="73"/>
  <c r="X225" i="75"/>
  <c r="Y205" i="63"/>
  <c r="G15" i="69"/>
  <c r="G15" i="72"/>
  <c r="G15" i="75"/>
  <c r="G15" i="68"/>
  <c r="G15" i="73"/>
  <c r="G15" i="70"/>
  <c r="G15" i="71"/>
  <c r="G15" i="88"/>
  <c r="G15" i="63"/>
  <c r="G15" i="67"/>
  <c r="G15" i="74"/>
  <c r="X226" i="72"/>
  <c r="X226" i="70"/>
  <c r="X226" i="69"/>
  <c r="X226" i="67"/>
  <c r="X226" i="74"/>
  <c r="X226" i="68"/>
  <c r="X226" i="75"/>
  <c r="X226" i="71"/>
  <c r="X226" i="88"/>
  <c r="X226" i="73"/>
  <c r="Y206" i="63"/>
  <c r="B15" i="63"/>
  <c r="W224" i="72"/>
  <c r="W224" i="69"/>
  <c r="W224" i="67"/>
  <c r="W224" i="75"/>
  <c r="W224" i="74"/>
  <c r="W224" i="70"/>
  <c r="W224" i="71"/>
  <c r="W224" i="68"/>
  <c r="W224" i="73"/>
  <c r="W224" i="88"/>
  <c r="X204" i="63"/>
  <c r="E15" i="70"/>
  <c r="E15" i="88"/>
  <c r="E15" i="68"/>
  <c r="E15" i="71"/>
  <c r="E15" i="74"/>
  <c r="E15" i="63"/>
  <c r="E15" i="73"/>
  <c r="E15" i="72"/>
  <c r="E15" i="75"/>
  <c r="E15" i="67"/>
  <c r="E15" i="69"/>
  <c r="K9" i="2" a="1"/>
  <c r="K9" i="2" l="1"/>
  <c r="Y225" i="73"/>
  <c r="Y225" i="72"/>
  <c r="Y225" i="74"/>
  <c r="Y225" i="67"/>
  <c r="Y225" i="75"/>
  <c r="Y225" i="71"/>
  <c r="Y225" i="70"/>
  <c r="Y225" i="69"/>
  <c r="Y225" i="68"/>
  <c r="Y225" i="88"/>
  <c r="Z205" i="63"/>
  <c r="C15" i="75"/>
  <c r="C15" i="68"/>
  <c r="C15" i="70"/>
  <c r="C15" i="69"/>
  <c r="C15" i="72"/>
  <c r="C15" i="74"/>
  <c r="C15" i="73"/>
  <c r="C15" i="71"/>
  <c r="C15" i="67"/>
  <c r="C15" i="88"/>
  <c r="C15" i="63"/>
  <c r="X224" i="75"/>
  <c r="X224" i="69"/>
  <c r="X224" i="70"/>
  <c r="X224" i="88"/>
  <c r="X224" i="74"/>
  <c r="X224" i="67"/>
  <c r="X224" i="72"/>
  <c r="X224" i="71"/>
  <c r="X224" i="73"/>
  <c r="X224" i="68"/>
  <c r="Y204" i="63"/>
  <c r="Y226" i="72"/>
  <c r="Y226" i="88"/>
  <c r="Y226" i="71"/>
  <c r="Y226" i="75"/>
  <c r="Y226" i="70"/>
  <c r="Y226" i="68"/>
  <c r="Y226" i="67"/>
  <c r="Y226" i="73"/>
  <c r="Y226" i="74"/>
  <c r="Y226" i="69"/>
  <c r="Z206" i="63"/>
  <c r="R30" i="2"/>
  <c r="R27" i="2"/>
  <c r="R31" i="2"/>
  <c r="R29" i="2"/>
  <c r="R28" i="2"/>
  <c r="R26" i="2"/>
  <c r="R25" i="2"/>
  <c r="R33" i="2"/>
  <c r="R34" i="2"/>
  <c r="R32" i="2"/>
  <c r="Y31" i="2"/>
  <c r="Y34" i="2"/>
  <c r="Y30" i="2"/>
  <c r="Y29" i="2"/>
  <c r="Y28" i="2"/>
  <c r="Y27" i="2"/>
  <c r="Y26" i="2"/>
  <c r="Y25" i="2"/>
  <c r="Y33" i="2"/>
  <c r="Y32" i="2"/>
  <c r="Z226" i="67" l="1"/>
  <c r="Z226" i="73"/>
  <c r="Z226" i="75"/>
  <c r="Z226" i="74"/>
  <c r="Z226" i="88"/>
  <c r="Z226" i="71"/>
  <c r="Z226" i="70"/>
  <c r="Z226" i="72"/>
  <c r="Z226" i="69"/>
  <c r="Z226" i="68"/>
  <c r="AA206" i="63"/>
  <c r="Z225" i="71"/>
  <c r="Z225" i="75"/>
  <c r="Z225" i="73"/>
  <c r="Z225" i="67"/>
  <c r="Z225" i="70"/>
  <c r="Z225" i="69"/>
  <c r="Z225" i="68"/>
  <c r="Z225" i="74"/>
  <c r="Z225" i="72"/>
  <c r="Z225" i="88"/>
  <c r="AA205" i="63"/>
  <c r="Y224" i="67"/>
  <c r="Y224" i="70"/>
  <c r="Y224" i="74"/>
  <c r="Y224" i="71"/>
  <c r="Y224" i="88"/>
  <c r="Y224" i="75"/>
  <c r="Y224" i="73"/>
  <c r="Y224" i="68"/>
  <c r="Y224" i="69"/>
  <c r="Y224" i="72"/>
  <c r="Z204" i="63"/>
  <c r="K32" i="2"/>
  <c r="K27" i="2"/>
  <c r="K29" i="2"/>
  <c r="K25" i="2"/>
  <c r="K33" i="2"/>
  <c r="K28" i="2"/>
  <c r="K30" i="2"/>
  <c r="K31" i="2"/>
  <c r="K26" i="2"/>
  <c r="K34" i="2"/>
  <c r="AA225" i="68" l="1"/>
  <c r="AA225" i="88"/>
  <c r="AA225" i="74"/>
  <c r="AA225" i="69"/>
  <c r="AA225" i="71"/>
  <c r="AA225" i="73"/>
  <c r="AA225" i="67"/>
  <c r="AA225" i="75"/>
  <c r="AA225" i="70"/>
  <c r="AA225" i="72"/>
  <c r="AB205" i="63"/>
  <c r="AA226" i="71"/>
  <c r="AA226" i="73"/>
  <c r="AA226" i="88"/>
  <c r="AA226" i="70"/>
  <c r="AA226" i="69"/>
  <c r="AA226" i="74"/>
  <c r="AA226" i="68"/>
  <c r="AA226" i="72"/>
  <c r="AA226" i="75"/>
  <c r="AA226" i="67"/>
  <c r="AB206" i="63"/>
  <c r="Z224" i="69"/>
  <c r="Z224" i="75"/>
  <c r="Z224" i="71"/>
  <c r="Z224" i="67"/>
  <c r="Z224" i="73"/>
  <c r="Z224" i="68"/>
  <c r="Z224" i="88"/>
  <c r="Z224" i="74"/>
  <c r="Z224" i="70"/>
  <c r="Z224" i="72"/>
  <c r="AA204" i="63"/>
  <c r="AB226" i="88" l="1"/>
  <c r="AB226" i="72"/>
  <c r="AB226" i="68"/>
  <c r="AB226" i="69"/>
  <c r="AB226" i="70"/>
  <c r="AB226" i="74"/>
  <c r="F16" i="63"/>
  <c r="AB226" i="75"/>
  <c r="AB226" i="73"/>
  <c r="AB226" i="71"/>
  <c r="AB226" i="67"/>
  <c r="AC206" i="63"/>
  <c r="AB225" i="69"/>
  <c r="AB225" i="74"/>
  <c r="AB225" i="73"/>
  <c r="AB225" i="67"/>
  <c r="AB225" i="70"/>
  <c r="AB225" i="71"/>
  <c r="AB225" i="75"/>
  <c r="AB225" i="72"/>
  <c r="AB225" i="68"/>
  <c r="D16" i="63"/>
  <c r="AB225" i="88"/>
  <c r="AC205" i="63"/>
  <c r="AA224" i="71"/>
  <c r="AA224" i="69"/>
  <c r="AA224" i="73"/>
  <c r="AA224" i="74"/>
  <c r="AA224" i="67"/>
  <c r="AA224" i="68"/>
  <c r="AA224" i="88"/>
  <c r="AA224" i="72"/>
  <c r="AA224" i="70"/>
  <c r="AA224" i="75"/>
  <c r="AB204" i="63"/>
  <c r="Z9" i="2" a="1"/>
  <c r="S9" i="2" a="1"/>
  <c r="Z9" i="2" l="1"/>
  <c r="S9" i="2"/>
  <c r="AC225" i="75"/>
  <c r="AC225" i="72"/>
  <c r="AC225" i="73"/>
  <c r="AC225" i="74"/>
  <c r="AC225" i="71"/>
  <c r="AC225" i="68"/>
  <c r="AC225" i="88"/>
  <c r="AC225" i="67"/>
  <c r="AC225" i="70"/>
  <c r="AC225" i="69"/>
  <c r="AD205" i="63"/>
  <c r="G16" i="63"/>
  <c r="G16" i="71"/>
  <c r="G16" i="67"/>
  <c r="G16" i="73"/>
  <c r="G16" i="72"/>
  <c r="G16" i="88"/>
  <c r="G16" i="69"/>
  <c r="G16" i="70"/>
  <c r="G16" i="68"/>
  <c r="G16" i="74"/>
  <c r="G16" i="75"/>
  <c r="E16" i="71"/>
  <c r="E16" i="63"/>
  <c r="E16" i="73"/>
  <c r="E16" i="72"/>
  <c r="E16" i="75"/>
  <c r="E16" i="88"/>
  <c r="E16" i="70"/>
  <c r="E16" i="74"/>
  <c r="E16" i="67"/>
  <c r="E16" i="68"/>
  <c r="E16" i="69"/>
  <c r="AC226" i="73"/>
  <c r="AC226" i="71"/>
  <c r="AC226" i="72"/>
  <c r="AC226" i="68"/>
  <c r="AC226" i="74"/>
  <c r="AC226" i="70"/>
  <c r="AC226" i="75"/>
  <c r="AC226" i="69"/>
  <c r="AC226" i="67"/>
  <c r="AC226" i="88"/>
  <c r="AD206" i="63"/>
  <c r="AB224" i="72"/>
  <c r="AB224" i="68"/>
  <c r="AB224" i="67"/>
  <c r="AB224" i="70"/>
  <c r="AB224" i="69"/>
  <c r="AB224" i="73"/>
  <c r="B16" i="63"/>
  <c r="AB224" i="75"/>
  <c r="AB224" i="88"/>
  <c r="AB224" i="71"/>
  <c r="AB224" i="74"/>
  <c r="AC204" i="63"/>
  <c r="L9" i="2" a="1"/>
  <c r="L9" i="2" l="1"/>
  <c r="AD226" i="88"/>
  <c r="AD226" i="74"/>
  <c r="AD226" i="68"/>
  <c r="AD226" i="71"/>
  <c r="AD226" i="67"/>
  <c r="AD226" i="72"/>
  <c r="AD226" i="75"/>
  <c r="AD226" i="73"/>
  <c r="AD226" i="69"/>
  <c r="AD226" i="70"/>
  <c r="AE206" i="63"/>
  <c r="AD225" i="71"/>
  <c r="AD225" i="72"/>
  <c r="AD225" i="70"/>
  <c r="AD225" i="75"/>
  <c r="AD225" i="73"/>
  <c r="AD225" i="88"/>
  <c r="AD225" i="68"/>
  <c r="AD225" i="74"/>
  <c r="AD225" i="69"/>
  <c r="AD225" i="67"/>
  <c r="AE205" i="63"/>
  <c r="AC224" i="68"/>
  <c r="AC224" i="75"/>
  <c r="AC224" i="69"/>
  <c r="AC224" i="71"/>
  <c r="AC224" i="88"/>
  <c r="AC224" i="67"/>
  <c r="AC224" i="73"/>
  <c r="AC224" i="74"/>
  <c r="AC224" i="72"/>
  <c r="AC224" i="70"/>
  <c r="AD204" i="63"/>
  <c r="S29" i="2"/>
  <c r="S32" i="2"/>
  <c r="S33" i="2"/>
  <c r="S30" i="2"/>
  <c r="S25" i="2"/>
  <c r="S28" i="2"/>
  <c r="S34" i="2"/>
  <c r="S27" i="2"/>
  <c r="S31" i="2"/>
  <c r="S26" i="2"/>
  <c r="C16" i="75"/>
  <c r="C16" i="74"/>
  <c r="C16" i="68"/>
  <c r="C16" i="73"/>
  <c r="C16" i="69"/>
  <c r="C16" i="71"/>
  <c r="C16" i="72"/>
  <c r="C16" i="88"/>
  <c r="C16" i="67"/>
  <c r="C16" i="70"/>
  <c r="C16" i="63"/>
  <c r="Z30" i="2"/>
  <c r="Z26" i="2"/>
  <c r="Z34" i="2"/>
  <c r="Z29" i="2"/>
  <c r="Z33" i="2"/>
  <c r="Z27" i="2"/>
  <c r="Z32" i="2"/>
  <c r="Z25" i="2"/>
  <c r="Z31" i="2"/>
  <c r="Z28" i="2"/>
  <c r="AE225" i="67" l="1"/>
  <c r="AE225" i="88"/>
  <c r="AE225" i="71"/>
  <c r="AE225" i="74"/>
  <c r="AE225" i="75"/>
  <c r="AE225" i="68"/>
  <c r="AE225" i="70"/>
  <c r="AE225" i="73"/>
  <c r="AE225" i="72"/>
  <c r="AE225" i="69"/>
  <c r="AF205" i="63"/>
  <c r="AE226" i="69"/>
  <c r="AE226" i="70"/>
  <c r="AE226" i="72"/>
  <c r="AE226" i="75"/>
  <c r="AE226" i="71"/>
  <c r="AE226" i="74"/>
  <c r="AE226" i="88"/>
  <c r="AE226" i="68"/>
  <c r="AE226" i="67"/>
  <c r="AE226" i="73"/>
  <c r="AF206" i="63"/>
  <c r="AD224" i="67"/>
  <c r="AD224" i="70"/>
  <c r="AD224" i="73"/>
  <c r="AD224" i="72"/>
  <c r="AD224" i="69"/>
  <c r="AD224" i="68"/>
  <c r="AD224" i="71"/>
  <c r="AD224" i="75"/>
  <c r="AD224" i="74"/>
  <c r="AD224" i="88"/>
  <c r="AE204" i="63"/>
  <c r="L26" i="2"/>
  <c r="L29" i="2"/>
  <c r="L28" i="2"/>
  <c r="L32" i="2"/>
  <c r="L31" i="2"/>
  <c r="L25" i="2"/>
  <c r="L34" i="2"/>
  <c r="L27" i="2"/>
  <c r="L30" i="2"/>
  <c r="L33" i="2"/>
  <c r="AF226" i="68" l="1"/>
  <c r="AF226" i="67"/>
  <c r="AF226" i="69"/>
  <c r="AF226" i="88"/>
  <c r="AF226" i="71"/>
  <c r="AF226" i="73"/>
  <c r="AF226" i="72"/>
  <c r="AF226" i="70"/>
  <c r="AF226" i="75"/>
  <c r="AF226" i="74"/>
  <c r="AG206" i="63"/>
  <c r="AF225" i="69"/>
  <c r="AF225" i="88"/>
  <c r="AF225" i="73"/>
  <c r="AF225" i="67"/>
  <c r="AF225" i="74"/>
  <c r="AF225" i="71"/>
  <c r="AF225" i="75"/>
  <c r="AF225" i="70"/>
  <c r="AF225" i="72"/>
  <c r="AF225" i="68"/>
  <c r="AG205" i="63"/>
  <c r="AE224" i="70"/>
  <c r="AE224" i="72"/>
  <c r="AE224" i="73"/>
  <c r="AE224" i="75"/>
  <c r="AE224" i="74"/>
  <c r="AE224" i="69"/>
  <c r="AE224" i="67"/>
  <c r="AE224" i="71"/>
  <c r="AE224" i="88"/>
  <c r="AE224" i="68"/>
  <c r="AF204" i="63"/>
  <c r="AG225" i="67" l="1"/>
  <c r="AG225" i="71"/>
  <c r="AG225" i="72"/>
  <c r="AG225" i="88"/>
  <c r="AG225" i="75"/>
  <c r="AG225" i="69"/>
  <c r="AG225" i="70"/>
  <c r="AG225" i="68"/>
  <c r="AG225" i="74"/>
  <c r="AG225" i="73"/>
  <c r="AH205" i="63"/>
  <c r="AG226" i="68"/>
  <c r="AG226" i="69"/>
  <c r="AG226" i="74"/>
  <c r="AG226" i="67"/>
  <c r="AG226" i="72"/>
  <c r="AG226" i="73"/>
  <c r="AG226" i="88"/>
  <c r="AG226" i="71"/>
  <c r="AG226" i="75"/>
  <c r="AG226" i="70"/>
  <c r="AH206" i="63"/>
  <c r="AF224" i="88"/>
  <c r="AF224" i="68"/>
  <c r="AF224" i="75"/>
  <c r="AF224" i="72"/>
  <c r="AF224" i="70"/>
  <c r="AF224" i="69"/>
  <c r="AF224" i="74"/>
  <c r="AF224" i="71"/>
  <c r="AF224" i="73"/>
  <c r="AF224" i="67"/>
  <c r="AG204" i="63"/>
  <c r="AH225" i="67" l="1"/>
  <c r="AH225" i="88"/>
  <c r="AH225" i="71"/>
  <c r="AH225" i="74"/>
  <c r="AH225" i="70"/>
  <c r="AH225" i="75"/>
  <c r="AH225" i="73"/>
  <c r="AH225" i="72"/>
  <c r="AH225" i="69"/>
  <c r="AH225" i="68"/>
  <c r="AI205" i="63"/>
  <c r="AH226" i="70"/>
  <c r="AH226" i="72"/>
  <c r="AH226" i="74"/>
  <c r="AH226" i="68"/>
  <c r="AH226" i="88"/>
  <c r="AH226" i="67"/>
  <c r="AH226" i="71"/>
  <c r="AH226" i="73"/>
  <c r="AH226" i="75"/>
  <c r="AH226" i="69"/>
  <c r="AI206" i="63"/>
  <c r="AG224" i="69"/>
  <c r="AG224" i="68"/>
  <c r="AG224" i="71"/>
  <c r="AG224" i="67"/>
  <c r="AG224" i="70"/>
  <c r="AG224" i="73"/>
  <c r="AG224" i="75"/>
  <c r="AG224" i="74"/>
  <c r="AG224" i="72"/>
  <c r="AG224" i="88"/>
  <c r="AH204" i="63"/>
  <c r="AI226" i="73" l="1"/>
  <c r="AI226" i="67"/>
  <c r="AI226" i="71"/>
  <c r="AI226" i="70"/>
  <c r="AI226" i="69"/>
  <c r="AI226" i="68"/>
  <c r="AI226" i="88"/>
  <c r="AI226" i="74"/>
  <c r="AI226" i="72"/>
  <c r="AI226" i="75"/>
  <c r="AJ206" i="63"/>
  <c r="AI225" i="70"/>
  <c r="AI225" i="72"/>
  <c r="AI225" i="68"/>
  <c r="AI225" i="74"/>
  <c r="AI225" i="71"/>
  <c r="AI225" i="75"/>
  <c r="AI225" i="88"/>
  <c r="AI225" i="69"/>
  <c r="AI225" i="73"/>
  <c r="AI225" i="67"/>
  <c r="AJ205" i="63"/>
  <c r="AH224" i="67"/>
  <c r="AH224" i="75"/>
  <c r="AH224" i="70"/>
  <c r="AH224" i="68"/>
  <c r="AH224" i="74"/>
  <c r="AH224" i="72"/>
  <c r="AH224" i="88"/>
  <c r="AH224" i="73"/>
  <c r="AH224" i="71"/>
  <c r="AH224" i="69"/>
  <c r="AI204" i="63"/>
  <c r="AJ225" i="68" l="1"/>
  <c r="AJ225" i="71"/>
  <c r="AJ225" i="69"/>
  <c r="AJ225" i="67"/>
  <c r="AJ225" i="88"/>
  <c r="AJ225" i="74"/>
  <c r="AJ225" i="70"/>
  <c r="AJ225" i="72"/>
  <c r="AJ225" i="73"/>
  <c r="AJ225" i="75"/>
  <c r="AK205" i="63"/>
  <c r="AJ226" i="72"/>
  <c r="AJ226" i="70"/>
  <c r="AJ226" i="74"/>
  <c r="AJ226" i="73"/>
  <c r="AJ226" i="68"/>
  <c r="AJ226" i="88"/>
  <c r="AJ226" i="67"/>
  <c r="AJ226" i="71"/>
  <c r="AJ226" i="75"/>
  <c r="AJ226" i="69"/>
  <c r="AK206" i="63"/>
  <c r="AI224" i="69"/>
  <c r="AI224" i="68"/>
  <c r="AI224" i="71"/>
  <c r="AI224" i="67"/>
  <c r="AI224" i="73"/>
  <c r="AI224" i="88"/>
  <c r="AI224" i="74"/>
  <c r="AI224" i="75"/>
  <c r="AI224" i="72"/>
  <c r="AI224" i="70"/>
  <c r="AJ204" i="63"/>
  <c r="AK226" i="71" l="1"/>
  <c r="AK226" i="70"/>
  <c r="AK226" i="72"/>
  <c r="AK226" i="69"/>
  <c r="AK226" i="75"/>
  <c r="AK226" i="67"/>
  <c r="AK226" i="88"/>
  <c r="AK226" i="73"/>
  <c r="AK226" i="74"/>
  <c r="AK226" i="68"/>
  <c r="AL206" i="63"/>
  <c r="AK225" i="75"/>
  <c r="AK225" i="88"/>
  <c r="AK225" i="71"/>
  <c r="AK225" i="74"/>
  <c r="AK225" i="72"/>
  <c r="AK225" i="69"/>
  <c r="AK225" i="70"/>
  <c r="AK225" i="73"/>
  <c r="AK225" i="68"/>
  <c r="AK225" i="67"/>
  <c r="AL205" i="63"/>
  <c r="AJ224" i="72"/>
  <c r="AJ224" i="71"/>
  <c r="AJ224" i="67"/>
  <c r="AJ224" i="88"/>
  <c r="AJ224" i="74"/>
  <c r="AJ224" i="73"/>
  <c r="AJ224" i="68"/>
  <c r="AJ224" i="70"/>
  <c r="AJ224" i="69"/>
  <c r="AJ224" i="75"/>
  <c r="AK204" i="63"/>
  <c r="AK224" i="68" l="1"/>
  <c r="AK224" i="69"/>
  <c r="AK224" i="75"/>
  <c r="AK224" i="88"/>
  <c r="AK224" i="74"/>
  <c r="AK224" i="67"/>
  <c r="AK224" i="72"/>
  <c r="AK224" i="71"/>
  <c r="AK224" i="73"/>
  <c r="AK224" i="70"/>
  <c r="AL204" i="63"/>
  <c r="AL225" i="68"/>
  <c r="D17" i="63"/>
  <c r="AL225" i="69"/>
  <c r="AL225" i="67"/>
  <c r="AL225" i="71"/>
  <c r="AL225" i="70"/>
  <c r="AL225" i="72"/>
  <c r="AL225" i="88"/>
  <c r="AL225" i="73"/>
  <c r="AL225" i="74"/>
  <c r="AL225" i="75"/>
  <c r="AM205" i="63"/>
  <c r="AL226" i="73"/>
  <c r="AL226" i="72"/>
  <c r="AL226" i="75"/>
  <c r="AL226" i="74"/>
  <c r="AL226" i="70"/>
  <c r="AL226" i="67"/>
  <c r="AL226" i="88"/>
  <c r="AL226" i="71"/>
  <c r="AL226" i="69"/>
  <c r="AL226" i="68"/>
  <c r="F17" i="63"/>
  <c r="AM206" i="63"/>
  <c r="AA9" i="2" a="1"/>
  <c r="T9" i="2" a="1"/>
  <c r="T9" i="2" l="1"/>
  <c r="AA9" i="2"/>
  <c r="E17" i="73"/>
  <c r="E17" i="88"/>
  <c r="E17" i="72"/>
  <c r="E17" i="69"/>
  <c r="E17" i="74"/>
  <c r="E17" i="67"/>
  <c r="E17" i="71"/>
  <c r="E17" i="68"/>
  <c r="E17" i="70"/>
  <c r="E17" i="63"/>
  <c r="E17" i="75"/>
  <c r="AM225" i="72"/>
  <c r="AM225" i="69"/>
  <c r="AM225" i="88"/>
  <c r="AM225" i="71"/>
  <c r="AM225" i="74"/>
  <c r="AM225" i="75"/>
  <c r="AM225" i="67"/>
  <c r="AM225" i="70"/>
  <c r="AM225" i="73"/>
  <c r="AM225" i="68"/>
  <c r="AN205" i="63"/>
  <c r="AM226" i="72"/>
  <c r="AM226" i="74"/>
  <c r="AM226" i="70"/>
  <c r="AM226" i="75"/>
  <c r="AM226" i="69"/>
  <c r="AM226" i="88"/>
  <c r="AM226" i="73"/>
  <c r="AM226" i="67"/>
  <c r="AM226" i="68"/>
  <c r="AM226" i="71"/>
  <c r="AN206" i="63"/>
  <c r="AL224" i="71"/>
  <c r="AL224" i="73"/>
  <c r="AL224" i="67"/>
  <c r="B17" i="63"/>
  <c r="AL224" i="72"/>
  <c r="AL224" i="75"/>
  <c r="AL224" i="69"/>
  <c r="AL224" i="68"/>
  <c r="AL224" i="70"/>
  <c r="AL224" i="74"/>
  <c r="AL224" i="88"/>
  <c r="AM204" i="63"/>
  <c r="G17" i="71"/>
  <c r="G17" i="63"/>
  <c r="G17" i="68"/>
  <c r="G17" i="67"/>
  <c r="G17" i="70"/>
  <c r="G17" i="74"/>
  <c r="G17" i="69"/>
  <c r="G17" i="72"/>
  <c r="G17" i="88"/>
  <c r="G17" i="75"/>
  <c r="G17" i="73"/>
  <c r="M9" i="2" a="1"/>
  <c r="M9" i="2" l="1"/>
  <c r="C17" i="68"/>
  <c r="C17" i="70"/>
  <c r="C17" i="67"/>
  <c r="C17" i="88"/>
  <c r="C17" i="71"/>
  <c r="C17" i="63"/>
  <c r="C17" i="74"/>
  <c r="C17" i="69"/>
  <c r="C17" i="72"/>
  <c r="C17" i="75"/>
  <c r="C17" i="73"/>
  <c r="AN225" i="75"/>
  <c r="AN225" i="88"/>
  <c r="AN225" i="72"/>
  <c r="AN225" i="74"/>
  <c r="AN225" i="70"/>
  <c r="AN225" i="68"/>
  <c r="AN225" i="73"/>
  <c r="AN225" i="67"/>
  <c r="AN225" i="69"/>
  <c r="AN225" i="71"/>
  <c r="AO205" i="63"/>
  <c r="AM224" i="88"/>
  <c r="AM224" i="73"/>
  <c r="AM224" i="68"/>
  <c r="AM224" i="69"/>
  <c r="AM224" i="75"/>
  <c r="AM224" i="71"/>
  <c r="AM224" i="74"/>
  <c r="AM224" i="70"/>
  <c r="AM224" i="72"/>
  <c r="AM224" i="67"/>
  <c r="AN204" i="63"/>
  <c r="AN226" i="67"/>
  <c r="AN226" i="74"/>
  <c r="AN226" i="71"/>
  <c r="AN226" i="88"/>
  <c r="AN226" i="69"/>
  <c r="AN226" i="68"/>
  <c r="AN226" i="73"/>
  <c r="AN226" i="70"/>
  <c r="AN226" i="72"/>
  <c r="AN226" i="75"/>
  <c r="AO206" i="63"/>
  <c r="AA34" i="2"/>
  <c r="AA28" i="2"/>
  <c r="AA32" i="2"/>
  <c r="AA27" i="2"/>
  <c r="AA31" i="2"/>
  <c r="AA25" i="2"/>
  <c r="AA30" i="2"/>
  <c r="AA33" i="2"/>
  <c r="AA29" i="2"/>
  <c r="AA26" i="2"/>
  <c r="T26" i="2"/>
  <c r="T25" i="2"/>
  <c r="T34" i="2"/>
  <c r="T27" i="2"/>
  <c r="T30" i="2"/>
  <c r="T28" i="2"/>
  <c r="T31" i="2"/>
  <c r="T29" i="2"/>
  <c r="T33" i="2"/>
  <c r="T32" i="2"/>
  <c r="AO225" i="71" l="1"/>
  <c r="AO225" i="74"/>
  <c r="AO225" i="68"/>
  <c r="AO225" i="67"/>
  <c r="AO225" i="88"/>
  <c r="AO225" i="73"/>
  <c r="AO225" i="75"/>
  <c r="AO225" i="70"/>
  <c r="AO225" i="72"/>
  <c r="AO225" i="69"/>
  <c r="AP205" i="63"/>
  <c r="AO226" i="75"/>
  <c r="AO226" i="69"/>
  <c r="AO226" i="88"/>
  <c r="AO226" i="67"/>
  <c r="AO226" i="73"/>
  <c r="AO226" i="72"/>
  <c r="AO226" i="74"/>
  <c r="AO226" i="71"/>
  <c r="AO226" i="70"/>
  <c r="AO226" i="68"/>
  <c r="AP206" i="63"/>
  <c r="AN224" i="69"/>
  <c r="AN224" i="72"/>
  <c r="AN224" i="73"/>
  <c r="AN224" i="70"/>
  <c r="AN224" i="75"/>
  <c r="AN224" i="67"/>
  <c r="AN224" i="71"/>
  <c r="AN224" i="88"/>
  <c r="AN224" i="74"/>
  <c r="AN224" i="68"/>
  <c r="AO204" i="63"/>
  <c r="M30" i="2"/>
  <c r="M32" i="2"/>
  <c r="M33" i="2"/>
  <c r="M31" i="2"/>
  <c r="M27" i="2"/>
  <c r="M25" i="2"/>
  <c r="M29" i="2"/>
  <c r="M28" i="2"/>
  <c r="M34" i="2"/>
  <c r="M26" i="2"/>
  <c r="AP226" i="71" l="1"/>
  <c r="AP226" i="88"/>
  <c r="AP226" i="69"/>
  <c r="AP226" i="74"/>
  <c r="AP226" i="70"/>
  <c r="AP226" i="67"/>
  <c r="AP226" i="72"/>
  <c r="AP226" i="75"/>
  <c r="AP226" i="73"/>
  <c r="AP226" i="68"/>
  <c r="AQ206" i="63"/>
  <c r="AP225" i="69"/>
  <c r="AP225" i="88"/>
  <c r="AP225" i="68"/>
  <c r="AP225" i="74"/>
  <c r="AP225" i="67"/>
  <c r="AP225" i="75"/>
  <c r="AP225" i="71"/>
  <c r="AP225" i="72"/>
  <c r="AP225" i="73"/>
  <c r="AP225" i="70"/>
  <c r="AQ205" i="63"/>
  <c r="AO224" i="75"/>
  <c r="AO224" i="67"/>
  <c r="AO224" i="73"/>
  <c r="AO224" i="72"/>
  <c r="AO224" i="69"/>
  <c r="AO224" i="71"/>
  <c r="AO224" i="68"/>
  <c r="AO224" i="70"/>
  <c r="AO224" i="88"/>
  <c r="AO224" i="74"/>
  <c r="AP204" i="63"/>
  <c r="AQ225" i="75" l="1"/>
  <c r="AQ225" i="88"/>
  <c r="AQ225" i="69"/>
  <c r="AQ225" i="74"/>
  <c r="AQ225" i="68"/>
  <c r="AQ225" i="73"/>
  <c r="AQ225" i="67"/>
  <c r="AQ225" i="71"/>
  <c r="AQ225" i="72"/>
  <c r="AQ225" i="70"/>
  <c r="AR205" i="63"/>
  <c r="AQ226" i="70"/>
  <c r="AQ226" i="72"/>
  <c r="AQ226" i="67"/>
  <c r="AQ226" i="88"/>
  <c r="AQ226" i="74"/>
  <c r="AQ226" i="69"/>
  <c r="AQ226" i="75"/>
  <c r="AQ226" i="71"/>
  <c r="AQ226" i="68"/>
  <c r="AQ226" i="73"/>
  <c r="AR206" i="63"/>
  <c r="AP224" i="68"/>
  <c r="AP224" i="75"/>
  <c r="AP224" i="88"/>
  <c r="AP224" i="74"/>
  <c r="AP224" i="67"/>
  <c r="AP224" i="72"/>
  <c r="AP224" i="69"/>
  <c r="AP224" i="73"/>
  <c r="AP224" i="70"/>
  <c r="AP224" i="71"/>
  <c r="AQ204" i="63"/>
  <c r="AR226" i="75" l="1"/>
  <c r="AR226" i="72"/>
  <c r="AR226" i="68"/>
  <c r="AR226" i="67"/>
  <c r="AR226" i="73"/>
  <c r="AR226" i="74"/>
  <c r="AR226" i="88"/>
  <c r="AR226" i="69"/>
  <c r="AR226" i="71"/>
  <c r="AR226" i="70"/>
  <c r="AS206" i="63"/>
  <c r="AR225" i="73"/>
  <c r="AR225" i="71"/>
  <c r="AR225" i="74"/>
  <c r="AR225" i="75"/>
  <c r="AR225" i="88"/>
  <c r="AR225" i="69"/>
  <c r="AR225" i="72"/>
  <c r="AR225" i="67"/>
  <c r="AR225" i="68"/>
  <c r="AR225" i="70"/>
  <c r="AS205" i="63"/>
  <c r="AQ224" i="72"/>
  <c r="AQ224" i="70"/>
  <c r="AQ224" i="71"/>
  <c r="AQ224" i="75"/>
  <c r="AQ224" i="68"/>
  <c r="AQ224" i="69"/>
  <c r="AQ224" i="73"/>
  <c r="AQ224" i="88"/>
  <c r="AQ224" i="67"/>
  <c r="AQ224" i="74"/>
  <c r="AR204" i="63"/>
  <c r="AS225" i="67" l="1"/>
  <c r="AS225" i="72"/>
  <c r="AS225" i="71"/>
  <c r="AS225" i="74"/>
  <c r="AS225" i="75"/>
  <c r="AS225" i="70"/>
  <c r="AS225" i="88"/>
  <c r="AS225" i="68"/>
  <c r="AS225" i="73"/>
  <c r="AS225" i="69"/>
  <c r="AT205" i="63"/>
  <c r="AS226" i="69"/>
  <c r="AS226" i="71"/>
  <c r="AS226" i="67"/>
  <c r="AS226" i="74"/>
  <c r="AS226" i="70"/>
  <c r="AS226" i="72"/>
  <c r="AS226" i="68"/>
  <c r="AS226" i="73"/>
  <c r="AS226" i="88"/>
  <c r="AS226" i="75"/>
  <c r="AT206" i="63"/>
  <c r="AR224" i="88"/>
  <c r="AR224" i="68"/>
  <c r="AR224" i="72"/>
  <c r="AR224" i="75"/>
  <c r="AR224" i="69"/>
  <c r="AR224" i="73"/>
  <c r="AR224" i="71"/>
  <c r="AR224" i="70"/>
  <c r="AR224" i="74"/>
  <c r="AR224" i="67"/>
  <c r="AS204" i="63"/>
  <c r="AT225" i="67" l="1"/>
  <c r="AT225" i="88"/>
  <c r="AT225" i="73"/>
  <c r="AT225" i="74"/>
  <c r="AT225" i="68"/>
  <c r="AT225" i="71"/>
  <c r="AT225" i="75"/>
  <c r="AT225" i="72"/>
  <c r="AT225" i="70"/>
  <c r="AT225" i="69"/>
  <c r="AU205" i="63"/>
  <c r="AT226" i="75"/>
  <c r="AT226" i="73"/>
  <c r="AT226" i="72"/>
  <c r="AT226" i="74"/>
  <c r="AT226" i="69"/>
  <c r="AT226" i="70"/>
  <c r="AT226" i="67"/>
  <c r="AT226" i="68"/>
  <c r="AT226" i="88"/>
  <c r="AT226" i="71"/>
  <c r="AU206" i="63"/>
  <c r="AS224" i="69"/>
  <c r="AS224" i="68"/>
  <c r="AS224" i="75"/>
  <c r="AS224" i="73"/>
  <c r="AS224" i="88"/>
  <c r="AS224" i="71"/>
  <c r="AS224" i="70"/>
  <c r="AS224" i="72"/>
  <c r="AS224" i="74"/>
  <c r="AS224" i="67"/>
  <c r="AT204" i="63"/>
  <c r="AU226" i="68" l="1"/>
  <c r="AU226" i="88"/>
  <c r="AU226" i="74"/>
  <c r="AU226" i="75"/>
  <c r="AU226" i="71"/>
  <c r="AU226" i="73"/>
  <c r="AU226" i="67"/>
  <c r="AU226" i="69"/>
  <c r="AU226" i="72"/>
  <c r="AU226" i="70"/>
  <c r="AV206" i="63"/>
  <c r="AU225" i="72"/>
  <c r="AU225" i="88"/>
  <c r="AU225" i="70"/>
  <c r="AU225" i="74"/>
  <c r="AU225" i="71"/>
  <c r="AU225" i="68"/>
  <c r="AU225" i="69"/>
  <c r="AU225" i="75"/>
  <c r="AU225" i="73"/>
  <c r="AU225" i="67"/>
  <c r="AV205" i="63"/>
  <c r="AT224" i="67"/>
  <c r="AT224" i="73"/>
  <c r="AT224" i="68"/>
  <c r="AT224" i="75"/>
  <c r="AT224" i="70"/>
  <c r="AT224" i="88"/>
  <c r="AT224" i="72"/>
  <c r="AT224" i="71"/>
  <c r="AT224" i="74"/>
  <c r="AT224" i="69"/>
  <c r="AU204" i="63"/>
  <c r="D18" i="63" l="1"/>
  <c r="AV225" i="69"/>
  <c r="AV225" i="71"/>
  <c r="AV225" i="88"/>
  <c r="AV225" i="75"/>
  <c r="AV225" i="74"/>
  <c r="AV225" i="68"/>
  <c r="AV225" i="67"/>
  <c r="AV225" i="73"/>
  <c r="AV225" i="70"/>
  <c r="AV225" i="72"/>
  <c r="AW205" i="63"/>
  <c r="AV226" i="70"/>
  <c r="AV226" i="75"/>
  <c r="AV226" i="73"/>
  <c r="AV226" i="67"/>
  <c r="F18" i="63"/>
  <c r="AV226" i="72"/>
  <c r="AV226" i="69"/>
  <c r="AV226" i="88"/>
  <c r="AV226" i="71"/>
  <c r="AV226" i="74"/>
  <c r="AV226" i="68"/>
  <c r="AW206" i="63"/>
  <c r="AU224" i="72"/>
  <c r="AU224" i="68"/>
  <c r="AU224" i="69"/>
  <c r="AU224" i="75"/>
  <c r="AU224" i="74"/>
  <c r="AU224" i="71"/>
  <c r="AU224" i="73"/>
  <c r="AU224" i="67"/>
  <c r="AU224" i="70"/>
  <c r="AU224" i="88"/>
  <c r="AV204" i="63"/>
  <c r="AB9" i="2" a="1"/>
  <c r="U9" i="2" a="1"/>
  <c r="AB9" i="2" l="1"/>
  <c r="U9" i="2"/>
  <c r="AW226" i="72"/>
  <c r="AW226" i="74"/>
  <c r="AW226" i="71"/>
  <c r="AW226" i="70"/>
  <c r="AW226" i="75"/>
  <c r="AW226" i="88"/>
  <c r="AW226" i="67"/>
  <c r="AW226" i="73"/>
  <c r="AW226" i="69"/>
  <c r="AW226" i="68"/>
  <c r="AX206" i="63"/>
  <c r="AW225" i="68"/>
  <c r="AW225" i="69"/>
  <c r="AW225" i="71"/>
  <c r="AW225" i="67"/>
  <c r="AW225" i="72"/>
  <c r="AW225" i="88"/>
  <c r="AW225" i="70"/>
  <c r="AW225" i="74"/>
  <c r="AW225" i="73"/>
  <c r="AW225" i="75"/>
  <c r="AX205" i="63"/>
  <c r="AV224" i="69"/>
  <c r="AV224" i="75"/>
  <c r="AV224" i="74"/>
  <c r="AV224" i="70"/>
  <c r="AV224" i="72"/>
  <c r="AV224" i="73"/>
  <c r="AV224" i="71"/>
  <c r="AV224" i="67"/>
  <c r="AV224" i="68"/>
  <c r="B18" i="63"/>
  <c r="AV224" i="88"/>
  <c r="AW204" i="63"/>
  <c r="G18" i="88"/>
  <c r="G18" i="71"/>
  <c r="G18" i="74"/>
  <c r="G18" i="63"/>
  <c r="G18" i="67"/>
  <c r="G18" i="72"/>
  <c r="G18" i="73"/>
  <c r="G18" i="70"/>
  <c r="G18" i="75"/>
  <c r="G18" i="68"/>
  <c r="G18" i="69"/>
  <c r="E18" i="68"/>
  <c r="E18" i="75"/>
  <c r="E18" i="72"/>
  <c r="E18" i="74"/>
  <c r="E18" i="63"/>
  <c r="E18" i="71"/>
  <c r="E18" i="70"/>
  <c r="E18" i="73"/>
  <c r="E18" i="88"/>
  <c r="E18" i="67"/>
  <c r="E18" i="69"/>
  <c r="N9" i="2" a="1"/>
  <c r="N9" i="2" l="1"/>
  <c r="AX226" i="68"/>
  <c r="AX226" i="74"/>
  <c r="AX226" i="71"/>
  <c r="AX226" i="73"/>
  <c r="AX226" i="72"/>
  <c r="AX226" i="88"/>
  <c r="AX226" i="75"/>
  <c r="AX226" i="69"/>
  <c r="AX226" i="70"/>
  <c r="AX226" i="67"/>
  <c r="AY206" i="63"/>
  <c r="AX225" i="73"/>
  <c r="AX225" i="88"/>
  <c r="AX225" i="75"/>
  <c r="AX225" i="74"/>
  <c r="AX225" i="69"/>
  <c r="AX225" i="67"/>
  <c r="AX225" i="68"/>
  <c r="AX225" i="71"/>
  <c r="AX225" i="72"/>
  <c r="AX225" i="70"/>
  <c r="AY205" i="63"/>
  <c r="AW224" i="71"/>
  <c r="AW224" i="69"/>
  <c r="AW224" i="73"/>
  <c r="AW224" i="88"/>
  <c r="AW224" i="75"/>
  <c r="AW224" i="67"/>
  <c r="AW224" i="68"/>
  <c r="AW224" i="72"/>
  <c r="AW224" i="74"/>
  <c r="AW224" i="70"/>
  <c r="AX204" i="63"/>
  <c r="C18" i="69"/>
  <c r="C18" i="75"/>
  <c r="C18" i="67"/>
  <c r="C18" i="88"/>
  <c r="C18" i="71"/>
  <c r="C18" i="73"/>
  <c r="C18" i="70"/>
  <c r="C18" i="74"/>
  <c r="C18" i="63"/>
  <c r="C18" i="72"/>
  <c r="C18" i="68"/>
  <c r="U26" i="2"/>
  <c r="U27" i="2"/>
  <c r="U34" i="2"/>
  <c r="U25" i="2"/>
  <c r="U28" i="2"/>
  <c r="U33" i="2"/>
  <c r="U32" i="2"/>
  <c r="U29" i="2"/>
  <c r="U31" i="2"/>
  <c r="U30" i="2"/>
  <c r="AB28" i="2"/>
  <c r="AB27" i="2"/>
  <c r="AB34" i="2"/>
  <c r="AB30" i="2"/>
  <c r="AB33" i="2"/>
  <c r="AB26" i="2"/>
  <c r="AB32" i="2"/>
  <c r="AB29" i="2"/>
  <c r="AB31" i="2"/>
  <c r="AB25" i="2"/>
  <c r="AY225" i="72" l="1"/>
  <c r="AY225" i="74"/>
  <c r="AY225" i="70"/>
  <c r="AY225" i="75"/>
  <c r="AY225" i="68"/>
  <c r="AY225" i="88"/>
  <c r="AY225" i="71"/>
  <c r="AY225" i="73"/>
  <c r="AY225" i="69"/>
  <c r="AY225" i="67"/>
  <c r="AZ205" i="63"/>
  <c r="AY226" i="88"/>
  <c r="AY226" i="72"/>
  <c r="AY226" i="67"/>
  <c r="AY226" i="75"/>
  <c r="AY226" i="70"/>
  <c r="AY226" i="73"/>
  <c r="AY226" i="68"/>
  <c r="AY226" i="74"/>
  <c r="AY226" i="69"/>
  <c r="AY226" i="71"/>
  <c r="AZ206" i="63"/>
  <c r="AX224" i="72"/>
  <c r="AX224" i="68"/>
  <c r="AX224" i="67"/>
  <c r="AX224" i="88"/>
  <c r="AX224" i="74"/>
  <c r="AX224" i="73"/>
  <c r="AX224" i="71"/>
  <c r="AX224" i="75"/>
  <c r="AX224" i="70"/>
  <c r="AX224" i="69"/>
  <c r="AY204" i="63"/>
  <c r="N27" i="2"/>
  <c r="N33" i="2"/>
  <c r="N30" i="2"/>
  <c r="N31" i="2"/>
  <c r="N25" i="2"/>
  <c r="N34" i="2"/>
  <c r="N32" i="2"/>
  <c r="N29" i="2"/>
  <c r="N26" i="2"/>
  <c r="N28" i="2"/>
  <c r="AZ226" i="67" l="1"/>
  <c r="AZ226" i="71"/>
  <c r="AZ226" i="75"/>
  <c r="AZ226" i="68"/>
  <c r="AZ226" i="69"/>
  <c r="AZ226" i="88"/>
  <c r="AZ226" i="73"/>
  <c r="AZ226" i="72"/>
  <c r="AZ226" i="74"/>
  <c r="AZ226" i="70"/>
  <c r="BA206" i="63"/>
  <c r="AZ225" i="71"/>
  <c r="AZ225" i="88"/>
  <c r="AZ225" i="75"/>
  <c r="AZ225" i="74"/>
  <c r="AZ225" i="70"/>
  <c r="AZ225" i="69"/>
  <c r="AZ225" i="72"/>
  <c r="AZ225" i="68"/>
  <c r="AZ225" i="67"/>
  <c r="AZ225" i="73"/>
  <c r="BA205" i="63"/>
  <c r="AY224" i="88"/>
  <c r="AY224" i="68"/>
  <c r="AY224" i="75"/>
  <c r="AY224" i="74"/>
  <c r="AY224" i="70"/>
  <c r="AY224" i="71"/>
  <c r="AY224" i="72"/>
  <c r="AY224" i="73"/>
  <c r="AY224" i="67"/>
  <c r="AY224" i="69"/>
  <c r="AZ204" i="63"/>
  <c r="BA225" i="69" l="1"/>
  <c r="BA225" i="73"/>
  <c r="BA225" i="88"/>
  <c r="BA225" i="67"/>
  <c r="BA225" i="71"/>
  <c r="BA225" i="70"/>
  <c r="BA225" i="68"/>
  <c r="BA225" i="75"/>
  <c r="BA225" i="74"/>
  <c r="BA225" i="72"/>
  <c r="BB205" i="63"/>
  <c r="BA226" i="70"/>
  <c r="BA226" i="75"/>
  <c r="BA226" i="67"/>
  <c r="BA226" i="71"/>
  <c r="BA226" i="72"/>
  <c r="BA226" i="68"/>
  <c r="BA226" i="69"/>
  <c r="BA226" i="73"/>
  <c r="BA226" i="88"/>
  <c r="BA226" i="74"/>
  <c r="BB206" i="63"/>
  <c r="AZ224" i="70"/>
  <c r="AZ224" i="75"/>
  <c r="AZ224" i="73"/>
  <c r="AZ224" i="74"/>
  <c r="AZ224" i="71"/>
  <c r="AZ224" i="68"/>
  <c r="AZ224" i="72"/>
  <c r="AZ224" i="67"/>
  <c r="AZ224" i="88"/>
  <c r="AZ224" i="69"/>
  <c r="BA204" i="63"/>
  <c r="BB226" i="70" l="1"/>
  <c r="BB226" i="71"/>
  <c r="BB226" i="73"/>
  <c r="BB226" i="67"/>
  <c r="BB226" i="75"/>
  <c r="BB226" i="74"/>
  <c r="BB226" i="69"/>
  <c r="BB226" i="88"/>
  <c r="BB226" i="68"/>
  <c r="BB226" i="72"/>
  <c r="BB225" i="69"/>
  <c r="BB225" i="88"/>
  <c r="BB225" i="67"/>
  <c r="BB225" i="75"/>
  <c r="BB225" i="68"/>
  <c r="BB225" i="74"/>
  <c r="BB225" i="73"/>
  <c r="BB225" i="70"/>
  <c r="BB225" i="71"/>
  <c r="BB225" i="72"/>
  <c r="BA224" i="72"/>
  <c r="BA224" i="74"/>
  <c r="BA224" i="71"/>
  <c r="BA224" i="88"/>
  <c r="BA224" i="70"/>
  <c r="BA224" i="73"/>
  <c r="BA224" i="69"/>
  <c r="BA224" i="75"/>
  <c r="BA224" i="67"/>
  <c r="BA224" i="68"/>
  <c r="BB204" i="63"/>
  <c r="BB224" i="69" l="1"/>
  <c r="BB224" i="73"/>
  <c r="BB224" i="88"/>
  <c r="BB224" i="74"/>
  <c r="BB224" i="70"/>
  <c r="BB224" i="71"/>
  <c r="BB224" i="68"/>
  <c r="BB224" i="75"/>
  <c r="BB224" i="67"/>
  <c r="BB224"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00000000-0006-0000-0C00-000001000000}">
      <text>
        <r>
          <rPr>
            <b/>
            <sz val="9"/>
            <color indexed="81"/>
            <rFont val="Tahoma"/>
            <family val="2"/>
          </rPr>
          <t>Ofgem:</t>
        </r>
        <r>
          <rPr>
            <sz val="9"/>
            <color indexed="81"/>
            <rFont val="Tahoma"/>
            <family val="2"/>
          </rPr>
          <t xml:space="preserve">
Enter as year (eg 2027)
</t>
        </r>
      </text>
    </comment>
    <comment ref="C158" authorId="1" shapeId="0" xr:uid="{A711075D-BB83-487F-9149-68F54728F31A}">
      <text>
        <r>
          <rPr>
            <b/>
            <sz val="9"/>
            <color indexed="81"/>
            <rFont val="Tahoma"/>
            <family val="2"/>
          </rPr>
          <t>Duncan Innes:GT/GD</t>
        </r>
      </text>
    </comment>
    <comment ref="C161" authorId="1" shapeId="0" xr:uid="{87E845FB-C088-4677-8CA2-198BB7561556}">
      <text>
        <r>
          <rPr>
            <b/>
            <sz val="9"/>
            <color indexed="81"/>
            <rFont val="Tahoma"/>
            <family val="2"/>
          </rPr>
          <t>Duncan Innes:</t>
        </r>
        <r>
          <rPr>
            <sz val="9"/>
            <color indexed="81"/>
            <rFont val="Tahoma"/>
            <family val="2"/>
          </rPr>
          <t xml:space="preserve">
All sectors</t>
        </r>
      </text>
    </comment>
    <comment ref="C162" authorId="1" shapeId="0" xr:uid="{8B1FF8E4-4988-43B4-AC7E-1D54EEAE4745}">
      <text>
        <r>
          <rPr>
            <b/>
            <sz val="9"/>
            <color indexed="81"/>
            <rFont val="Tahoma"/>
            <family val="2"/>
          </rPr>
          <t>Duncan Innes:</t>
        </r>
        <r>
          <rPr>
            <sz val="9"/>
            <color indexed="81"/>
            <rFont val="Tahoma"/>
            <family val="2"/>
          </rPr>
          <t xml:space="preserve">
All sectors</t>
        </r>
      </text>
    </comment>
    <comment ref="B209" authorId="0" shapeId="0" xr:uid="{9407A467-1CDF-434A-A992-30A9A9FB22BF}">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167D0615-FA31-4002-ACED-381DE05FC567}">
      <text>
        <r>
          <rPr>
            <b/>
            <sz val="9"/>
            <color indexed="81"/>
            <rFont val="Tahoma"/>
            <family val="2"/>
          </rPr>
          <t>Ofgem:</t>
        </r>
        <r>
          <rPr>
            <sz val="9"/>
            <color indexed="81"/>
            <rFont val="Tahoma"/>
            <family val="2"/>
          </rPr>
          <t xml:space="preserve">
Enter as year (eg 2027)
</t>
        </r>
      </text>
    </comment>
    <comment ref="C158" authorId="1" shapeId="0" xr:uid="{16E95D20-DBBA-4781-AF2D-6BEE6CB7D5B1}">
      <text>
        <r>
          <rPr>
            <b/>
            <sz val="9"/>
            <color indexed="81"/>
            <rFont val="Tahoma"/>
            <family val="2"/>
          </rPr>
          <t>Duncan Innes:GT/GD</t>
        </r>
      </text>
    </comment>
    <comment ref="C161" authorId="1" shapeId="0" xr:uid="{5F818CF5-D8D5-462D-BC00-F1E1D4436198}">
      <text>
        <r>
          <rPr>
            <b/>
            <sz val="9"/>
            <color indexed="81"/>
            <rFont val="Tahoma"/>
            <family val="2"/>
          </rPr>
          <t>Duncan Innes:</t>
        </r>
        <r>
          <rPr>
            <sz val="9"/>
            <color indexed="81"/>
            <rFont val="Tahoma"/>
            <family val="2"/>
          </rPr>
          <t xml:space="preserve">
All sectors</t>
        </r>
      </text>
    </comment>
    <comment ref="C162" authorId="1" shapeId="0" xr:uid="{4C264993-C20D-4726-82E6-8D0AFD86B6C3}">
      <text>
        <r>
          <rPr>
            <b/>
            <sz val="9"/>
            <color indexed="81"/>
            <rFont val="Tahoma"/>
            <family val="2"/>
          </rPr>
          <t>Duncan Innes:</t>
        </r>
        <r>
          <rPr>
            <sz val="9"/>
            <color indexed="81"/>
            <rFont val="Tahoma"/>
            <family val="2"/>
          </rPr>
          <t xml:space="preserve">
All sectors</t>
        </r>
      </text>
    </comment>
    <comment ref="B229" authorId="0" shapeId="0" xr:uid="{E1125252-2BA8-4CE8-BF85-C3BD298A2128}">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27EE6888-C43A-4CA5-A23A-091873D8D7A7}">
      <text>
        <r>
          <rPr>
            <b/>
            <sz val="9"/>
            <color indexed="81"/>
            <rFont val="Tahoma"/>
            <family val="2"/>
          </rPr>
          <t>Ofgem:</t>
        </r>
        <r>
          <rPr>
            <sz val="9"/>
            <color indexed="81"/>
            <rFont val="Tahoma"/>
            <family val="2"/>
          </rPr>
          <t xml:space="preserve">
Enter as year (eg 2027)
</t>
        </r>
      </text>
    </comment>
    <comment ref="C158" authorId="1" shapeId="0" xr:uid="{DF0FA28E-E109-462E-90E9-CF4D1A83F8E3}">
      <text>
        <r>
          <rPr>
            <b/>
            <sz val="9"/>
            <color indexed="81"/>
            <rFont val="Tahoma"/>
            <family val="2"/>
          </rPr>
          <t>Duncan Innes:GT/GD</t>
        </r>
      </text>
    </comment>
    <comment ref="C161" authorId="1" shapeId="0" xr:uid="{81BAD9A3-AAAC-4784-831D-0A497ACC5F3D}">
      <text>
        <r>
          <rPr>
            <b/>
            <sz val="9"/>
            <color indexed="81"/>
            <rFont val="Tahoma"/>
            <family val="2"/>
          </rPr>
          <t>Duncan Innes:</t>
        </r>
        <r>
          <rPr>
            <sz val="9"/>
            <color indexed="81"/>
            <rFont val="Tahoma"/>
            <family val="2"/>
          </rPr>
          <t xml:space="preserve">
All sectors</t>
        </r>
      </text>
    </comment>
    <comment ref="C162" authorId="1" shapeId="0" xr:uid="{BB13BF83-D2B7-43A0-A069-5766D5CA0390}">
      <text>
        <r>
          <rPr>
            <b/>
            <sz val="9"/>
            <color indexed="81"/>
            <rFont val="Tahoma"/>
            <family val="2"/>
          </rPr>
          <t>Duncan Innes:</t>
        </r>
        <r>
          <rPr>
            <sz val="9"/>
            <color indexed="81"/>
            <rFont val="Tahoma"/>
            <family val="2"/>
          </rPr>
          <t xml:space="preserve">
All sectors</t>
        </r>
      </text>
    </comment>
    <comment ref="B229" authorId="0" shapeId="0" xr:uid="{39C5B56E-4EC4-4B80-9A9C-31859CF0228A}">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Callum Mayfield</author>
    <author>tc={E4C2CD11-7A41-4874-B836-416B633E15D1}</author>
    <author>tc={CCC3DCAA-0B1F-4F75-8584-0D3790E71537}</author>
    <author>tc={146D4BC8-3105-4436-A79D-BB1E2761ADA2}</author>
    <author>Duncan Innes</author>
  </authors>
  <commentList>
    <comment ref="B10" authorId="0" shapeId="0" xr:uid="{AF657643-E38A-4C23-B392-323F543768F8}">
      <text>
        <r>
          <rPr>
            <b/>
            <sz val="9"/>
            <color indexed="81"/>
            <rFont val="Tahoma"/>
            <family val="2"/>
          </rPr>
          <t>Ofgem:</t>
        </r>
        <r>
          <rPr>
            <sz val="9"/>
            <color indexed="81"/>
            <rFont val="Tahoma"/>
            <family val="2"/>
          </rPr>
          <t xml:space="preserve">
Enter as year (eg 2027)
</t>
        </r>
      </text>
    </comment>
    <comment ref="C54" authorId="1" shapeId="0" xr:uid="{E4C2CD11-7A41-4874-B836-416B633E15D1}">
      <text>
        <t>[Threaded comment]
Your version of Excel allows you to read this threaded comment; however, any edits to it will get removed if the file is opened in a newer version of Excel. Learn more: https://go.microsoft.com/fwlink/?linkid=870924
Comment:
    Volumetric &amp; non volumetric replacements - offtake</t>
      </text>
    </comment>
    <comment ref="C55" authorId="2" shapeId="0" xr:uid="{CCC3DCAA-0B1F-4F75-8584-0D3790E71537}">
      <text>
        <t>[Threaded comment]
Your version of Excel allows you to read this threaded comment; however, any edits to it will get removed if the file is opened in a newer version of Excel. Learn more: https://go.microsoft.com/fwlink/?linkid=870924
Comment:
    Non volumetric replacement PRS</t>
      </text>
    </comment>
    <comment ref="C56" authorId="3" shapeId="0" xr:uid="{146D4BC8-3105-4436-A79D-BB1E2761ADA2}">
      <text>
        <t>[Threaded comment]
Your version of Excel allows you to read this threaded comment; however, any edits to it will get removed if the file is opened in a newer version of Excel. Learn more: https://go.microsoft.com/fwlink/?linkid=870924
Comment:
    Non volumetric full refurb PRS</t>
      </text>
    </comment>
    <comment ref="C158" authorId="4" shapeId="0" xr:uid="{02710AAF-09F4-455F-817C-FE7FB9BDD441}">
      <text>
        <r>
          <rPr>
            <b/>
            <sz val="9"/>
            <color indexed="81"/>
            <rFont val="Tahoma"/>
            <family val="2"/>
          </rPr>
          <t>Duncan Innes:GT/GD</t>
        </r>
      </text>
    </comment>
    <comment ref="C161" authorId="4" shapeId="0" xr:uid="{CB972240-B9D6-4B0F-9B31-59D97C1D08C3}">
      <text>
        <r>
          <rPr>
            <b/>
            <sz val="9"/>
            <color indexed="81"/>
            <rFont val="Tahoma"/>
            <family val="2"/>
          </rPr>
          <t>Duncan Innes:</t>
        </r>
        <r>
          <rPr>
            <sz val="9"/>
            <color indexed="81"/>
            <rFont val="Tahoma"/>
            <family val="2"/>
          </rPr>
          <t xml:space="preserve">
All sectors</t>
        </r>
      </text>
    </comment>
    <comment ref="C162" authorId="4" shapeId="0" xr:uid="{CFE0CA30-918A-48F1-B93C-FD63B0E9F87B}">
      <text>
        <r>
          <rPr>
            <b/>
            <sz val="9"/>
            <color indexed="81"/>
            <rFont val="Tahoma"/>
            <family val="2"/>
          </rPr>
          <t>Duncan Innes:</t>
        </r>
        <r>
          <rPr>
            <sz val="9"/>
            <color indexed="81"/>
            <rFont val="Tahoma"/>
            <family val="2"/>
          </rPr>
          <t xml:space="preserve">
All sectors</t>
        </r>
      </text>
    </comment>
    <comment ref="B229" authorId="0" shapeId="0" xr:uid="{65D72BD5-1BFC-475E-A656-16F49160D49F}">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81205443-588A-4CE6-9515-10F9A32918B1}">
      <text>
        <r>
          <rPr>
            <b/>
            <sz val="9"/>
            <color indexed="81"/>
            <rFont val="Tahoma"/>
            <family val="2"/>
          </rPr>
          <t>Ofgem:</t>
        </r>
        <r>
          <rPr>
            <sz val="9"/>
            <color indexed="81"/>
            <rFont val="Tahoma"/>
            <family val="2"/>
          </rPr>
          <t xml:space="preserve">
Enter as year (eg 2027)
</t>
        </r>
      </text>
    </comment>
    <comment ref="C158" authorId="1" shapeId="0" xr:uid="{824C2138-C15B-460B-AF3C-D536DCD4DECD}">
      <text>
        <r>
          <rPr>
            <b/>
            <sz val="9"/>
            <color indexed="81"/>
            <rFont val="Tahoma"/>
            <family val="2"/>
          </rPr>
          <t>Duncan Innes:GT/GD</t>
        </r>
      </text>
    </comment>
    <comment ref="C161" authorId="1" shapeId="0" xr:uid="{F08C223E-5B99-4807-9920-4B54C8464499}">
      <text>
        <r>
          <rPr>
            <b/>
            <sz val="9"/>
            <color indexed="81"/>
            <rFont val="Tahoma"/>
            <family val="2"/>
          </rPr>
          <t>Duncan Innes:</t>
        </r>
        <r>
          <rPr>
            <sz val="9"/>
            <color indexed="81"/>
            <rFont val="Tahoma"/>
            <family val="2"/>
          </rPr>
          <t xml:space="preserve">
All sectors</t>
        </r>
      </text>
    </comment>
    <comment ref="C162" authorId="1" shapeId="0" xr:uid="{A00FFA34-83BA-4D64-9105-FCF131B95DEC}">
      <text>
        <r>
          <rPr>
            <b/>
            <sz val="9"/>
            <color indexed="81"/>
            <rFont val="Tahoma"/>
            <family val="2"/>
          </rPr>
          <t>Duncan Innes:</t>
        </r>
        <r>
          <rPr>
            <sz val="9"/>
            <color indexed="81"/>
            <rFont val="Tahoma"/>
            <family val="2"/>
          </rPr>
          <t xml:space="preserve">
All sectors</t>
        </r>
      </text>
    </comment>
    <comment ref="B229" authorId="0" shapeId="0" xr:uid="{ED24D2EE-1EDD-4B21-AF6C-9FC503A099DC}">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B42188F6-36A6-47E3-A399-6DF3323C4F21}">
      <text>
        <r>
          <rPr>
            <b/>
            <sz val="9"/>
            <color indexed="81"/>
            <rFont val="Tahoma"/>
            <family val="2"/>
          </rPr>
          <t>Ofgem:</t>
        </r>
        <r>
          <rPr>
            <sz val="9"/>
            <color indexed="81"/>
            <rFont val="Tahoma"/>
            <family val="2"/>
          </rPr>
          <t xml:space="preserve">
Enter as year (eg 2027)
</t>
        </r>
      </text>
    </comment>
    <comment ref="C158" authorId="1" shapeId="0" xr:uid="{BED2D0BD-D07D-4A50-8ADF-AEC86E5081B4}">
      <text>
        <r>
          <rPr>
            <b/>
            <sz val="9"/>
            <color indexed="81"/>
            <rFont val="Tahoma"/>
            <family val="2"/>
          </rPr>
          <t>Duncan Innes:GT/GD</t>
        </r>
      </text>
    </comment>
    <comment ref="C161" authorId="1" shapeId="0" xr:uid="{2ACE8C83-1FBA-4DC7-ACE6-505E21DE9C53}">
      <text>
        <r>
          <rPr>
            <b/>
            <sz val="9"/>
            <color indexed="81"/>
            <rFont val="Tahoma"/>
            <family val="2"/>
          </rPr>
          <t>Duncan Innes:</t>
        </r>
        <r>
          <rPr>
            <sz val="9"/>
            <color indexed="81"/>
            <rFont val="Tahoma"/>
            <family val="2"/>
          </rPr>
          <t xml:space="preserve">
All sectors</t>
        </r>
      </text>
    </comment>
    <comment ref="C162" authorId="1" shapeId="0" xr:uid="{2C1912FA-421B-4AFF-A902-424C6D945328}">
      <text>
        <r>
          <rPr>
            <b/>
            <sz val="9"/>
            <color indexed="81"/>
            <rFont val="Tahoma"/>
            <family val="2"/>
          </rPr>
          <t>Duncan Innes:</t>
        </r>
        <r>
          <rPr>
            <sz val="9"/>
            <color indexed="81"/>
            <rFont val="Tahoma"/>
            <family val="2"/>
          </rPr>
          <t xml:space="preserve">
All sectors</t>
        </r>
      </text>
    </comment>
    <comment ref="B229" authorId="0" shapeId="0" xr:uid="{8BC9C68C-3F9C-4A7A-9F4E-B753518A47EF}">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0D6613D4-37ED-41FD-AD33-39D1C2A63F5D}">
      <text>
        <r>
          <rPr>
            <b/>
            <sz val="9"/>
            <color indexed="81"/>
            <rFont val="Tahoma"/>
            <family val="2"/>
          </rPr>
          <t>Ofgem:</t>
        </r>
        <r>
          <rPr>
            <sz val="9"/>
            <color indexed="81"/>
            <rFont val="Tahoma"/>
            <family val="2"/>
          </rPr>
          <t xml:space="preserve">
Enter as year (eg 2027)
</t>
        </r>
      </text>
    </comment>
    <comment ref="C158" authorId="1" shapeId="0" xr:uid="{8F443888-38C2-496A-A82C-DFA8AB7F5D76}">
      <text>
        <r>
          <rPr>
            <b/>
            <sz val="9"/>
            <color indexed="81"/>
            <rFont val="Tahoma"/>
            <family val="2"/>
          </rPr>
          <t>Duncan Innes:GT/GD</t>
        </r>
      </text>
    </comment>
    <comment ref="C161" authorId="1" shapeId="0" xr:uid="{1D8982DF-D286-46AA-B96F-21834E8364F4}">
      <text>
        <r>
          <rPr>
            <b/>
            <sz val="9"/>
            <color indexed="81"/>
            <rFont val="Tahoma"/>
            <family val="2"/>
          </rPr>
          <t>Duncan Innes:</t>
        </r>
        <r>
          <rPr>
            <sz val="9"/>
            <color indexed="81"/>
            <rFont val="Tahoma"/>
            <family val="2"/>
          </rPr>
          <t xml:space="preserve">
All sectors</t>
        </r>
      </text>
    </comment>
    <comment ref="C162" authorId="1" shapeId="0" xr:uid="{3B275F3D-C07D-41CE-8B15-D6BBFEEBCCA9}">
      <text>
        <r>
          <rPr>
            <b/>
            <sz val="9"/>
            <color indexed="81"/>
            <rFont val="Tahoma"/>
            <family val="2"/>
          </rPr>
          <t>Duncan Innes:</t>
        </r>
        <r>
          <rPr>
            <sz val="9"/>
            <color indexed="81"/>
            <rFont val="Tahoma"/>
            <family val="2"/>
          </rPr>
          <t xml:space="preserve">
All sectors</t>
        </r>
      </text>
    </comment>
    <comment ref="B229" authorId="0" shapeId="0" xr:uid="{3BA3F6F1-4BDF-41E4-B7A4-D21BB2AD8BDD}">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76AF05D9-9DD2-4534-9419-E1A675BA37F0}">
      <text>
        <r>
          <rPr>
            <b/>
            <sz val="9"/>
            <color indexed="81"/>
            <rFont val="Tahoma"/>
            <family val="2"/>
          </rPr>
          <t>Ofgem:</t>
        </r>
        <r>
          <rPr>
            <sz val="9"/>
            <color indexed="81"/>
            <rFont val="Tahoma"/>
            <family val="2"/>
          </rPr>
          <t xml:space="preserve">
Enter as year (eg 2027)
</t>
        </r>
      </text>
    </comment>
    <comment ref="C158" authorId="1" shapeId="0" xr:uid="{3E7C8AB1-C807-42DB-8B72-0E04E8BD05A7}">
      <text>
        <r>
          <rPr>
            <b/>
            <sz val="9"/>
            <color indexed="81"/>
            <rFont val="Tahoma"/>
            <family val="2"/>
          </rPr>
          <t>Duncan Innes:GT/GD</t>
        </r>
      </text>
    </comment>
    <comment ref="C161" authorId="1" shapeId="0" xr:uid="{AC4424DF-030C-4B36-9169-85C91FA390C6}">
      <text>
        <r>
          <rPr>
            <b/>
            <sz val="9"/>
            <color indexed="81"/>
            <rFont val="Tahoma"/>
            <family val="2"/>
          </rPr>
          <t>Duncan Innes:</t>
        </r>
        <r>
          <rPr>
            <sz val="9"/>
            <color indexed="81"/>
            <rFont val="Tahoma"/>
            <family val="2"/>
          </rPr>
          <t xml:space="preserve">
All sectors</t>
        </r>
      </text>
    </comment>
    <comment ref="C162" authorId="1" shapeId="0" xr:uid="{E02172EB-F81C-42AB-ADF4-DCE2B1A96352}">
      <text>
        <r>
          <rPr>
            <b/>
            <sz val="9"/>
            <color indexed="81"/>
            <rFont val="Tahoma"/>
            <family val="2"/>
          </rPr>
          <t>Duncan Innes:</t>
        </r>
        <r>
          <rPr>
            <sz val="9"/>
            <color indexed="81"/>
            <rFont val="Tahoma"/>
            <family val="2"/>
          </rPr>
          <t xml:space="preserve">
All sectors</t>
        </r>
      </text>
    </comment>
    <comment ref="B229" authorId="0" shapeId="0" xr:uid="{BA10A367-C3EC-4B50-9DB0-304E1D3975FC}">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13A0B70E-E97C-45E0-91E6-A41DA3EE3E62}">
      <text>
        <r>
          <rPr>
            <b/>
            <sz val="9"/>
            <color indexed="81"/>
            <rFont val="Tahoma"/>
            <family val="2"/>
          </rPr>
          <t>Ofgem:</t>
        </r>
        <r>
          <rPr>
            <sz val="9"/>
            <color indexed="81"/>
            <rFont val="Tahoma"/>
            <family val="2"/>
          </rPr>
          <t xml:space="preserve">
Enter as year (eg 2027)
</t>
        </r>
      </text>
    </comment>
    <comment ref="C158" authorId="1" shapeId="0" xr:uid="{632CB992-EDD6-434F-9142-65A71D045429}">
      <text>
        <r>
          <rPr>
            <b/>
            <sz val="9"/>
            <color indexed="81"/>
            <rFont val="Tahoma"/>
            <family val="2"/>
          </rPr>
          <t>Duncan Innes:GT/GD</t>
        </r>
      </text>
    </comment>
    <comment ref="C161" authorId="1" shapeId="0" xr:uid="{D9AB8655-4BAD-4CCC-B3E3-8379DA62E693}">
      <text>
        <r>
          <rPr>
            <b/>
            <sz val="9"/>
            <color indexed="81"/>
            <rFont val="Tahoma"/>
            <family val="2"/>
          </rPr>
          <t>Duncan Innes:</t>
        </r>
        <r>
          <rPr>
            <sz val="9"/>
            <color indexed="81"/>
            <rFont val="Tahoma"/>
            <family val="2"/>
          </rPr>
          <t xml:space="preserve">
All sectors</t>
        </r>
      </text>
    </comment>
    <comment ref="C162" authorId="1" shapeId="0" xr:uid="{DED499B4-049E-4E09-8B9B-D82BB624AC08}">
      <text>
        <r>
          <rPr>
            <b/>
            <sz val="9"/>
            <color indexed="81"/>
            <rFont val="Tahoma"/>
            <family val="2"/>
          </rPr>
          <t>Duncan Innes:</t>
        </r>
        <r>
          <rPr>
            <sz val="9"/>
            <color indexed="81"/>
            <rFont val="Tahoma"/>
            <family val="2"/>
          </rPr>
          <t xml:space="preserve">
All sectors</t>
        </r>
      </text>
    </comment>
    <comment ref="B229" authorId="0" shapeId="0" xr:uid="{5C7F7A17-3A97-4785-B216-2BE0E63C9FD2}">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3D84D8D0-F64B-4904-9A00-C11BE689D639}">
      <text>
        <r>
          <rPr>
            <b/>
            <sz val="9"/>
            <color indexed="81"/>
            <rFont val="Tahoma"/>
            <family val="2"/>
          </rPr>
          <t>Ofgem:</t>
        </r>
        <r>
          <rPr>
            <sz val="9"/>
            <color indexed="81"/>
            <rFont val="Tahoma"/>
            <family val="2"/>
          </rPr>
          <t xml:space="preserve">
Enter as year (eg 2027)
</t>
        </r>
      </text>
    </comment>
    <comment ref="C158" authorId="1" shapeId="0" xr:uid="{E2C79054-42FA-4884-BDBA-6B72C501FC84}">
      <text>
        <r>
          <rPr>
            <b/>
            <sz val="9"/>
            <color indexed="81"/>
            <rFont val="Tahoma"/>
            <family val="2"/>
          </rPr>
          <t>Duncan Innes:GT/GD</t>
        </r>
      </text>
    </comment>
    <comment ref="C161" authorId="1" shapeId="0" xr:uid="{A7CD8F11-C890-40ED-8EE8-16A92A3F0395}">
      <text>
        <r>
          <rPr>
            <b/>
            <sz val="9"/>
            <color indexed="81"/>
            <rFont val="Tahoma"/>
            <family val="2"/>
          </rPr>
          <t>Duncan Innes:</t>
        </r>
        <r>
          <rPr>
            <sz val="9"/>
            <color indexed="81"/>
            <rFont val="Tahoma"/>
            <family val="2"/>
          </rPr>
          <t xml:space="preserve">
All sectors</t>
        </r>
      </text>
    </comment>
    <comment ref="C162" authorId="1" shapeId="0" xr:uid="{B7A7448A-FAAD-4EA5-A6E4-62F8CDABFA40}">
      <text>
        <r>
          <rPr>
            <b/>
            <sz val="9"/>
            <color indexed="81"/>
            <rFont val="Tahoma"/>
            <family val="2"/>
          </rPr>
          <t>Duncan Innes:</t>
        </r>
        <r>
          <rPr>
            <sz val="9"/>
            <color indexed="81"/>
            <rFont val="Tahoma"/>
            <family val="2"/>
          </rPr>
          <t xml:space="preserve">
All sectors</t>
        </r>
      </text>
    </comment>
    <comment ref="B229" authorId="0" shapeId="0" xr:uid="{0F0A22B7-1E7E-4EBC-94BE-05F1046EC0B3}">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D92F4E7C-EC91-4D8A-A5A5-2CAD0DFCAF28}">
      <text>
        <r>
          <rPr>
            <b/>
            <sz val="9"/>
            <color indexed="81"/>
            <rFont val="Tahoma"/>
            <family val="2"/>
          </rPr>
          <t>Ofgem:</t>
        </r>
        <r>
          <rPr>
            <sz val="9"/>
            <color indexed="81"/>
            <rFont val="Tahoma"/>
            <family val="2"/>
          </rPr>
          <t xml:space="preserve">
Enter as year (eg 2027)
</t>
        </r>
      </text>
    </comment>
    <comment ref="C158" authorId="1" shapeId="0" xr:uid="{1AE78018-2AF6-4F38-9DE7-2C7DBD0F3F5D}">
      <text>
        <r>
          <rPr>
            <b/>
            <sz val="9"/>
            <color indexed="81"/>
            <rFont val="Tahoma"/>
            <family val="2"/>
          </rPr>
          <t>Duncan Innes:GT/GD</t>
        </r>
      </text>
    </comment>
    <comment ref="C161" authorId="1" shapeId="0" xr:uid="{84CF88CA-78E3-4231-9527-89C57BE8454B}">
      <text>
        <r>
          <rPr>
            <b/>
            <sz val="9"/>
            <color indexed="81"/>
            <rFont val="Tahoma"/>
            <family val="2"/>
          </rPr>
          <t>Duncan Innes:</t>
        </r>
        <r>
          <rPr>
            <sz val="9"/>
            <color indexed="81"/>
            <rFont val="Tahoma"/>
            <family val="2"/>
          </rPr>
          <t xml:space="preserve">
All sectors</t>
        </r>
      </text>
    </comment>
    <comment ref="C162" authorId="1" shapeId="0" xr:uid="{47C55983-7F4D-4803-8FD4-EA7769FC506F}">
      <text>
        <r>
          <rPr>
            <b/>
            <sz val="9"/>
            <color indexed="81"/>
            <rFont val="Tahoma"/>
            <family val="2"/>
          </rPr>
          <t>Duncan Innes:</t>
        </r>
        <r>
          <rPr>
            <sz val="9"/>
            <color indexed="81"/>
            <rFont val="Tahoma"/>
            <family val="2"/>
          </rPr>
          <t xml:space="preserve">
All sectors</t>
        </r>
      </text>
    </comment>
    <comment ref="B229" authorId="0" shapeId="0" xr:uid="{F6C62201-F747-4A13-8D04-501C62A7A212}">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<sst xmlns="http://schemas.openxmlformats.org/spreadsheetml/2006/main" count="4880" uniqueCount="569">
  <si>
    <t>RIIO-GD3 Cost Benefit Analysis template</t>
  </si>
  <si>
    <t xml:space="preserve">
Publication date:</t>
  </si>
  <si>
    <t>Contact:</t>
  </si>
  <si>
    <t>Team:</t>
  </si>
  <si>
    <t>Gas Distribution Cost Assessment</t>
  </si>
  <si>
    <t>Tel:</t>
  </si>
  <si>
    <t>Email:</t>
  </si>
  <si>
    <t>CBA Version</t>
  </si>
  <si>
    <t>Sheet name</t>
  </si>
  <si>
    <t>Cell reference</t>
  </si>
  <si>
    <t>Changes made in the CBA template</t>
  </si>
  <si>
    <t>Change made by</t>
  </si>
  <si>
    <t>v2</t>
  </si>
  <si>
    <t>Fixed Data</t>
  </si>
  <si>
    <t>B10</t>
  </si>
  <si>
    <t>Safety disproportion factor revised to 10</t>
  </si>
  <si>
    <t>Duncan Innes</t>
  </si>
  <si>
    <t>Baseline/Option</t>
  </si>
  <si>
    <t>Row 146-147</t>
  </si>
  <si>
    <t>Safety disproportion factor added to calculations</t>
  </si>
  <si>
    <t>Row 75</t>
  </si>
  <si>
    <t>Calculation corrected from column F onwards (value now divides by 100)</t>
  </si>
  <si>
    <t>Row 143-154 &amp; 172-178</t>
  </si>
  <si>
    <t>Cell formatting corrected to reflect which cells contain formulae and which are user inputs</t>
  </si>
  <si>
    <t>Rows 196-197</t>
  </si>
  <si>
    <t>Sumif formulae corrected</t>
  </si>
  <si>
    <t>Rows 190-214</t>
  </si>
  <si>
    <t>Corrections for consistency: rows for pass through costs and financial cost/benefits now appear in all tabs</t>
  </si>
  <si>
    <t>v3</t>
  </si>
  <si>
    <t>Baseline/Options tabs</t>
  </si>
  <si>
    <t>Rows 211:219</t>
  </si>
  <si>
    <t>Corrections made to include both Pass-through totals and Financial totals on all tabs</t>
  </si>
  <si>
    <t>Rows 221:227</t>
  </si>
  <si>
    <t>Existing rows relabelled as Annual Totals and additional rows provided for Net Present Value</t>
  </si>
  <si>
    <t>B7</t>
  </si>
  <si>
    <t>Dropdown option added</t>
  </si>
  <si>
    <t>BF42:BH42</t>
  </si>
  <si>
    <t xml:space="preserve">Data added in </t>
  </si>
  <si>
    <t>Row 31</t>
  </si>
  <si>
    <t>Circular reference corrected</t>
  </si>
  <si>
    <t>Row 192</t>
  </si>
  <si>
    <t>Correct formula added in</t>
  </si>
  <si>
    <t>E195 &amp; E208</t>
  </si>
  <si>
    <t>Formulae corrected</t>
  </si>
  <si>
    <t>Column BI</t>
  </si>
  <si>
    <t>Fixed data extended out to 2076 to match Baseline/Options sheets</t>
  </si>
  <si>
    <t>v4</t>
  </si>
  <si>
    <t>B18:19</t>
  </si>
  <si>
    <t>RIIO3 and subsequent period Depreciation Acceleration Factors added in</t>
  </si>
  <si>
    <t>Rows 84:127</t>
  </si>
  <si>
    <t>Depreciation calculations amended to allow for Acceleration Factors. Depreciation calculations for post-2050 investments removed</t>
  </si>
  <si>
    <t xml:space="preserve">Annual Total  Low and High formula references incorrect cells </t>
  </si>
  <si>
    <t>lines 209 and 210  =SUM(E198:E200,E202,E204:E206)</t>
  </si>
  <si>
    <t>Francisco Moraiz</t>
  </si>
  <si>
    <t>Baseline/Option tabs</t>
  </si>
  <si>
    <t>B13:g18</t>
  </si>
  <si>
    <t>$E$53:$AW$53 replace with $E$53:$bb$53</t>
  </si>
  <si>
    <t>Depreciation calculation not working (F84:BB106)</t>
  </si>
  <si>
    <t>modify the formula</t>
  </si>
  <si>
    <t>v5</t>
  </si>
  <si>
    <t>Option tabs 4-10</t>
  </si>
  <si>
    <t>AZ75:BB75</t>
  </si>
  <si>
    <t>Formulae corrected to include 10^2 factor</t>
  </si>
  <si>
    <t>Summary tab</t>
  </si>
  <si>
    <t>F9:G19</t>
  </si>
  <si>
    <t>Formulae corrected to only include RIIO3 expenditure</t>
  </si>
  <si>
    <t>Rows 84:107</t>
  </si>
  <si>
    <t>Formulae corrected to reflect fact that costs should be entered as negative numbers</t>
  </si>
  <si>
    <t>Row 81</t>
  </si>
  <si>
    <t>Capitalisation rates set to 0 from 2050 onwards</t>
  </si>
  <si>
    <t>A29:G40</t>
  </si>
  <si>
    <t>Outputs table restored and instruction added to Guidance</t>
  </si>
  <si>
    <t>v6</t>
  </si>
  <si>
    <t>Row 190</t>
  </si>
  <si>
    <t>Capex formula corrected to include expensed investment</t>
  </si>
  <si>
    <t>Rows 186:187</t>
  </si>
  <si>
    <t>Discount formula corrected</t>
  </si>
  <si>
    <t>Tab Name</t>
  </si>
  <si>
    <t>Brief Description</t>
  </si>
  <si>
    <t>Instructions</t>
  </si>
  <si>
    <t>Summary</t>
  </si>
  <si>
    <t>Presents summary tables, showing the present value (PV) and net present value (NPV) of each option at different points in time and under different carbon pricing scenarios</t>
  </si>
  <si>
    <t>All cells in the summary table are automatically calculated. Please note, an Option name must be entered into cell B6 for Baseline and Option sheets in order for the summary table to populate. 
There are summary boxes provided to restate the key points from the Engineering Justification Paper, Stakeholder and GDN views that support the underlying justification for the preferred option.</t>
  </si>
  <si>
    <t>Full Opt. Considered</t>
  </si>
  <si>
    <t>A tab providing a full summary list of options considered &amp; rejected before full costing for the investment decision. Stated aim should reflect a brief summary of engineering justification.</t>
  </si>
  <si>
    <r>
      <t xml:space="preserve">Provide a description of the stated aim of the investment decision &amp; also include options that have been considered, including those which have been rejected, before full costing.
</t>
    </r>
    <r>
      <rPr>
        <b/>
        <sz val="10"/>
        <color theme="1"/>
        <rFont val="Verdana"/>
        <family val="2"/>
      </rPr>
      <t xml:space="preserve">Please </t>
    </r>
    <r>
      <rPr>
        <sz val="10"/>
        <color theme="1"/>
        <rFont val="Verdana"/>
        <family val="2"/>
      </rPr>
      <t>use the drop down list (Y/N), to select if the option is included in the CBA. 
If the option has been included, then please clarify which tab it is corresponding to. 
Each option within the short list of those options that have been considered and costed, should provide a brief description &amp; a clear rationale for including/excluding them in the comment section.</t>
    </r>
  </si>
  <si>
    <t>A tab containing all key sources of data &amp; relevant static data points. This tab also contains the depreciation calculation reference, and lists of the Investment and Output types that can be used in the Baseline/Options tabs</t>
  </si>
  <si>
    <r>
      <t xml:space="preserve">This tab contains all fixed data points and drop-down menu lists required for the CBA to function.  
</t>
    </r>
    <r>
      <rPr>
        <b/>
        <sz val="10"/>
        <color theme="1"/>
        <rFont val="Verdana"/>
        <family val="2"/>
      </rPr>
      <t xml:space="preserve">Please enter </t>
    </r>
    <r>
      <rPr>
        <sz val="10"/>
        <color theme="1"/>
        <rFont val="Verdana"/>
        <family val="2"/>
      </rPr>
      <t>pre-tax WACC consistent with your business plan in this tab.
Depreciation Acceleration Factors (as described in the SSMD Finance Annex p180-181) have been included for RIIO3 and subsequent price controls to enable users to test out the potential impact should these be applied</t>
    </r>
  </si>
  <si>
    <t>Risk Register</t>
  </si>
  <si>
    <t>A tab for documenting risks associated with the chosen investment decision, and actions to manage each risk.</t>
  </si>
  <si>
    <r>
      <t xml:space="preserve">Please fill in this tab </t>
    </r>
    <r>
      <rPr>
        <b/>
        <u/>
        <sz val="10"/>
        <color theme="1"/>
        <rFont val="Verdana"/>
        <family val="2"/>
      </rPr>
      <t>only</t>
    </r>
    <r>
      <rPr>
        <b/>
        <sz val="10"/>
        <color theme="1"/>
        <rFont val="Verdana"/>
        <family val="2"/>
      </rPr>
      <t xml:space="preserve"> </t>
    </r>
    <r>
      <rPr>
        <sz val="10"/>
        <color theme="1"/>
        <rFont val="Verdana"/>
        <family val="2"/>
      </rPr>
      <t xml:space="preserve">for the preferred option; details should be provided for all risk(s) affecting the following areas: 
(i) Delivery timeframe; (ii) Distinct variance in original forecast cost; &amp; 
(iii) Criteria which may result in the scheme being cancelled or significantly delayed. 
</t>
    </r>
    <r>
      <rPr>
        <b/>
        <sz val="10"/>
        <color theme="1"/>
        <rFont val="Verdana"/>
        <family val="2"/>
      </rPr>
      <t xml:space="preserve">Each row </t>
    </r>
    <r>
      <rPr>
        <sz val="10"/>
        <color theme="1"/>
        <rFont val="Verdana"/>
        <family val="2"/>
      </rPr>
      <t>should be treated as a single risk entry, the expectation is for relevant information on the: 
Risk Description; 
Impact; 
Liklihood; 
Mitigation/Controls 
&amp; any relevant commentary would be included as supporting evidence.</t>
    </r>
  </si>
  <si>
    <t>Baseline sheets</t>
  </si>
  <si>
    <r>
      <t xml:space="preserve">A tab which captures &amp; quantifies the Baseline approach </t>
    </r>
    <r>
      <rPr>
        <i/>
        <sz val="10"/>
        <color theme="1"/>
        <rFont val="Verdana"/>
        <family val="2"/>
      </rPr>
      <t xml:space="preserve">(your 'do minimum' or 'reference scenario' e.g. do nothing, ongoing maintenance of existing asset or the option which requires the minimim investment) </t>
    </r>
    <r>
      <rPr>
        <sz val="10"/>
        <color theme="1"/>
        <rFont val="Verdana"/>
        <family val="2"/>
      </rPr>
      <t>&amp; feeds this information back to the Summary tab.</t>
    </r>
  </si>
  <si>
    <r>
      <t xml:space="preserve">Baseline should represent your 'do minimum' or 'reference scenario' </t>
    </r>
    <r>
      <rPr>
        <i/>
        <sz val="10"/>
        <color theme="1"/>
        <rFont val="Verdana"/>
        <family val="2"/>
      </rPr>
      <t>(e.g. do nothing, ongoing maintenance of existing asset or the option which requires the minimim investment)</t>
    </r>
    <r>
      <rPr>
        <sz val="10"/>
        <color theme="1"/>
        <rFont val="Verdana"/>
        <family val="2"/>
      </rPr>
      <t xml:space="preserve">.
Rows 39-58 should capture the ongoing maintenance &amp; repair costs associated with the 'do minimum' scenario. For asset health expenditure, this should cover the whole of the asset population. 
</t>
    </r>
    <r>
      <rPr>
        <b/>
        <sz val="10"/>
        <color theme="1"/>
        <rFont val="Verdana"/>
        <family val="2"/>
      </rPr>
      <t xml:space="preserve">Please </t>
    </r>
    <r>
      <rPr>
        <sz val="10"/>
        <color theme="1"/>
        <rFont val="Verdana"/>
        <family val="2"/>
      </rPr>
      <t xml:space="preserve">refer to guidance on completing </t>
    </r>
    <r>
      <rPr>
        <i/>
        <sz val="10"/>
        <color theme="1"/>
        <rFont val="Verdana"/>
        <family val="2"/>
      </rPr>
      <t>'Option sheet'.</t>
    </r>
  </si>
  <si>
    <t>Baseline workings sheet</t>
  </si>
  <si>
    <t>A tab providing additional detail on the values entered for the Baseline</t>
  </si>
  <si>
    <t>Option sheets</t>
  </si>
  <si>
    <t>A tab which captures &amp; quantifies each potential option for investment &amp; feeds this information back to the Summary tab.</t>
  </si>
  <si>
    <r>
      <t>The user should populate the yellow cells. All other cells are either fixed or auto-populated.
Enter costs / benefits in 2023/24 prices (£m).  Expenditure and costs should be entered as negative values. Benefits should be entered as positive values. Technical inputs (e.g. GWh leakage) should be entered as positive values.  
Costs entered for the preferred option should broadly correspond to values set out in company Business Plans (i.e. should exclude RPEs and include ongoing efficiencies consistent with assumptions contained in your Business Plan submission), with any differences explained in the Company View box.
Enter costs</t>
    </r>
    <r>
      <rPr>
        <b/>
        <sz val="10"/>
        <color theme="1"/>
        <rFont val="Verdana"/>
        <family val="2"/>
      </rPr>
      <t xml:space="preserve"> </t>
    </r>
    <r>
      <rPr>
        <sz val="10"/>
        <color theme="1"/>
        <rFont val="Verdana"/>
        <family val="2"/>
      </rPr>
      <t>and benefits asociated with the option.</t>
    </r>
    <r>
      <rPr>
        <sz val="10"/>
        <color theme="1"/>
        <rFont val="Verdana"/>
        <family val="2"/>
      </rPr>
      <t xml:space="preserve">
Enter the Option Name, a Scheme Reference ID, and an Engineering Justification Reference consistent with that used in the EJP; define the Expenditure Type (consistent with the type of EJP structure used) and then use the drop down in B9 to indicate if this is the preferred option. 
The Option Description box should be used to enable Ofgem to quickly recognise the work being described, and to link it to the relevant sections of the EJP and the Business Plan. The level of detail required will vary according to the nature of the option. Please also provide a brief description of the: (i) Engineering Description; (ii) Stakeholder feedback &amp; (iii) Company view of the option.
The capitalisation rate applies only to capitalised costs and should therefore normally be set at 100%. The same capitalisation rate should be used for the baseline and each of the options. 
Enter the first year in which investment occurs. This should be the first year in which capex/repex spend occurs.
Completion of the Outputs table is optional but can be used where non-financial outputs of the proposed investment can be usefully quantified
Expenditure section: Please select the Asset Class and Intervention Type from the drop-down lists &amp; enter the corresponding volume/units. Use column C to enter any additional descriptive information, should it be required.  Enter any categories of opex spending and passthrough costs where one or more options will differ from the baseline. 
Other Costs/Benefits section: Please enter figures for the defined categories in the Inputs table, and the Calculated Values table will populate automatically. For any other relevant costs or benefits, add the value of these in the Calculated Values table, choosing an appropriate Category in column B. If useful, values may also be added to the Inputs table.  
For the Baseline and the preferred Option, enter the Monetised Risk score of the option, as calculated by your company's NARM model.
Please then highlight your chosen option by colouring the worksheet tab </t>
    </r>
    <r>
      <rPr>
        <b/>
        <sz val="10"/>
        <color theme="1"/>
        <rFont val="Verdana"/>
        <family val="2"/>
      </rPr>
      <t>yellow.</t>
    </r>
  </si>
  <si>
    <t>Option Workings sheets</t>
  </si>
  <si>
    <t>A tab associated with each option sheet that has been completed, providing additional detail on the values entered for that option</t>
  </si>
  <si>
    <t>These sheets should be used to provide additional information on how the costs and benefits entered on the Option sheet were calculated. There are two parts to this: a disaggregated view of the costs entered in the Option sheet, and a description of how longer-term costs have been forecasted. 
For the first part, we are still considering what level of disaggregation is appropriate and will engage with stakeholders on this. 
In the 'Long Term Cost/Benefit Assumptions' section the user should briefly summarise the assumptions used to calculate long-term (&gt;10 year) cost/benefit inputs (eg "Opex assumed to increase at 1%/year based on historic trends"). In most cases we would expect these to be the same across the baseline and different options. If detailed descriptions are required (eg to explain assumptions around whole life costs of assets) these should be included as part of the EJP</t>
  </si>
  <si>
    <t>Colour code</t>
  </si>
  <si>
    <t>Cell colour:</t>
  </si>
  <si>
    <t>User populated cells</t>
  </si>
  <si>
    <t>Formula/Calculation</t>
  </si>
  <si>
    <t>Comparison cells - automatically calculated</t>
  </si>
  <si>
    <t>Category description</t>
  </si>
  <si>
    <r>
      <rPr>
        <b/>
        <sz val="10"/>
        <color theme="1"/>
        <rFont val="Verdana"/>
        <family val="2"/>
      </rPr>
      <t>Title</t>
    </r>
    <r>
      <rPr>
        <sz val="10"/>
        <color theme="1"/>
        <rFont val="Verdana"/>
        <family val="2"/>
      </rPr>
      <t>, name or desciption</t>
    </r>
  </si>
  <si>
    <t>SUMMARY - BASE CASE</t>
  </si>
  <si>
    <t>Central estimate</t>
  </si>
  <si>
    <t>Low CO2 price estimate</t>
  </si>
  <si>
    <t>High CO2 price estimate</t>
  </si>
  <si>
    <t>NPV of costs and benefits</t>
  </si>
  <si>
    <t>NPVs of costs and benefits (absolute, £m)</t>
  </si>
  <si>
    <t>Option No.</t>
  </si>
  <si>
    <t>Desc. Of Option</t>
  </si>
  <si>
    <t>Preferred Option</t>
  </si>
  <si>
    <r>
      <t xml:space="preserve">Total RIIO3 Forecast Expenditure
</t>
    </r>
    <r>
      <rPr>
        <i/>
        <sz val="9"/>
        <color theme="1"/>
        <rFont val="Verdana"/>
        <family val="2"/>
      </rPr>
      <t>(£m)</t>
    </r>
  </si>
  <si>
    <r>
      <rPr>
        <b/>
        <sz val="9"/>
        <color theme="1"/>
        <rFont val="Verdana"/>
        <family val="2"/>
      </rPr>
      <t>Spend Area</t>
    </r>
    <r>
      <rPr>
        <sz val="9"/>
        <color theme="1"/>
        <rFont val="Verdana"/>
        <family val="2"/>
      </rPr>
      <t xml:space="preserve">
</t>
    </r>
    <r>
      <rPr>
        <i/>
        <sz val="9"/>
        <color theme="1"/>
        <rFont val="Verdana"/>
        <family val="2"/>
      </rPr>
      <t>(RRP Table Reference)</t>
    </r>
  </si>
  <si>
    <t>Engineering Justification</t>
  </si>
  <si>
    <t>Stakeholder Support Summary</t>
  </si>
  <si>
    <t>GDN View</t>
  </si>
  <si>
    <t>Capitalised</t>
  </si>
  <si>
    <t>Non-capitalised</t>
  </si>
  <si>
    <t>Baseline</t>
  </si>
  <si>
    <t>See Engineering Justification in Baseline tab</t>
  </si>
  <si>
    <t>See Stakeholder Support Summary in Baseline tab</t>
  </si>
  <si>
    <t>See GDN View in Baseline tab</t>
  </si>
  <si>
    <t>Option_1</t>
  </si>
  <si>
    <t>See Engineering Justification in Option_1 tab</t>
  </si>
  <si>
    <t>See Stakeholder Support Summary in Option_1 tab</t>
  </si>
  <si>
    <t>See GDN View in Option_1 tab</t>
  </si>
  <si>
    <t>Option_2</t>
  </si>
  <si>
    <t>See Engineering Justification in Option_2 tab</t>
  </si>
  <si>
    <t>See Stakeholder Support Summary in Option_2 tab</t>
  </si>
  <si>
    <t>See GDN View in Option_2 tab</t>
  </si>
  <si>
    <t>Option_3</t>
  </si>
  <si>
    <t>See Engineering Justification in Option_3 tab</t>
  </si>
  <si>
    <t>See Stakeholder Support Summary in Option_3 tab</t>
  </si>
  <si>
    <t>See GDN View in Option_3 tab</t>
  </si>
  <si>
    <t>Option_4</t>
  </si>
  <si>
    <t>Option_5</t>
  </si>
  <si>
    <t>Option_6</t>
  </si>
  <si>
    <t>Option_7</t>
  </si>
  <si>
    <t>Option_8</t>
  </si>
  <si>
    <t>Option_9</t>
  </si>
  <si>
    <t>Option_10</t>
  </si>
  <si>
    <t>NPV relative to baseline</t>
  </si>
  <si>
    <t>NPVs (relative to baseline, £m)</t>
  </si>
  <si>
    <t xml:space="preserve">Purpose of CBA: describe the stated aim of the investment decision </t>
  </si>
  <si>
    <t>To find the optimal balance between Risk, Cost and Service levels. (Compliance is discussed against each option below).</t>
  </si>
  <si>
    <t>If investment is to replace an existing asset / investment expenditure type, please state the condition of the asset / investment expenditure type</t>
  </si>
  <si>
    <t>Various assets / investment options considered</t>
  </si>
  <si>
    <t>List below all options considered to meet the stated aim</t>
  </si>
  <si>
    <r>
      <t xml:space="preserve">Included in this CBA? </t>
    </r>
    <r>
      <rPr>
        <i/>
        <sz val="9"/>
        <color theme="1"/>
        <rFont val="Verdana"/>
        <family val="2"/>
      </rPr>
      <t>(Y/N)</t>
    </r>
  </si>
  <si>
    <t>Corresponding Tab</t>
  </si>
  <si>
    <t>Option Name</t>
  </si>
  <si>
    <t>Description</t>
  </si>
  <si>
    <t>Company View</t>
  </si>
  <si>
    <t>Y</t>
  </si>
  <si>
    <t xml:space="preserve">This option is used as the baseline for which all other options are measured against. It does not include any capital investment but instead considers the cost of ongoing maintenance activities and repairs on failure which is included within the financial risk element of the NARM modelling. There are no direct benefits accrued under this option, however it does include societal impacts associated with leakage, fatality and injury. </t>
  </si>
  <si>
    <t>The baseline option has been rejected as this increases risk levels over start of RIIO-GD3 levels significantly. This is unacceptable and misaligned with our objectives of maintaining risk levels. Our ability to meet compliance regulations is also at risk under this option.</t>
  </si>
  <si>
    <t>Optioin_1</t>
  </si>
  <si>
    <t>Maintain Total Risk (Preferred Option)</t>
  </si>
  <si>
    <t xml:space="preserve">This option aims to maintain risk to an acceptable level, compared with our position at the start of RIIO-GD3. 
It ensures compliance with our legal requirements under the PSSR to account for interventions required due to the age of our existing assets and their increasing obsolescence. </t>
  </si>
  <si>
    <t>Option 1 has been assessed to be the preferred option as it delivers the best balanced programme of work combating deteriorating asset health, compliance, capacity and obsolescence whilst minimising spend for customers. It maintains risk over RIIO-GD3 for all risk categories apart from carbon risk, due to the increasing cost of carbon and it also meets service level, efficiency, uncertainty and compliance objectives (see A22.c NGN RIIO-GD3 Investment Decision Pack - Offtakes &amp; PRS - Pressure Control EJP).</t>
  </si>
  <si>
    <t>Do more and increase volume of interventions by 20%</t>
  </si>
  <si>
    <t>We have considered the impact of increasing the volume of interventions by 20%. Note that we have kept the capacity upgrades constant in this scenario given it would not be possible to intervene on more assets.</t>
  </si>
  <si>
    <t xml:space="preserve">Option 2 the Do More has been rejected as this costs an additional £2.9m (over the preferred option) does not result in any significant improvement in risk or service level position. This option is therefore misaligned with our customers’ expectations of keeping bills as low as possible. </t>
  </si>
  <si>
    <t>Do less and reduce volume of interventions by 20%</t>
  </si>
  <si>
    <t xml:space="preserve">We have considered the impact of carrying out fewer interventions and scaling back our intervention plans from the preferred strategy by 20% across the board. </t>
  </si>
  <si>
    <t>Option 3 the Do Less option comes at £3.3m less than the preferred option, delivering slightly worse risk and service levels. This option would however put our compliance with PSSR regulations at risk and fails the uncertainty objective with a payback that is greater than 16 years. For these reasons it has been discounted.</t>
  </si>
  <si>
    <t>N</t>
  </si>
  <si>
    <t>N/A</t>
  </si>
  <si>
    <t>Deferral of investment</t>
  </si>
  <si>
    <t>The fourth option we considered was deferral of the investments detailed in option 8.2 (Maintain Risk) to RIIO-GD4.</t>
  </si>
  <si>
    <t>This was not modelled as it was not considered a viable option as it would put our ability to meet compliance (PSSR Regulations) at significant risk.</t>
  </si>
  <si>
    <t>Parameter</t>
  </si>
  <si>
    <t>Value</t>
  </si>
  <si>
    <t xml:space="preserve">Original Value </t>
  </si>
  <si>
    <t>Original Value Year</t>
  </si>
  <si>
    <t xml:space="preserve">Source </t>
  </si>
  <si>
    <t xml:space="preserve">Comments </t>
  </si>
  <si>
    <t>2023/24 prices</t>
  </si>
  <si>
    <t>Common across sectors</t>
  </si>
  <si>
    <t>Company specific values</t>
  </si>
  <si>
    <t>WACC</t>
  </si>
  <si>
    <t>Universal values</t>
  </si>
  <si>
    <t>Discount Rate &lt;= 30 years</t>
  </si>
  <si>
    <t>2023/2024</t>
  </si>
  <si>
    <t>HMRC Green Book (see Discount Factors spreadsheet 'Standard Discount Factors' tab</t>
  </si>
  <si>
    <t>assumed 2023/2024; not converted using CPIH</t>
  </si>
  <si>
    <t>Discount Rate &gt; 30 years</t>
  </si>
  <si>
    <t>Discount rate for safety &lt;= 30 years</t>
  </si>
  <si>
    <t xml:space="preserve">Discount rate for safety &gt; 30 years </t>
  </si>
  <si>
    <t>See IDP Guidance para 4.32</t>
  </si>
  <si>
    <t>Cost per Fatality (£m)</t>
  </si>
  <si>
    <t>2021/2022</t>
  </si>
  <si>
    <t>Health and Safety Executive Link (see "COSTS_Tables 21/22" under Costs to Britain; sheet "COST02" in the excel, year 2021/22, central cost of £240M)</t>
  </si>
  <si>
    <t>HSE Work-related fatality figures published (123 deaths in 2021/2022)</t>
  </si>
  <si>
    <t>value derived based on total costs (first link) and total deaths (second link)</t>
  </si>
  <si>
    <t>Cost per Non Fatal/ Major injury (£m)</t>
  </si>
  <si>
    <t>Health and Safety Executive Link (see "COSTS_Tables 21/22" under Costs to Britain; sheet "COST02" in the excel, year 2021/22, central cost of £7,415M)</t>
  </si>
  <si>
    <t>HSE Workplace injuries summary (see "Table-1" sheet, year 2021/22, 565000 injuries)</t>
  </si>
  <si>
    <t>value derived based on total costs (first link) and total injuries (second link)</t>
  </si>
  <si>
    <t>Safety Disproportion Factor</t>
  </si>
  <si>
    <t>2020/2021</t>
  </si>
  <si>
    <t>DNO Common Network Asset Indices Methodology (ofgem.gov.uk)</t>
  </si>
  <si>
    <t>Methane GWP</t>
  </si>
  <si>
    <t>Greenhouse Gas Protocol - Global Warming Potential Values</t>
  </si>
  <si>
    <t>Methane m3 to tonnes conversion</t>
  </si>
  <si>
    <t>Leakage &amp; Shrinkage Model</t>
  </si>
  <si>
    <t>Natural gas GWh to m3 conversion</t>
  </si>
  <si>
    <t>Natural gas CO2 content - tonnes per GWh</t>
  </si>
  <si>
    <t>Shrinkage gas replacement cost (p/kwh)</t>
  </si>
  <si>
    <t>2022/23</t>
  </si>
  <si>
    <t>2023 RRPs</t>
  </si>
  <si>
    <t>Real to nominal prices conversion factor</t>
  </si>
  <si>
    <t>Source:</t>
  </si>
  <si>
    <t>Ofgem ED2 PCFM V3 (published 16 October 2023)</t>
  </si>
  <si>
    <t>PCFM year ending</t>
  </si>
  <si>
    <t>Combined RPI-CPIH real to nominal prices conversion factor (financial year average)</t>
  </si>
  <si>
    <t>Year Format</t>
  </si>
  <si>
    <t>1999/2000</t>
  </si>
  <si>
    <t>2000/2001</t>
  </si>
  <si>
    <t>2001/2002</t>
  </si>
  <si>
    <t>2002/2003</t>
  </si>
  <si>
    <t>2003/2004</t>
  </si>
  <si>
    <t>2004/2005</t>
  </si>
  <si>
    <t>2005/2006</t>
  </si>
  <si>
    <t>2006/2007</t>
  </si>
  <si>
    <t>2007/2008</t>
  </si>
  <si>
    <t>2008/2009</t>
  </si>
  <si>
    <t>2009/2010</t>
  </si>
  <si>
    <t>2010/2011</t>
  </si>
  <si>
    <t>2011/2012</t>
  </si>
  <si>
    <t>2012/2013</t>
  </si>
  <si>
    <t>2013/2014</t>
  </si>
  <si>
    <t>2014/2015</t>
  </si>
  <si>
    <t>2015/2016</t>
  </si>
  <si>
    <t>2016/2017</t>
  </si>
  <si>
    <t>2017/2018</t>
  </si>
  <si>
    <t>2018/2019</t>
  </si>
  <si>
    <t>2019/2020</t>
  </si>
  <si>
    <t>2022/2023</t>
  </si>
  <si>
    <t>2024/2025</t>
  </si>
  <si>
    <t>2025/2026</t>
  </si>
  <si>
    <t>CPIH conversion factor from FY to 2023/2024</t>
  </si>
  <si>
    <t>Environmental factors and price</t>
  </si>
  <si>
    <t>Source</t>
  </si>
  <si>
    <t>Version / Date</t>
  </si>
  <si>
    <r>
      <t>gCO</t>
    </r>
    <r>
      <rPr>
        <vertAlign val="subscript"/>
        <sz val="10"/>
        <color theme="1"/>
        <rFont val="Verdana"/>
        <family val="2"/>
      </rPr>
      <t>2</t>
    </r>
    <r>
      <rPr>
        <sz val="10"/>
        <color theme="1"/>
        <rFont val="Verdana"/>
        <family val="2"/>
      </rPr>
      <t xml:space="preserve">e per kWh </t>
    </r>
    <r>
      <rPr>
        <i/>
        <sz val="10"/>
        <color theme="1"/>
        <rFont val="Verdana"/>
        <family val="2"/>
      </rPr>
      <t>(DESNZ and extrapolated)</t>
    </r>
  </si>
  <si>
    <t>2023 Government Greenhouse Gas Conversion Factors for Company Reporting (see table 9, column Total, under "For electricity CONSUMED (including grid losses)", from 2010 to 2021)</t>
  </si>
  <si>
    <t>Electricity GHG conversion factor (tonnes per MWh)</t>
  </si>
  <si>
    <t>Calculated from the above gCO2e per KWh</t>
  </si>
  <si>
    <t>Carbon price central base case (£/tCO2e 2022 base year)</t>
  </si>
  <si>
    <t>Green Book supplementary guidance: valuation of energy use and greenhouse gas emissions for appraisal (data tables 1-19, see table 3, central values); note that 2051-2100 is based on linear extrapolation</t>
  </si>
  <si>
    <t>Carbon price central base case (£/tCO2e, 2023/2024 prices)</t>
  </si>
  <si>
    <t>Converted from the above value</t>
  </si>
  <si>
    <t>Carbon price low case (£/tCO2e, 2023 base year)</t>
  </si>
  <si>
    <t>Green Book supplementary guidance: valuation of energy use and greenhouse gas emissions for appraisal (data tables 1-19, see table 3, low values); note that 2051-2100 is based on linear extrapolation</t>
  </si>
  <si>
    <t>Carbon price low case (£/tCO2e, 2023/24 prices)</t>
  </si>
  <si>
    <t>Carbon price high case (£/tCO2e, 2023 base year)</t>
  </si>
  <si>
    <t>Green Book supplementary guidance: valuation of energy use and greenhouse gas emissions for appraisal (data tables 1-19, see table 3, high values); note that 2051-2100 is based on linear extrapolation</t>
  </si>
  <si>
    <t>Carbon price high case (£/tCO2e, 2023/24 prices)</t>
  </si>
  <si>
    <t>% methane in natural gas</t>
  </si>
  <si>
    <t>Leakage model</t>
  </si>
  <si>
    <t>Depreciation Acceleration Factors</t>
  </si>
  <si>
    <t>Price Control</t>
  </si>
  <si>
    <t>RIIO3</t>
  </si>
  <si>
    <t>RIIO4</t>
  </si>
  <si>
    <t>RIIO5</t>
  </si>
  <si>
    <t>RIIO6</t>
  </si>
  <si>
    <t>Post-RIIO6</t>
  </si>
  <si>
    <t>Year</t>
  </si>
  <si>
    <t>Acceleration Factor</t>
  </si>
  <si>
    <t>Asset class</t>
  </si>
  <si>
    <t>Intervention</t>
  </si>
  <si>
    <t>Cost Type</t>
  </si>
  <si>
    <t>Mains - Iron mains - Tier 1</t>
  </si>
  <si>
    <t>Replacement</t>
  </si>
  <si>
    <t>Environmental</t>
  </si>
  <si>
    <t>Mains - Iron mains - Tier 2B</t>
  </si>
  <si>
    <t>Replacement (expanded capacity)</t>
  </si>
  <si>
    <t>Safety</t>
  </si>
  <si>
    <t>Mains - Iron mains - Tier 3</t>
  </si>
  <si>
    <t>Refurbishment - full</t>
  </si>
  <si>
    <t>Financial</t>
  </si>
  <si>
    <t>Mains - Steel mains - &lt;=2"</t>
  </si>
  <si>
    <t>Refurbishment - partial</t>
  </si>
  <si>
    <t>Private</t>
  </si>
  <si>
    <t>Mains - Steel mains - 4"-8"</t>
  </si>
  <si>
    <t>Decommissioned</t>
  </si>
  <si>
    <t>Mains - Steel mains - 9"- &lt;18"</t>
  </si>
  <si>
    <t>Mothballed</t>
  </si>
  <si>
    <t>Mains - Steel mains - 18"+</t>
  </si>
  <si>
    <t>Build new</t>
  </si>
  <si>
    <t>Mains - PE mains</t>
  </si>
  <si>
    <t>Mains - Other</t>
  </si>
  <si>
    <t>Opex type</t>
  </si>
  <si>
    <t>Services</t>
  </si>
  <si>
    <t>Maintenance &amp; repair</t>
  </si>
  <si>
    <t>Risers</t>
  </si>
  <si>
    <t>Other opex</t>
  </si>
  <si>
    <t>LTS pipelines - piggable</t>
  </si>
  <si>
    <t>LTS pipelines - non piggable</t>
  </si>
  <si>
    <t>Governors - District</t>
  </si>
  <si>
    <t>Governors - I&amp;C</t>
  </si>
  <si>
    <t>Governors - Service</t>
  </si>
  <si>
    <t>Offtakes &amp; PRS - Odorant &amp; metering - Offtake Metering System</t>
  </si>
  <si>
    <t>Offtakes &amp; PRS - Odorant &amp; metering - Offtake Odorisation System</t>
  </si>
  <si>
    <t>Offtakes &amp; PRS - Pre-heating - Offtake Pre-heating</t>
  </si>
  <si>
    <t>Offtakes &amp; PRS - Pre-heating - PRS Pre-heating</t>
  </si>
  <si>
    <t>Offtakes &amp; PRS - Filters and Pressure Control - Offtake filters</t>
  </si>
  <si>
    <t>Offtakes &amp; PRS - Filters and Pressure Control - Slam Shut &amp; Regulators</t>
  </si>
  <si>
    <t>Offtakes &amp; PRS - Filters and Pressure Control - PRS Filters</t>
  </si>
  <si>
    <t>Offtakes &amp; PRS - Filters and Pressure Control - PRS Slam Shut &amp; Regulators</t>
  </si>
  <si>
    <r>
      <t xml:space="preserve">Please fill in the below Risk Register for the selected option </t>
    </r>
    <r>
      <rPr>
        <b/>
        <sz val="10"/>
        <color theme="1"/>
        <rFont val="Verdana"/>
        <family val="2"/>
      </rPr>
      <t>only</t>
    </r>
    <r>
      <rPr>
        <sz val="10"/>
        <color theme="1"/>
        <rFont val="Verdana"/>
        <family val="2"/>
      </rPr>
      <t>.</t>
    </r>
  </si>
  <si>
    <t>Risk Description</t>
  </si>
  <si>
    <t>Impact</t>
  </si>
  <si>
    <t>Likelihood</t>
  </si>
  <si>
    <t>Mitigation/Controls</t>
  </si>
  <si>
    <t>Comments</t>
  </si>
  <si>
    <t>Risk to delivery of outputs within RIIO-GD3. There is an increase in workload for RIIO-GD3 over RIIO-GD2.</t>
  </si>
  <si>
    <t>Low</t>
  </si>
  <si>
    <t>&lt;=20%</t>
  </si>
  <si>
    <t>Experience has shown that delivery of projects of this type requires close monitoring which is why the team responsible for monitoring is also involved with delivery. There are robust controls in places to ensure delivery is tracked through period.
Our Workforce and Supply Chain Resilience Strategy discusses the likely resourcing challenges we will face during RIIO-GD3 and our plans on how to address them.</t>
  </si>
  <si>
    <t xml:space="preserve">NGN have a proven track record of delivering in this area and the preferred strategy is a continuation of the sucessful approach in RIIO-GD2. We have experienced project managers who have a proven track record of delivering this type of work.
We have consistently engaged on our preferred strategy with our SMEs and operational colleagues to ensure that our strategy is both viable and deliverable. </t>
  </si>
  <si>
    <t xml:space="preserve">Contractor/resource availability – Risk around market resource for over 100 lineguard cabinets, the ability for these to be manufactured at a pace required by the delivery programme with the appropriate ‘lead’ time. As this work is large volume but small value it is likely that if some of the lineguard refurbishments are contracted out that they will be given to a single supplier as a rolling programme. It is vital to ensure that commercial value is extracted and that the delivery of the products meet the project installation timing requirements. </t>
  </si>
  <si>
    <t>We are employing early engagement and preparatory works in RIIO-GD2 year 4 and 5 to help mitigate these risks.</t>
  </si>
  <si>
    <t>We will continue to monitor this in RIIO-GD2 year 4 and 5 and into RIIO-GD3.</t>
  </si>
  <si>
    <t xml:space="preserve">Supply chain risk – NGN have had issues with the supply chain recently (in particular for volumetric skids) and also issues with Liability levels associated with the failure of equipment and the level of liability held by the manufacturer in the event of this. This has been recently resolved with one supplier. </t>
  </si>
  <si>
    <t>Medium</t>
  </si>
  <si>
    <t>&lt;=30%</t>
  </si>
  <si>
    <t xml:space="preserve">We will actively manage this process going into and during RIIO-GD3.
</t>
  </si>
  <si>
    <t>Our Workforce and Supply Chain Resilience Strategy discusses the likely supply chain challenges we will face during RIIO-GD3 and our plans on how to address them.</t>
  </si>
  <si>
    <t xml:space="preserve">Cost variability - External Project management, untimely delivery by contractors and 3rd party delays could all impact on costs. However, framework partners who deliver the Capex workload are rigorously challenged to deliver value for money and alternative partners are continually being used were cost or delivery is a challenge. </t>
  </si>
  <si>
    <t>We have a robust methodology for developing Capex unit cost rates which include an allowance for uncertainty. Further details can be found in Section 8.6 of EJP A22.c Offtake and PRS: Pressure Control.</t>
  </si>
  <si>
    <t>Subject matter experts have been continually engaged on unit costs to ensure these are accurate. We will continue to monitor delivery against RIIO-GD3 unit costs.</t>
  </si>
  <si>
    <t>Text Descriptions</t>
  </si>
  <si>
    <r>
      <t>Option Description -</t>
    </r>
    <r>
      <rPr>
        <b/>
        <i/>
        <sz val="10"/>
        <color theme="1"/>
        <rFont val="Verdana"/>
        <family val="2"/>
      </rPr>
      <t xml:space="preserve"> </t>
    </r>
    <r>
      <rPr>
        <i/>
        <sz val="10"/>
        <color theme="1"/>
        <rFont val="Verdana"/>
        <family val="2"/>
      </rPr>
      <t>this should allow us to quickly recognise the option being assessed (based on descriptions in the EJP and other documents) and distinguish it both from other investment areas and from other options. If appropriate, please provide sitemaps, photos or any other documents that will help with this identification (likely to be relevant for major projects rather than asset classes)</t>
    </r>
  </si>
  <si>
    <r>
      <t xml:space="preserve">Stakeholder Support Summary - </t>
    </r>
    <r>
      <rPr>
        <i/>
        <sz val="10"/>
        <color theme="1"/>
        <rFont val="Verdana"/>
        <family val="2"/>
      </rPr>
      <t>please provide a synopsis which details the feedback from stakeholder group(s)</t>
    </r>
  </si>
  <si>
    <t>Date Undertaken:</t>
  </si>
  <si>
    <t>Scheme Reference ID</t>
  </si>
  <si>
    <t>A22.c.NGN</t>
  </si>
  <si>
    <t>The different priorities between national, local and customer stakeholders highlights tensions between short- and long-term goals and the dynamics NGN must manage throughout RIIO-GD3. Customers (especially older, low income, and digitally excluded customers) value energy affordability above all other priorities. Conversely, future customers prioritise helping the region to meet climate change targets (and not leaving anyone behind). Local stakeholders generally share this long-term view; Furthermore, national groups say they will judge our performance by how resilient the business is.
As customers are satisfied with the performance and availability of our services, they prefer us to maintain service levels at levels similar to today and asked for us to reduce future risk with targeted investments to enhance removal, reduction, resistance and recovery strategies. (This is not delivered under this option)
To balance stakeholders' priorities, we will maintain our position as the most efficient gas distribution operator, while investing in delivering continuous performance improvement. We will achieve this through targeted investment in low-regret innovation, enhanced stakeholder engagement, whole systems collaboration, data and digitalisation.</t>
  </si>
  <si>
    <t>Expenditure Type</t>
  </si>
  <si>
    <t>Capex</t>
  </si>
  <si>
    <t>Authorised By:</t>
  </si>
  <si>
    <t>Dean Pearson</t>
  </si>
  <si>
    <r>
      <t xml:space="preserve">Preferred Option </t>
    </r>
    <r>
      <rPr>
        <i/>
        <sz val="10"/>
        <rFont val="Verdana"/>
        <family val="2"/>
      </rPr>
      <t>(Y/N)</t>
    </r>
  </si>
  <si>
    <r>
      <t>Spend Area</t>
    </r>
    <r>
      <rPr>
        <i/>
        <sz val="10"/>
        <color theme="1"/>
        <rFont val="Verdana"/>
        <family val="2"/>
      </rPr>
      <t xml:space="preserve">
(Please include relevant RRP/BPDT Table Reference)</t>
    </r>
  </si>
  <si>
    <t>CV5.01</t>
  </si>
  <si>
    <t>First year of expenditure outflow</t>
  </si>
  <si>
    <t>Payback position at year</t>
  </si>
  <si>
    <t>Central CO2 Cost - PV of costs &amp; benefits (£m)</t>
  </si>
  <si>
    <t>Central CO2 Cost - NPV relative to baseline (£m)</t>
  </si>
  <si>
    <t>Low CO2 cost - PV of costs &amp; benefits (£m)</t>
  </si>
  <si>
    <t>Low CO2 cost - NPV relative to baseline (£m)</t>
  </si>
  <si>
    <t>High CO2 cost - PV of costs &amp; benefits (£m)</t>
  </si>
  <si>
    <t>High CO2 cost - NPV relative to baseline (£m)</t>
  </si>
  <si>
    <t>Capitalisation rate</t>
  </si>
  <si>
    <r>
      <t xml:space="preserve">Engineering Justification Summary </t>
    </r>
    <r>
      <rPr>
        <i/>
        <sz val="10"/>
        <color theme="1"/>
        <rFont val="Verdana"/>
        <family val="2"/>
      </rPr>
      <t>- please provide a synopsis &amp; share the document which articulates the full detailed explanation</t>
    </r>
  </si>
  <si>
    <r>
      <t xml:space="preserve">Company View - </t>
    </r>
    <r>
      <rPr>
        <sz val="10"/>
        <color theme="1"/>
        <rFont val="Verdana"/>
        <family val="2"/>
      </rPr>
      <t>please provide a synopsis which details your view of how beneficial this option is.</t>
    </r>
  </si>
  <si>
    <t>Our Offtake and PRS assets are a critical part of our gas transportation service and require ongoing maintenance, repair, refurbishment and replacement to ensure we manage increasing risks associated with asset health. Pressure Control is the main system/assets on any NGN Offtake or PRS site. Pressure control is used at these sites to reduce the pressure of gas using regulators as it moves from rural to more developed areas and where a lower pressure is required to supply properties. The pressure control system also has built in safety systems, called slamshuts, that would, in a result of asset failure, stop the flow of gas downstream and protect the system from over-pressurisation.
These systems are governed by the specification NGN/SP/TD/13 Ed3 and are subject to Pressure Safety System Regulations (PSSR) regulations. 
We are continuing to see increasing deterioration in asset health with some assets approaching end of life resulting in a shift from a predominately refurbishment focus in RIIO-GD2 to replacement focus in RIIO-GD3. A22.c NGN RIIO-GD3 Investment Decision Pack - Offtakes &amp; PRS - Pressure Control EJP.</t>
  </si>
  <si>
    <t>Expenditure Profile - Summary</t>
  </si>
  <si>
    <t>Post RIIO3</t>
  </si>
  <si>
    <t>(£m)</t>
  </si>
  <si>
    <t>Capitalised costs</t>
  </si>
  <si>
    <t>Non-capitalised costs</t>
  </si>
  <si>
    <t>Asset Class</t>
  </si>
  <si>
    <t>Unit</t>
  </si>
  <si>
    <t>Output</t>
  </si>
  <si>
    <t xml:space="preserve">Pressure Control </t>
  </si>
  <si>
    <t>Ongoing maintenance</t>
  </si>
  <si>
    <t>Financial Costs</t>
  </si>
  <si>
    <t>Inputs</t>
  </si>
  <si>
    <t>RIIO7</t>
  </si>
  <si>
    <t>RIIO8</t>
  </si>
  <si>
    <t>RIIO9</t>
  </si>
  <si>
    <t>RIIO10</t>
  </si>
  <si>
    <t>RIIO11</t>
  </si>
  <si>
    <t>RIIO12</t>
  </si>
  <si>
    <t>Intervention type</t>
  </si>
  <si>
    <t>Capex/Repex</t>
  </si>
  <si>
    <t>£m</t>
  </si>
  <si>
    <t>Total Capex</t>
  </si>
  <si>
    <t>(1)</t>
  </si>
  <si>
    <t>Associated direct opex</t>
  </si>
  <si>
    <t>Total Opex</t>
  </si>
  <si>
    <t>Pass through costs</t>
  </si>
  <si>
    <t>Leakage</t>
  </si>
  <si>
    <t>Total Pass Through Costs</t>
  </si>
  <si>
    <t>Annual cost calculations</t>
  </si>
  <si>
    <t>Capitalisation rates</t>
  </si>
  <si>
    <t>(2)</t>
  </si>
  <si>
    <t>%</t>
  </si>
  <si>
    <t>Capitalised investment</t>
  </si>
  <si>
    <t>(3)=(1)x(2)</t>
  </si>
  <si>
    <t>Investment to be expensed</t>
  </si>
  <si>
    <t>(4)=(1)-(3)</t>
  </si>
  <si>
    <t>2027 Depreciation</t>
  </si>
  <si>
    <r>
      <t>(5)</t>
    </r>
    <r>
      <rPr>
        <vertAlign val="subscript"/>
        <sz val="10"/>
        <color theme="1"/>
        <rFont val="Verdana"/>
        <family val="2"/>
      </rPr>
      <t>2027</t>
    </r>
    <r>
      <rPr>
        <sz val="10"/>
        <color theme="1"/>
        <rFont val="Verdana"/>
        <family val="2"/>
      </rPr>
      <t>=(3)</t>
    </r>
    <r>
      <rPr>
        <vertAlign val="subscript"/>
        <sz val="10"/>
        <color theme="1"/>
        <rFont val="Verdana"/>
        <family val="2"/>
      </rPr>
      <t>2027</t>
    </r>
    <r>
      <rPr>
        <sz val="10"/>
        <color theme="1"/>
        <rFont val="Verdana"/>
        <family val="2"/>
      </rPr>
      <t>*Dep_rate</t>
    </r>
    <r>
      <rPr>
        <vertAlign val="subscript"/>
        <sz val="10"/>
        <color theme="1"/>
        <rFont val="Verdana"/>
        <family val="2"/>
      </rPr>
      <t>t</t>
    </r>
  </si>
  <si>
    <t>2028 Depreciation</t>
  </si>
  <si>
    <r>
      <t>(5)</t>
    </r>
    <r>
      <rPr>
        <vertAlign val="subscript"/>
        <sz val="10"/>
        <color theme="1"/>
        <rFont val="Verdana"/>
        <family val="2"/>
      </rPr>
      <t>2028</t>
    </r>
    <r>
      <rPr>
        <sz val="10"/>
        <color theme="1"/>
        <rFont val="Verdana"/>
        <family val="2"/>
      </rPr>
      <t>=(3)</t>
    </r>
    <r>
      <rPr>
        <vertAlign val="subscript"/>
        <sz val="10"/>
        <color theme="1"/>
        <rFont val="Verdana"/>
        <family val="2"/>
      </rPr>
      <t>2028</t>
    </r>
    <r>
      <rPr>
        <sz val="10"/>
        <color theme="1"/>
        <rFont val="Verdana"/>
        <family val="2"/>
      </rPr>
      <t>*Dep_rate</t>
    </r>
    <r>
      <rPr>
        <vertAlign val="subscript"/>
        <sz val="10"/>
        <color theme="1"/>
        <rFont val="Verdana"/>
        <family val="2"/>
      </rPr>
      <t>t</t>
    </r>
  </si>
  <si>
    <t>2029 Depreciation</t>
  </si>
  <si>
    <r>
      <t>(5)</t>
    </r>
    <r>
      <rPr>
        <vertAlign val="subscript"/>
        <sz val="10"/>
        <color theme="1"/>
        <rFont val="Verdana"/>
        <family val="2"/>
      </rPr>
      <t>2029</t>
    </r>
    <r>
      <rPr>
        <sz val="10"/>
        <color theme="1"/>
        <rFont val="Verdana"/>
        <family val="2"/>
      </rPr>
      <t>=(3)</t>
    </r>
    <r>
      <rPr>
        <vertAlign val="subscript"/>
        <sz val="10"/>
        <color theme="1"/>
        <rFont val="Verdana"/>
        <family val="2"/>
      </rPr>
      <t>2029</t>
    </r>
    <r>
      <rPr>
        <sz val="10"/>
        <color theme="1"/>
        <rFont val="Verdana"/>
        <family val="2"/>
      </rPr>
      <t>*Dep_rate</t>
    </r>
    <r>
      <rPr>
        <vertAlign val="subscript"/>
        <sz val="10"/>
        <color theme="1"/>
        <rFont val="Verdana"/>
        <family val="2"/>
      </rPr>
      <t>t</t>
    </r>
  </si>
  <si>
    <t>2030 Depreciation</t>
  </si>
  <si>
    <r>
      <t>(5)</t>
    </r>
    <r>
      <rPr>
        <vertAlign val="subscript"/>
        <sz val="10"/>
        <color theme="1"/>
        <rFont val="Verdana"/>
        <family val="2"/>
      </rPr>
      <t>2030</t>
    </r>
    <r>
      <rPr>
        <sz val="10"/>
        <color theme="1"/>
        <rFont val="Verdana"/>
        <family val="2"/>
      </rPr>
      <t>=(3)</t>
    </r>
    <r>
      <rPr>
        <vertAlign val="subscript"/>
        <sz val="10"/>
        <color theme="1"/>
        <rFont val="Verdana"/>
        <family val="2"/>
      </rPr>
      <t>2030</t>
    </r>
    <r>
      <rPr>
        <sz val="10"/>
        <color theme="1"/>
        <rFont val="Verdana"/>
        <family val="2"/>
      </rPr>
      <t>*Dep_rate</t>
    </r>
    <r>
      <rPr>
        <vertAlign val="subscript"/>
        <sz val="10"/>
        <color theme="1"/>
        <rFont val="Verdana"/>
        <family val="2"/>
      </rPr>
      <t>t</t>
    </r>
  </si>
  <si>
    <t>2031 Depreciation</t>
  </si>
  <si>
    <r>
      <t>(5)</t>
    </r>
    <r>
      <rPr>
        <vertAlign val="subscript"/>
        <sz val="10"/>
        <color theme="1"/>
        <rFont val="Verdana"/>
        <family val="2"/>
      </rPr>
      <t>2031</t>
    </r>
    <r>
      <rPr>
        <sz val="10"/>
        <color theme="1"/>
        <rFont val="Verdana"/>
        <family val="2"/>
      </rPr>
      <t>=(3)</t>
    </r>
    <r>
      <rPr>
        <vertAlign val="subscript"/>
        <sz val="10"/>
        <color theme="1"/>
        <rFont val="Verdana"/>
        <family val="2"/>
      </rPr>
      <t>2031</t>
    </r>
    <r>
      <rPr>
        <sz val="10"/>
        <color theme="1"/>
        <rFont val="Verdana"/>
        <family val="2"/>
      </rPr>
      <t>*Dep_rate</t>
    </r>
    <r>
      <rPr>
        <vertAlign val="subscript"/>
        <sz val="10"/>
        <color theme="1"/>
        <rFont val="Verdana"/>
        <family val="2"/>
      </rPr>
      <t>t</t>
    </r>
  </si>
  <si>
    <t>2032 Depreciation</t>
  </si>
  <si>
    <r>
      <t>(5)</t>
    </r>
    <r>
      <rPr>
        <vertAlign val="subscript"/>
        <sz val="10"/>
        <color theme="1"/>
        <rFont val="Verdana"/>
        <family val="2"/>
      </rPr>
      <t>2032</t>
    </r>
    <r>
      <rPr>
        <sz val="10"/>
        <color theme="1"/>
        <rFont val="Verdana"/>
        <family val="2"/>
      </rPr>
      <t>=(3)</t>
    </r>
    <r>
      <rPr>
        <vertAlign val="subscript"/>
        <sz val="10"/>
        <color theme="1"/>
        <rFont val="Verdana"/>
        <family val="2"/>
      </rPr>
      <t>2032</t>
    </r>
    <r>
      <rPr>
        <sz val="10"/>
        <color theme="1"/>
        <rFont val="Verdana"/>
        <family val="2"/>
      </rPr>
      <t>*Dep_rate</t>
    </r>
    <r>
      <rPr>
        <vertAlign val="subscript"/>
        <sz val="10"/>
        <color theme="1"/>
        <rFont val="Verdana"/>
        <family val="2"/>
      </rPr>
      <t>t</t>
    </r>
  </si>
  <si>
    <t>2033 Depreciation</t>
  </si>
  <si>
    <r>
      <t>(5)</t>
    </r>
    <r>
      <rPr>
        <vertAlign val="subscript"/>
        <sz val="10"/>
        <color theme="1"/>
        <rFont val="Verdana"/>
        <family val="2"/>
      </rPr>
      <t>2033</t>
    </r>
    <r>
      <rPr>
        <sz val="10"/>
        <color theme="1"/>
        <rFont val="Verdana"/>
        <family val="2"/>
      </rPr>
      <t>=(3)</t>
    </r>
    <r>
      <rPr>
        <vertAlign val="subscript"/>
        <sz val="10"/>
        <color theme="1"/>
        <rFont val="Verdana"/>
        <family val="2"/>
      </rPr>
      <t>2033</t>
    </r>
    <r>
      <rPr>
        <sz val="10"/>
        <color theme="1"/>
        <rFont val="Verdana"/>
        <family val="2"/>
      </rPr>
      <t>*Dep_rate</t>
    </r>
    <r>
      <rPr>
        <vertAlign val="subscript"/>
        <sz val="10"/>
        <color theme="1"/>
        <rFont val="Verdana"/>
        <family val="2"/>
      </rPr>
      <t>t</t>
    </r>
  </si>
  <si>
    <t>2034 Depreciation</t>
  </si>
  <si>
    <r>
      <t>(5)</t>
    </r>
    <r>
      <rPr>
        <vertAlign val="subscript"/>
        <sz val="10"/>
        <color theme="1"/>
        <rFont val="Verdana"/>
        <family val="2"/>
      </rPr>
      <t>2034</t>
    </r>
    <r>
      <rPr>
        <sz val="10"/>
        <color theme="1"/>
        <rFont val="Verdana"/>
        <family val="2"/>
      </rPr>
      <t>=(3)</t>
    </r>
    <r>
      <rPr>
        <vertAlign val="subscript"/>
        <sz val="10"/>
        <color theme="1"/>
        <rFont val="Verdana"/>
        <family val="2"/>
      </rPr>
      <t>2034</t>
    </r>
    <r>
      <rPr>
        <sz val="10"/>
        <color theme="1"/>
        <rFont val="Verdana"/>
        <family val="2"/>
      </rPr>
      <t>*Dep_rate</t>
    </r>
    <r>
      <rPr>
        <vertAlign val="subscript"/>
        <sz val="10"/>
        <color theme="1"/>
        <rFont val="Verdana"/>
        <family val="2"/>
      </rPr>
      <t>t</t>
    </r>
  </si>
  <si>
    <t>2035 Depreciation</t>
  </si>
  <si>
    <r>
      <t>(5)</t>
    </r>
    <r>
      <rPr>
        <vertAlign val="subscript"/>
        <sz val="10"/>
        <color theme="1"/>
        <rFont val="Verdana"/>
        <family val="2"/>
      </rPr>
      <t>2035</t>
    </r>
    <r>
      <rPr>
        <sz val="10"/>
        <color theme="1"/>
        <rFont val="Verdana"/>
        <family val="2"/>
      </rPr>
      <t>=(3)</t>
    </r>
    <r>
      <rPr>
        <vertAlign val="subscript"/>
        <sz val="10"/>
        <color theme="1"/>
        <rFont val="Verdana"/>
        <family val="2"/>
      </rPr>
      <t>2035</t>
    </r>
    <r>
      <rPr>
        <sz val="10"/>
        <color theme="1"/>
        <rFont val="Verdana"/>
        <family val="2"/>
      </rPr>
      <t>*Dep_rate</t>
    </r>
    <r>
      <rPr>
        <vertAlign val="subscript"/>
        <sz val="10"/>
        <color theme="1"/>
        <rFont val="Verdana"/>
        <family val="2"/>
      </rPr>
      <t>t</t>
    </r>
  </si>
  <si>
    <t>2036 Depreciation</t>
  </si>
  <si>
    <r>
      <t>(5)</t>
    </r>
    <r>
      <rPr>
        <vertAlign val="subscript"/>
        <sz val="10"/>
        <color theme="1"/>
        <rFont val="Verdana"/>
        <family val="2"/>
      </rPr>
      <t>2036</t>
    </r>
    <r>
      <rPr>
        <sz val="10"/>
        <color theme="1"/>
        <rFont val="Verdana"/>
        <family val="2"/>
      </rPr>
      <t>=(3)</t>
    </r>
    <r>
      <rPr>
        <vertAlign val="subscript"/>
        <sz val="10"/>
        <color theme="1"/>
        <rFont val="Verdana"/>
        <family val="2"/>
      </rPr>
      <t>2036</t>
    </r>
    <r>
      <rPr>
        <sz val="10"/>
        <color theme="1"/>
        <rFont val="Verdana"/>
        <family val="2"/>
      </rPr>
      <t>*Dep_rate</t>
    </r>
    <r>
      <rPr>
        <vertAlign val="subscript"/>
        <sz val="10"/>
        <color theme="1"/>
        <rFont val="Verdana"/>
        <family val="2"/>
      </rPr>
      <t>t</t>
    </r>
  </si>
  <si>
    <t>2037 Depreciation</t>
  </si>
  <si>
    <r>
      <t>(5)</t>
    </r>
    <r>
      <rPr>
        <vertAlign val="subscript"/>
        <sz val="10"/>
        <color theme="1"/>
        <rFont val="Verdana"/>
        <family val="2"/>
      </rPr>
      <t>2037</t>
    </r>
    <r>
      <rPr>
        <sz val="10"/>
        <color theme="1"/>
        <rFont val="Verdana"/>
        <family val="2"/>
      </rPr>
      <t>=(3)</t>
    </r>
    <r>
      <rPr>
        <vertAlign val="subscript"/>
        <sz val="10"/>
        <color theme="1"/>
        <rFont val="Verdana"/>
        <family val="2"/>
      </rPr>
      <t>2037</t>
    </r>
    <r>
      <rPr>
        <sz val="10"/>
        <color theme="1"/>
        <rFont val="Verdana"/>
        <family val="2"/>
      </rPr>
      <t>*Dep_rate</t>
    </r>
    <r>
      <rPr>
        <vertAlign val="subscript"/>
        <sz val="10"/>
        <color theme="1"/>
        <rFont val="Verdana"/>
        <family val="2"/>
      </rPr>
      <t>t</t>
    </r>
  </si>
  <si>
    <t>2038 Depreciation</t>
  </si>
  <si>
    <r>
      <t>(5)</t>
    </r>
    <r>
      <rPr>
        <vertAlign val="subscript"/>
        <sz val="10"/>
        <color theme="1"/>
        <rFont val="Verdana"/>
        <family val="2"/>
      </rPr>
      <t>2038</t>
    </r>
    <r>
      <rPr>
        <sz val="10"/>
        <color theme="1"/>
        <rFont val="Verdana"/>
        <family val="2"/>
      </rPr>
      <t>=(3)</t>
    </r>
    <r>
      <rPr>
        <vertAlign val="subscript"/>
        <sz val="10"/>
        <color theme="1"/>
        <rFont val="Verdana"/>
        <family val="2"/>
      </rPr>
      <t>2038</t>
    </r>
    <r>
      <rPr>
        <sz val="10"/>
        <color theme="1"/>
        <rFont val="Verdana"/>
        <family val="2"/>
      </rPr>
      <t>*Dep_rate</t>
    </r>
    <r>
      <rPr>
        <vertAlign val="subscript"/>
        <sz val="10"/>
        <color theme="1"/>
        <rFont val="Verdana"/>
        <family val="2"/>
      </rPr>
      <t>t</t>
    </r>
  </si>
  <si>
    <t>2039 Depreciation</t>
  </si>
  <si>
    <r>
      <t>(5)</t>
    </r>
    <r>
      <rPr>
        <vertAlign val="subscript"/>
        <sz val="10"/>
        <color theme="1"/>
        <rFont val="Verdana"/>
        <family val="2"/>
      </rPr>
      <t>2039</t>
    </r>
    <r>
      <rPr>
        <sz val="10"/>
        <color theme="1"/>
        <rFont val="Verdana"/>
        <family val="2"/>
      </rPr>
      <t>=(3)</t>
    </r>
    <r>
      <rPr>
        <vertAlign val="subscript"/>
        <sz val="10"/>
        <color theme="1"/>
        <rFont val="Verdana"/>
        <family val="2"/>
      </rPr>
      <t>2039</t>
    </r>
    <r>
      <rPr>
        <sz val="10"/>
        <color theme="1"/>
        <rFont val="Verdana"/>
        <family val="2"/>
      </rPr>
      <t>*Dep_rate</t>
    </r>
    <r>
      <rPr>
        <vertAlign val="subscript"/>
        <sz val="10"/>
        <color theme="1"/>
        <rFont val="Verdana"/>
        <family val="2"/>
      </rPr>
      <t>t</t>
    </r>
  </si>
  <si>
    <t>2040 Depreciation</t>
  </si>
  <si>
    <r>
      <t>(5)</t>
    </r>
    <r>
      <rPr>
        <vertAlign val="subscript"/>
        <sz val="10"/>
        <color theme="1"/>
        <rFont val="Verdana"/>
        <family val="2"/>
      </rPr>
      <t>2040</t>
    </r>
    <r>
      <rPr>
        <sz val="10"/>
        <color theme="1"/>
        <rFont val="Verdana"/>
        <family val="2"/>
      </rPr>
      <t>=(3)</t>
    </r>
    <r>
      <rPr>
        <vertAlign val="subscript"/>
        <sz val="10"/>
        <color theme="1"/>
        <rFont val="Verdana"/>
        <family val="2"/>
      </rPr>
      <t>2040</t>
    </r>
    <r>
      <rPr>
        <sz val="10"/>
        <color theme="1"/>
        <rFont val="Verdana"/>
        <family val="2"/>
      </rPr>
      <t>*Dep_rate</t>
    </r>
    <r>
      <rPr>
        <vertAlign val="subscript"/>
        <sz val="10"/>
        <color theme="1"/>
        <rFont val="Verdana"/>
        <family val="2"/>
      </rPr>
      <t>t</t>
    </r>
  </si>
  <si>
    <t>2041 Depreciation</t>
  </si>
  <si>
    <r>
      <t>(5)</t>
    </r>
    <r>
      <rPr>
        <vertAlign val="subscript"/>
        <sz val="10"/>
        <color theme="1"/>
        <rFont val="Verdana"/>
        <family val="2"/>
      </rPr>
      <t>2041</t>
    </r>
    <r>
      <rPr>
        <sz val="10"/>
        <color theme="1"/>
        <rFont val="Verdana"/>
        <family val="2"/>
      </rPr>
      <t>=(3)</t>
    </r>
    <r>
      <rPr>
        <vertAlign val="subscript"/>
        <sz val="10"/>
        <color theme="1"/>
        <rFont val="Verdana"/>
        <family val="2"/>
      </rPr>
      <t>2041</t>
    </r>
    <r>
      <rPr>
        <sz val="10"/>
        <color theme="1"/>
        <rFont val="Verdana"/>
        <family val="2"/>
      </rPr>
      <t>*Dep_rate</t>
    </r>
    <r>
      <rPr>
        <vertAlign val="subscript"/>
        <sz val="10"/>
        <color theme="1"/>
        <rFont val="Verdana"/>
        <family val="2"/>
      </rPr>
      <t>t</t>
    </r>
  </si>
  <si>
    <t>2042 Depreciation</t>
  </si>
  <si>
    <r>
      <t>(5)</t>
    </r>
    <r>
      <rPr>
        <vertAlign val="subscript"/>
        <sz val="10"/>
        <color theme="1"/>
        <rFont val="Verdana"/>
        <family val="2"/>
      </rPr>
      <t>2042</t>
    </r>
    <r>
      <rPr>
        <sz val="10"/>
        <color theme="1"/>
        <rFont val="Verdana"/>
        <family val="2"/>
      </rPr>
      <t>=(3)</t>
    </r>
    <r>
      <rPr>
        <vertAlign val="subscript"/>
        <sz val="10"/>
        <color theme="1"/>
        <rFont val="Verdana"/>
        <family val="2"/>
      </rPr>
      <t>2042</t>
    </r>
    <r>
      <rPr>
        <sz val="10"/>
        <color theme="1"/>
        <rFont val="Verdana"/>
        <family val="2"/>
      </rPr>
      <t>*Dep_rate</t>
    </r>
    <r>
      <rPr>
        <vertAlign val="subscript"/>
        <sz val="10"/>
        <color theme="1"/>
        <rFont val="Verdana"/>
        <family val="2"/>
      </rPr>
      <t>t</t>
    </r>
  </si>
  <si>
    <t>2043 Depreciation</t>
  </si>
  <si>
    <r>
      <t>(5)</t>
    </r>
    <r>
      <rPr>
        <vertAlign val="subscript"/>
        <sz val="10"/>
        <color theme="1"/>
        <rFont val="Verdana"/>
        <family val="2"/>
      </rPr>
      <t>2043</t>
    </r>
    <r>
      <rPr>
        <sz val="10"/>
        <color theme="1"/>
        <rFont val="Verdana"/>
        <family val="2"/>
      </rPr>
      <t>=(3)</t>
    </r>
    <r>
      <rPr>
        <vertAlign val="subscript"/>
        <sz val="10"/>
        <color theme="1"/>
        <rFont val="Verdana"/>
        <family val="2"/>
      </rPr>
      <t>2043</t>
    </r>
    <r>
      <rPr>
        <sz val="10"/>
        <color theme="1"/>
        <rFont val="Verdana"/>
        <family val="2"/>
      </rPr>
      <t>*Dep_rate</t>
    </r>
    <r>
      <rPr>
        <vertAlign val="subscript"/>
        <sz val="10"/>
        <color theme="1"/>
        <rFont val="Verdana"/>
        <family val="2"/>
      </rPr>
      <t>t</t>
    </r>
  </si>
  <si>
    <t>2044 Depreciation</t>
  </si>
  <si>
    <r>
      <t>(5)</t>
    </r>
    <r>
      <rPr>
        <vertAlign val="subscript"/>
        <sz val="10"/>
        <color theme="1"/>
        <rFont val="Verdana"/>
        <family val="2"/>
      </rPr>
      <t>2044</t>
    </r>
    <r>
      <rPr>
        <sz val="10"/>
        <color theme="1"/>
        <rFont val="Verdana"/>
        <family val="2"/>
      </rPr>
      <t>=(3)</t>
    </r>
    <r>
      <rPr>
        <vertAlign val="subscript"/>
        <sz val="10"/>
        <color theme="1"/>
        <rFont val="Verdana"/>
        <family val="2"/>
      </rPr>
      <t>2044</t>
    </r>
    <r>
      <rPr>
        <sz val="10"/>
        <color theme="1"/>
        <rFont val="Verdana"/>
        <family val="2"/>
      </rPr>
      <t>*Dep_rate</t>
    </r>
    <r>
      <rPr>
        <vertAlign val="subscript"/>
        <sz val="10"/>
        <color theme="1"/>
        <rFont val="Verdana"/>
        <family val="2"/>
      </rPr>
      <t>t</t>
    </r>
  </si>
  <si>
    <t>2045 Depreciation</t>
  </si>
  <si>
    <r>
      <t>(5)</t>
    </r>
    <r>
      <rPr>
        <vertAlign val="subscript"/>
        <sz val="10"/>
        <color theme="1"/>
        <rFont val="Verdana"/>
        <family val="2"/>
      </rPr>
      <t>2045</t>
    </r>
    <r>
      <rPr>
        <sz val="10"/>
        <color theme="1"/>
        <rFont val="Verdana"/>
        <family val="2"/>
      </rPr>
      <t>=(3)</t>
    </r>
    <r>
      <rPr>
        <vertAlign val="subscript"/>
        <sz val="10"/>
        <color theme="1"/>
        <rFont val="Verdana"/>
        <family val="2"/>
      </rPr>
      <t>2045</t>
    </r>
    <r>
      <rPr>
        <sz val="10"/>
        <color theme="1"/>
        <rFont val="Verdana"/>
        <family val="2"/>
      </rPr>
      <t>*Dep_rate</t>
    </r>
    <r>
      <rPr>
        <vertAlign val="subscript"/>
        <sz val="10"/>
        <color theme="1"/>
        <rFont val="Verdana"/>
        <family val="2"/>
      </rPr>
      <t>t</t>
    </r>
  </si>
  <si>
    <t>2046 Depreciation</t>
  </si>
  <si>
    <r>
      <t>(5)</t>
    </r>
    <r>
      <rPr>
        <vertAlign val="subscript"/>
        <sz val="10"/>
        <color theme="1"/>
        <rFont val="Verdana"/>
        <family val="2"/>
      </rPr>
      <t>2046</t>
    </r>
    <r>
      <rPr>
        <sz val="10"/>
        <color theme="1"/>
        <rFont val="Verdana"/>
        <family val="2"/>
      </rPr>
      <t>=(3)</t>
    </r>
    <r>
      <rPr>
        <vertAlign val="subscript"/>
        <sz val="10"/>
        <color theme="1"/>
        <rFont val="Verdana"/>
        <family val="2"/>
      </rPr>
      <t>2046</t>
    </r>
    <r>
      <rPr>
        <sz val="10"/>
        <color theme="1"/>
        <rFont val="Verdana"/>
        <family val="2"/>
      </rPr>
      <t>*Dep_rate</t>
    </r>
    <r>
      <rPr>
        <vertAlign val="subscript"/>
        <sz val="10"/>
        <color theme="1"/>
        <rFont val="Verdana"/>
        <family val="2"/>
      </rPr>
      <t>t</t>
    </r>
  </si>
  <si>
    <t>2047 Depreciation</t>
  </si>
  <si>
    <r>
      <t>(5)</t>
    </r>
    <r>
      <rPr>
        <vertAlign val="subscript"/>
        <sz val="10"/>
        <color theme="1"/>
        <rFont val="Verdana"/>
        <family val="2"/>
      </rPr>
      <t>2047</t>
    </r>
    <r>
      <rPr>
        <sz val="10"/>
        <color theme="1"/>
        <rFont val="Verdana"/>
        <family val="2"/>
      </rPr>
      <t>=(3)</t>
    </r>
    <r>
      <rPr>
        <vertAlign val="subscript"/>
        <sz val="10"/>
        <color theme="1"/>
        <rFont val="Verdana"/>
        <family val="2"/>
      </rPr>
      <t>2047</t>
    </r>
    <r>
      <rPr>
        <sz val="10"/>
        <color theme="1"/>
        <rFont val="Verdana"/>
        <family val="2"/>
      </rPr>
      <t>*Dep_rate</t>
    </r>
    <r>
      <rPr>
        <vertAlign val="subscript"/>
        <sz val="10"/>
        <color theme="1"/>
        <rFont val="Verdana"/>
        <family val="2"/>
      </rPr>
      <t>t</t>
    </r>
  </si>
  <si>
    <t>2048 Depreciation</t>
  </si>
  <si>
    <r>
      <t>(5)</t>
    </r>
    <r>
      <rPr>
        <vertAlign val="subscript"/>
        <sz val="10"/>
        <color theme="1"/>
        <rFont val="Verdana"/>
        <family val="2"/>
      </rPr>
      <t>2048</t>
    </r>
    <r>
      <rPr>
        <sz val="10"/>
        <color theme="1"/>
        <rFont val="Verdana"/>
        <family val="2"/>
      </rPr>
      <t>=(3)</t>
    </r>
    <r>
      <rPr>
        <vertAlign val="subscript"/>
        <sz val="10"/>
        <color theme="1"/>
        <rFont val="Verdana"/>
        <family val="2"/>
      </rPr>
      <t>2048</t>
    </r>
    <r>
      <rPr>
        <sz val="10"/>
        <color theme="1"/>
        <rFont val="Verdana"/>
        <family val="2"/>
      </rPr>
      <t>*Dep_rate</t>
    </r>
    <r>
      <rPr>
        <vertAlign val="subscript"/>
        <sz val="10"/>
        <color theme="1"/>
        <rFont val="Verdana"/>
        <family val="2"/>
      </rPr>
      <t>t</t>
    </r>
  </si>
  <si>
    <t>2049 Depreciation</t>
  </si>
  <si>
    <r>
      <t>(5)</t>
    </r>
    <r>
      <rPr>
        <vertAlign val="subscript"/>
        <sz val="10"/>
        <color theme="1"/>
        <rFont val="Verdana"/>
        <family val="2"/>
      </rPr>
      <t>2049</t>
    </r>
    <r>
      <rPr>
        <sz val="10"/>
        <color theme="1"/>
        <rFont val="Verdana"/>
        <family val="2"/>
      </rPr>
      <t>=(3)</t>
    </r>
    <r>
      <rPr>
        <vertAlign val="subscript"/>
        <sz val="10"/>
        <color theme="1"/>
        <rFont val="Verdana"/>
        <family val="2"/>
      </rPr>
      <t>2049</t>
    </r>
    <r>
      <rPr>
        <sz val="10"/>
        <color theme="1"/>
        <rFont val="Verdana"/>
        <family val="2"/>
      </rPr>
      <t>*Dep_rate</t>
    </r>
    <r>
      <rPr>
        <vertAlign val="subscript"/>
        <sz val="10"/>
        <color theme="1"/>
        <rFont val="Verdana"/>
        <family val="2"/>
      </rPr>
      <t>t</t>
    </r>
  </si>
  <si>
    <t>2050 Depreciation</t>
  </si>
  <si>
    <r>
      <t>(5)</t>
    </r>
    <r>
      <rPr>
        <vertAlign val="subscript"/>
        <sz val="10"/>
        <color theme="1"/>
        <rFont val="Verdana"/>
        <family val="2"/>
      </rPr>
      <t>2050</t>
    </r>
    <r>
      <rPr>
        <sz val="10"/>
        <color theme="1"/>
        <rFont val="Verdana"/>
        <family val="2"/>
      </rPr>
      <t>=(3)</t>
    </r>
    <r>
      <rPr>
        <vertAlign val="subscript"/>
        <sz val="10"/>
        <color theme="1"/>
        <rFont val="Verdana"/>
        <family val="2"/>
      </rPr>
      <t>2050</t>
    </r>
    <r>
      <rPr>
        <sz val="10"/>
        <color theme="1"/>
        <rFont val="Verdana"/>
        <family val="2"/>
      </rPr>
      <t>*Dep_rate</t>
    </r>
    <r>
      <rPr>
        <vertAlign val="subscript"/>
        <sz val="10"/>
        <color theme="1"/>
        <rFont val="Verdana"/>
        <family val="2"/>
      </rPr>
      <t>t</t>
    </r>
  </si>
  <si>
    <t>Depreciation</t>
  </si>
  <si>
    <r>
      <t>(5)=∑(5)</t>
    </r>
    <r>
      <rPr>
        <vertAlign val="subscript"/>
        <sz val="10"/>
        <color theme="1"/>
        <rFont val="Verdana"/>
        <family val="2"/>
      </rPr>
      <t>t</t>
    </r>
  </si>
  <si>
    <t>Opening RAV balance</t>
  </si>
  <si>
    <r>
      <t>(6</t>
    </r>
    <r>
      <rPr>
        <vertAlign val="superscript"/>
        <sz val="10"/>
        <color theme="1"/>
        <rFont val="Verdana"/>
        <family val="2"/>
      </rPr>
      <t>op</t>
    </r>
    <r>
      <rPr>
        <sz val="10"/>
        <color theme="1"/>
        <rFont val="Verdana"/>
        <family val="2"/>
      </rPr>
      <t>)</t>
    </r>
    <r>
      <rPr>
        <vertAlign val="subscript"/>
        <sz val="10"/>
        <color theme="1"/>
        <rFont val="Verdana"/>
        <family val="2"/>
      </rPr>
      <t>t</t>
    </r>
    <r>
      <rPr>
        <sz val="10"/>
        <color theme="1"/>
        <rFont val="Verdana"/>
        <family val="2"/>
      </rPr>
      <t>=(6</t>
    </r>
    <r>
      <rPr>
        <vertAlign val="superscript"/>
        <sz val="10"/>
        <color theme="1"/>
        <rFont val="Verdana"/>
        <family val="2"/>
      </rPr>
      <t>cl</t>
    </r>
    <r>
      <rPr>
        <sz val="10"/>
        <color theme="1"/>
        <rFont val="Verdana"/>
        <family val="2"/>
      </rPr>
      <t>)</t>
    </r>
    <r>
      <rPr>
        <vertAlign val="subscript"/>
        <sz val="10"/>
        <color theme="1"/>
        <rFont val="Verdana"/>
        <family val="2"/>
      </rPr>
      <t>t-1</t>
    </r>
  </si>
  <si>
    <t>Discounted RAV balance</t>
  </si>
  <si>
    <r>
      <t>(6</t>
    </r>
    <r>
      <rPr>
        <vertAlign val="superscript"/>
        <sz val="10"/>
        <color theme="1"/>
        <rFont val="Verdana"/>
        <family val="2"/>
      </rPr>
      <t>D</t>
    </r>
    <r>
      <rPr>
        <sz val="10"/>
        <color theme="1"/>
        <rFont val="Verdana"/>
        <family val="2"/>
      </rPr>
      <t>)=(6</t>
    </r>
    <r>
      <rPr>
        <vertAlign val="superscript"/>
        <sz val="10"/>
        <color theme="1"/>
        <rFont val="Verdana"/>
        <family val="2"/>
      </rPr>
      <t>cl</t>
    </r>
    <r>
      <rPr>
        <sz val="10"/>
        <color theme="1"/>
        <rFont val="Verdana"/>
        <family val="2"/>
      </rPr>
      <t>)*(1/1+WACC))</t>
    </r>
  </si>
  <si>
    <t>Closing RAV balance</t>
  </si>
  <si>
    <r>
      <t>(6</t>
    </r>
    <r>
      <rPr>
        <vertAlign val="superscript"/>
        <sz val="10"/>
        <color theme="1"/>
        <rFont val="Verdana"/>
        <family val="2"/>
      </rPr>
      <t>cl</t>
    </r>
    <r>
      <rPr>
        <sz val="10"/>
        <color theme="1"/>
        <rFont val="Verdana"/>
        <family val="2"/>
      </rPr>
      <t>)=(3)-(5)+(6</t>
    </r>
    <r>
      <rPr>
        <vertAlign val="superscript"/>
        <sz val="10"/>
        <color theme="1"/>
        <rFont val="Verdana"/>
        <family val="2"/>
      </rPr>
      <t>op</t>
    </r>
    <r>
      <rPr>
        <sz val="10"/>
        <color theme="1"/>
        <rFont val="Verdana"/>
        <family val="2"/>
      </rPr>
      <t>)</t>
    </r>
  </si>
  <si>
    <t>Cost of Capital</t>
  </si>
  <si>
    <r>
      <t>(6)=avg[(6</t>
    </r>
    <r>
      <rPr>
        <vertAlign val="superscript"/>
        <sz val="10"/>
        <color theme="1"/>
        <rFont val="Verdana"/>
        <family val="2"/>
      </rPr>
      <t>D</t>
    </r>
    <r>
      <rPr>
        <sz val="10"/>
        <color theme="1"/>
        <rFont val="Verdana"/>
        <family val="2"/>
      </rPr>
      <t>),(6</t>
    </r>
    <r>
      <rPr>
        <vertAlign val="superscript"/>
        <sz val="10"/>
        <color theme="1"/>
        <rFont val="Verdana"/>
        <family val="2"/>
      </rPr>
      <t>op</t>
    </r>
    <r>
      <rPr>
        <sz val="10"/>
        <color theme="1"/>
        <rFont val="Verdana"/>
        <family val="2"/>
      </rPr>
      <t>)]xWACC</t>
    </r>
  </si>
  <si>
    <t>Total Capitalised Costs</t>
  </si>
  <si>
    <t>(7)=(5)+(6)</t>
  </si>
  <si>
    <t>Total Non-Capitalised Costs</t>
  </si>
  <si>
    <t>Total Direct Costs</t>
  </si>
  <si>
    <t>Non-Financial Costs/Benefits</t>
  </si>
  <si>
    <t>Calculated values</t>
  </si>
  <si>
    <t>Category</t>
  </si>
  <si>
    <t>Non-financial benefits/costs - values</t>
  </si>
  <si>
    <t>Fatality risk</t>
  </si>
  <si>
    <t>Non-Fatality risk</t>
  </si>
  <si>
    <t>NGN VF Financial Risk</t>
  </si>
  <si>
    <t>NGN VF Customer Risk</t>
  </si>
  <si>
    <t>NGN VF Compliance Risk</t>
  </si>
  <si>
    <t>Other</t>
  </si>
  <si>
    <t>Non-financial benefits/costs - inputs</t>
  </si>
  <si>
    <t>GWh</t>
  </si>
  <si>
    <t>Fatalities/yr</t>
  </si>
  <si>
    <t>Non-fatal injuries/yr</t>
  </si>
  <si>
    <t>Alternative carbon calculations</t>
  </si>
  <si>
    <t>Environmental costs - low CO2 cost</t>
  </si>
  <si>
    <t>Environmental costs - high CO2 cost</t>
  </si>
  <si>
    <t>Net Present Values</t>
  </si>
  <si>
    <t>Discount factors and summary</t>
  </si>
  <si>
    <t>Discount factors</t>
  </si>
  <si>
    <t>Discount factor (Non-Safety)</t>
  </si>
  <si>
    <t>=1/[(1+SRTP)^n]</t>
  </si>
  <si>
    <t>Discount factor (Safety)</t>
  </si>
  <si>
    <t>=1/[(1+HDR)^n]</t>
  </si>
  <si>
    <t>Summary of discounted costs/benefits</t>
  </si>
  <si>
    <t>Opex</t>
  </si>
  <si>
    <t>Environmental - central CO2 cost</t>
  </si>
  <si>
    <t>Environmental - low CO2 cost</t>
  </si>
  <si>
    <t>Environmental - high CO2 cost</t>
  </si>
  <si>
    <t>Annual Total</t>
  </si>
  <si>
    <t>Total - central carbon cost</t>
  </si>
  <si>
    <t>Total - low carbon cost</t>
  </si>
  <si>
    <t>Total - high carbon cost</t>
  </si>
  <si>
    <t>Net Present Value</t>
  </si>
  <si>
    <t>NPV - central carbon cost</t>
  </si>
  <si>
    <t>NPV - low carbon cost</t>
  </si>
  <si>
    <t>NPV - high carbon cost</t>
  </si>
  <si>
    <t>Monetised risk - memo line</t>
  </si>
  <si>
    <t>Additional cost/benefit explanations</t>
  </si>
  <si>
    <t>Please provide a short explanation of any additional cost/benefit lines that have been completed in addition to the pre-populated ones. This should include both a description of the nature of the cost/benefit, and an explanation of how the value was calculated, citing appropriate sources (eg for relevant global warming potentials). If an explanation has been provided within the EJP, then simply provide a reference to the relevant page number.</t>
  </si>
  <si>
    <t>NGN VF Financial Risk, NGN VF Customer Risk, NGN VF Compliance Risk populated from our decision support tool outputs as per NGN's Value Framework and consistent with NARM.</t>
  </si>
  <si>
    <t>Long term cost/benefit assumptions</t>
  </si>
  <si>
    <t>Please briefly summarise the assumptions you have used to calculate long-term (ie beyond the duration of the RIIO3 price control) costs and other inputs (eg "Opex assumed to increase at 1%/year based on historic trends"). In most cases we would expect these to be the same across the baseline and different options, but where this is not the case additional tabs can be completed as necessary. If detailed descriptions are required (eg to explain assumptions around whole life costs of assets) these should be included as part of the EJP</t>
  </si>
  <si>
    <t>Not modelled in beyond RIIO-GD4 as proposals cover RIIO-GD3 only.</t>
  </si>
  <si>
    <t>As per NARM modelling assumptions from our Decision Support Tool - see Ofgem CBA Template Assumptions in section 8 of EJP.</t>
  </si>
  <si>
    <t>Modelled as per NARM metholdogy from our decision support tool.</t>
  </si>
  <si>
    <t>Cost cross-referencing</t>
  </si>
  <si>
    <t>If there is any explanation required on how the cost data set out in the EJP totals to the lines in the CBA, please provide it here.</t>
  </si>
  <si>
    <t>Costs in CBA reflected in sections 8 and 9 of EJP.</t>
  </si>
  <si>
    <t>The different priorities between national, local and customer stakeholders highlights tensions between short- and long-term goals and the dynamics NGN must manage throughout RIIO-GD3. Customers (especially older, low income, and digitally excluded customers) value energy affordability above all other priorities. Conversely, future customers prioritise helping the region to meet climate change targets (and not leaving anyone behind). Local stakeholders generally share this long-term view; Furthermore, national groups say they will judge our performance by how resilient the business is.
As customers are satisfied with the performance and availability of our services, they prefer us to maintain service levels at levels similar to today and asked for us to reduce future risk with targeted investments to enhance removal, reduction, resistance and recovery strategies.
To balance stakeholders' priorities, we will maintain our position as the most efficient gas distribution operator, while investing in delivering continuous performance improvement. We will achieve this through targeted investment in low-regret innovation, enhanced stakeholder engagement, whole systems collaboration, data and digitalisation.
Our rigorous engagement programme has helped us balance the clear need for greater regional support and investment, with the evident tension around the increased cost of living and ongoing affordability concerns.</t>
  </si>
  <si>
    <t>Option 1 has been assessed to be the preferred option as it delivers the best balanced programme of work combating deteriorating asset health, compliance, capacity and obsolescence whilst minimising spend for customers. It maintains risk over RIIO-GD3 for all risk categories apart from carbon risk, due to the increasing cost of carbon and it also meets service level, efficiency, uncertainty and compliance objectives (see Section 8.2 of A22.c NGN RIIO-GD3 Investment Decision Pack - Offtakes &amp; PRS - Pressure Control EJP).</t>
  </si>
  <si>
    <t>Non volumetric - Full system replacement</t>
  </si>
  <si>
    <t>Please see further discussion in A22.c NGN RIIO-GD3 Investment Decision Pack - Offtakes &amp; PRS - Pressure Control EJP</t>
  </si>
  <si>
    <t>Non-volumentrial partial system replacement - per system (equal to 4 units)</t>
  </si>
  <si>
    <t>Volumetric - Replacement</t>
  </si>
  <si>
    <t>Capacity Upgrade - Regulator</t>
  </si>
  <si>
    <t>2051 Depreciation</t>
  </si>
  <si>
    <r>
      <t>(5)</t>
    </r>
    <r>
      <rPr>
        <vertAlign val="subscript"/>
        <sz val="10"/>
        <color theme="1"/>
        <rFont val="Verdana"/>
        <family val="2"/>
      </rPr>
      <t>2051</t>
    </r>
    <r>
      <rPr>
        <sz val="10"/>
        <color theme="1"/>
        <rFont val="Verdana"/>
        <family val="2"/>
      </rPr>
      <t>=(3)</t>
    </r>
    <r>
      <rPr>
        <vertAlign val="subscript"/>
        <sz val="10"/>
        <color theme="1"/>
        <rFont val="Verdana"/>
        <family val="2"/>
      </rPr>
      <t>2051</t>
    </r>
    <r>
      <rPr>
        <sz val="10"/>
        <color theme="1"/>
        <rFont val="Verdana"/>
        <family val="2"/>
      </rPr>
      <t>*Dep_rate</t>
    </r>
    <r>
      <rPr>
        <vertAlign val="subscript"/>
        <sz val="10"/>
        <color theme="1"/>
        <rFont val="Verdana"/>
        <family val="2"/>
      </rPr>
      <t>t</t>
    </r>
  </si>
  <si>
    <t>2052 Depreciation</t>
  </si>
  <si>
    <r>
      <t>(5)</t>
    </r>
    <r>
      <rPr>
        <vertAlign val="subscript"/>
        <sz val="10"/>
        <color theme="1"/>
        <rFont val="Verdana"/>
        <family val="2"/>
      </rPr>
      <t>2052</t>
    </r>
    <r>
      <rPr>
        <sz val="10"/>
        <color theme="1"/>
        <rFont val="Verdana"/>
        <family val="2"/>
      </rPr>
      <t>=(3)</t>
    </r>
    <r>
      <rPr>
        <vertAlign val="subscript"/>
        <sz val="10"/>
        <color theme="1"/>
        <rFont val="Verdana"/>
        <family val="2"/>
      </rPr>
      <t>2052</t>
    </r>
    <r>
      <rPr>
        <sz val="10"/>
        <color theme="1"/>
        <rFont val="Verdana"/>
        <family val="2"/>
      </rPr>
      <t>*Dep_rate</t>
    </r>
    <r>
      <rPr>
        <vertAlign val="subscript"/>
        <sz val="10"/>
        <color theme="1"/>
        <rFont val="Verdana"/>
        <family val="2"/>
      </rPr>
      <t>t</t>
    </r>
  </si>
  <si>
    <t>2053 Depreciation</t>
  </si>
  <si>
    <r>
      <t>(5)</t>
    </r>
    <r>
      <rPr>
        <vertAlign val="subscript"/>
        <sz val="10"/>
        <color theme="1"/>
        <rFont val="Verdana"/>
        <family val="2"/>
      </rPr>
      <t>2053</t>
    </r>
    <r>
      <rPr>
        <sz val="10"/>
        <color theme="1"/>
        <rFont val="Verdana"/>
        <family val="2"/>
      </rPr>
      <t>=(3)</t>
    </r>
    <r>
      <rPr>
        <vertAlign val="subscript"/>
        <sz val="10"/>
        <color theme="1"/>
        <rFont val="Verdana"/>
        <family val="2"/>
      </rPr>
      <t>2053</t>
    </r>
    <r>
      <rPr>
        <sz val="10"/>
        <color theme="1"/>
        <rFont val="Verdana"/>
        <family val="2"/>
      </rPr>
      <t>*Dep_rate</t>
    </r>
    <r>
      <rPr>
        <vertAlign val="subscript"/>
        <sz val="10"/>
        <color theme="1"/>
        <rFont val="Verdana"/>
        <family val="2"/>
      </rPr>
      <t>t</t>
    </r>
  </si>
  <si>
    <t>2054 Depreciation</t>
  </si>
  <si>
    <r>
      <t>(5)</t>
    </r>
    <r>
      <rPr>
        <vertAlign val="subscript"/>
        <sz val="10"/>
        <color theme="1"/>
        <rFont val="Verdana"/>
        <family val="2"/>
      </rPr>
      <t>2054</t>
    </r>
    <r>
      <rPr>
        <sz val="10"/>
        <color theme="1"/>
        <rFont val="Verdana"/>
        <family val="2"/>
      </rPr>
      <t>=(3)</t>
    </r>
    <r>
      <rPr>
        <vertAlign val="subscript"/>
        <sz val="10"/>
        <color theme="1"/>
        <rFont val="Verdana"/>
        <family val="2"/>
      </rPr>
      <t>2054</t>
    </r>
    <r>
      <rPr>
        <sz val="10"/>
        <color theme="1"/>
        <rFont val="Verdana"/>
        <family val="2"/>
      </rPr>
      <t>*Dep_rate</t>
    </r>
    <r>
      <rPr>
        <vertAlign val="subscript"/>
        <sz val="10"/>
        <color theme="1"/>
        <rFont val="Verdana"/>
        <family val="2"/>
      </rPr>
      <t>t</t>
    </r>
  </si>
  <si>
    <t>2055 Depreciation</t>
  </si>
  <si>
    <r>
      <t>(5)</t>
    </r>
    <r>
      <rPr>
        <vertAlign val="subscript"/>
        <sz val="10"/>
        <color theme="1"/>
        <rFont val="Verdana"/>
        <family val="2"/>
      </rPr>
      <t>2055</t>
    </r>
    <r>
      <rPr>
        <sz val="10"/>
        <color theme="1"/>
        <rFont val="Verdana"/>
        <family val="2"/>
      </rPr>
      <t>=(3)</t>
    </r>
    <r>
      <rPr>
        <vertAlign val="subscript"/>
        <sz val="10"/>
        <color theme="1"/>
        <rFont val="Verdana"/>
        <family val="2"/>
      </rPr>
      <t>2055</t>
    </r>
    <r>
      <rPr>
        <sz val="10"/>
        <color theme="1"/>
        <rFont val="Verdana"/>
        <family val="2"/>
      </rPr>
      <t>*Dep_rate</t>
    </r>
    <r>
      <rPr>
        <vertAlign val="subscript"/>
        <sz val="10"/>
        <color theme="1"/>
        <rFont val="Verdana"/>
        <family val="2"/>
      </rPr>
      <t>t</t>
    </r>
  </si>
  <si>
    <t>2056 Depreciation</t>
  </si>
  <si>
    <r>
      <t>(5)</t>
    </r>
    <r>
      <rPr>
        <vertAlign val="subscript"/>
        <sz val="10"/>
        <color theme="1"/>
        <rFont val="Verdana"/>
        <family val="2"/>
      </rPr>
      <t>2056</t>
    </r>
    <r>
      <rPr>
        <sz val="10"/>
        <color theme="1"/>
        <rFont val="Verdana"/>
        <family val="2"/>
      </rPr>
      <t>=(3)</t>
    </r>
    <r>
      <rPr>
        <vertAlign val="subscript"/>
        <sz val="10"/>
        <color theme="1"/>
        <rFont val="Verdana"/>
        <family val="2"/>
      </rPr>
      <t>2056</t>
    </r>
    <r>
      <rPr>
        <sz val="10"/>
        <color theme="1"/>
        <rFont val="Verdana"/>
        <family val="2"/>
      </rPr>
      <t>*Dep_rate</t>
    </r>
    <r>
      <rPr>
        <vertAlign val="subscript"/>
        <sz val="10"/>
        <color theme="1"/>
        <rFont val="Verdana"/>
        <family val="2"/>
      </rPr>
      <t>t</t>
    </r>
  </si>
  <si>
    <t>2057 Depreciation</t>
  </si>
  <si>
    <r>
      <t>(5)</t>
    </r>
    <r>
      <rPr>
        <vertAlign val="subscript"/>
        <sz val="10"/>
        <color theme="1"/>
        <rFont val="Verdana"/>
        <family val="2"/>
      </rPr>
      <t>2057</t>
    </r>
    <r>
      <rPr>
        <sz val="10"/>
        <color theme="1"/>
        <rFont val="Verdana"/>
        <family val="2"/>
      </rPr>
      <t>=(3)</t>
    </r>
    <r>
      <rPr>
        <vertAlign val="subscript"/>
        <sz val="10"/>
        <color theme="1"/>
        <rFont val="Verdana"/>
        <family val="2"/>
      </rPr>
      <t>2057</t>
    </r>
    <r>
      <rPr>
        <sz val="10"/>
        <color theme="1"/>
        <rFont val="Verdana"/>
        <family val="2"/>
      </rPr>
      <t>*Dep_rate</t>
    </r>
    <r>
      <rPr>
        <vertAlign val="subscript"/>
        <sz val="10"/>
        <color theme="1"/>
        <rFont val="Verdana"/>
        <family val="2"/>
      </rPr>
      <t>t</t>
    </r>
  </si>
  <si>
    <t>2058 Depreciation</t>
  </si>
  <si>
    <r>
      <t>(5)</t>
    </r>
    <r>
      <rPr>
        <vertAlign val="subscript"/>
        <sz val="10"/>
        <color theme="1"/>
        <rFont val="Verdana"/>
        <family val="2"/>
      </rPr>
      <t>2058</t>
    </r>
    <r>
      <rPr>
        <sz val="10"/>
        <color theme="1"/>
        <rFont val="Verdana"/>
        <family val="2"/>
      </rPr>
      <t>=(3)</t>
    </r>
    <r>
      <rPr>
        <vertAlign val="subscript"/>
        <sz val="10"/>
        <color theme="1"/>
        <rFont val="Verdana"/>
        <family val="2"/>
      </rPr>
      <t>2058</t>
    </r>
    <r>
      <rPr>
        <sz val="10"/>
        <color theme="1"/>
        <rFont val="Verdana"/>
        <family val="2"/>
      </rPr>
      <t>*Dep_rate</t>
    </r>
    <r>
      <rPr>
        <vertAlign val="subscript"/>
        <sz val="10"/>
        <color theme="1"/>
        <rFont val="Verdana"/>
        <family val="2"/>
      </rPr>
      <t>t</t>
    </r>
  </si>
  <si>
    <t>2059 Depreciation</t>
  </si>
  <si>
    <r>
      <t>(5)</t>
    </r>
    <r>
      <rPr>
        <vertAlign val="subscript"/>
        <sz val="10"/>
        <color theme="1"/>
        <rFont val="Verdana"/>
        <family val="2"/>
      </rPr>
      <t>2059</t>
    </r>
    <r>
      <rPr>
        <sz val="10"/>
        <color theme="1"/>
        <rFont val="Verdana"/>
        <family val="2"/>
      </rPr>
      <t>=(3)</t>
    </r>
    <r>
      <rPr>
        <vertAlign val="subscript"/>
        <sz val="10"/>
        <color theme="1"/>
        <rFont val="Verdana"/>
        <family val="2"/>
      </rPr>
      <t>2059</t>
    </r>
    <r>
      <rPr>
        <sz val="10"/>
        <color theme="1"/>
        <rFont val="Verdana"/>
        <family val="2"/>
      </rPr>
      <t>*Dep_rate</t>
    </r>
    <r>
      <rPr>
        <vertAlign val="subscript"/>
        <sz val="10"/>
        <color theme="1"/>
        <rFont val="Verdana"/>
        <family val="2"/>
      </rPr>
      <t>t</t>
    </r>
  </si>
  <si>
    <t>2060 Depreciation</t>
  </si>
  <si>
    <r>
      <t>(5)</t>
    </r>
    <r>
      <rPr>
        <vertAlign val="subscript"/>
        <sz val="10"/>
        <color theme="1"/>
        <rFont val="Verdana"/>
        <family val="2"/>
      </rPr>
      <t>2060</t>
    </r>
    <r>
      <rPr>
        <sz val="10"/>
        <color theme="1"/>
        <rFont val="Verdana"/>
        <family val="2"/>
      </rPr>
      <t>=(3)</t>
    </r>
    <r>
      <rPr>
        <vertAlign val="subscript"/>
        <sz val="10"/>
        <color theme="1"/>
        <rFont val="Verdana"/>
        <family val="2"/>
      </rPr>
      <t>2060</t>
    </r>
    <r>
      <rPr>
        <sz val="10"/>
        <color theme="1"/>
        <rFont val="Verdana"/>
        <family val="2"/>
      </rPr>
      <t>*Dep_rate</t>
    </r>
    <r>
      <rPr>
        <vertAlign val="subscript"/>
        <sz val="10"/>
        <color theme="1"/>
        <rFont val="Verdana"/>
        <family val="2"/>
      </rPr>
      <t>t</t>
    </r>
  </si>
  <si>
    <t>2061 Depreciation</t>
  </si>
  <si>
    <r>
      <t>(5)</t>
    </r>
    <r>
      <rPr>
        <vertAlign val="subscript"/>
        <sz val="10"/>
        <color theme="1"/>
        <rFont val="Verdana"/>
        <family val="2"/>
      </rPr>
      <t>2061</t>
    </r>
    <r>
      <rPr>
        <sz val="10"/>
        <color theme="1"/>
        <rFont val="Verdana"/>
        <family val="2"/>
      </rPr>
      <t>=(3)</t>
    </r>
    <r>
      <rPr>
        <vertAlign val="subscript"/>
        <sz val="10"/>
        <color theme="1"/>
        <rFont val="Verdana"/>
        <family val="2"/>
      </rPr>
      <t>2061</t>
    </r>
    <r>
      <rPr>
        <sz val="10"/>
        <color theme="1"/>
        <rFont val="Verdana"/>
        <family val="2"/>
      </rPr>
      <t>*Dep_rate</t>
    </r>
    <r>
      <rPr>
        <vertAlign val="subscript"/>
        <sz val="10"/>
        <color theme="1"/>
        <rFont val="Verdana"/>
        <family val="2"/>
      </rPr>
      <t>t</t>
    </r>
  </si>
  <si>
    <t>2062 Depreciation</t>
  </si>
  <si>
    <r>
      <t>(5)</t>
    </r>
    <r>
      <rPr>
        <vertAlign val="subscript"/>
        <sz val="10"/>
        <color theme="1"/>
        <rFont val="Verdana"/>
        <family val="2"/>
      </rPr>
      <t>2062</t>
    </r>
    <r>
      <rPr>
        <sz val="10"/>
        <color theme="1"/>
        <rFont val="Verdana"/>
        <family val="2"/>
      </rPr>
      <t>=(3)</t>
    </r>
    <r>
      <rPr>
        <vertAlign val="subscript"/>
        <sz val="10"/>
        <color theme="1"/>
        <rFont val="Verdana"/>
        <family val="2"/>
      </rPr>
      <t>2062</t>
    </r>
    <r>
      <rPr>
        <sz val="10"/>
        <color theme="1"/>
        <rFont val="Verdana"/>
        <family val="2"/>
      </rPr>
      <t>*Dep_rate</t>
    </r>
    <r>
      <rPr>
        <vertAlign val="subscript"/>
        <sz val="10"/>
        <color theme="1"/>
        <rFont val="Verdana"/>
        <family val="2"/>
      </rPr>
      <t>t</t>
    </r>
  </si>
  <si>
    <t>2063 Depreciation</t>
  </si>
  <si>
    <r>
      <t>(5)</t>
    </r>
    <r>
      <rPr>
        <vertAlign val="subscript"/>
        <sz val="10"/>
        <color theme="1"/>
        <rFont val="Verdana"/>
        <family val="2"/>
      </rPr>
      <t>2063</t>
    </r>
    <r>
      <rPr>
        <sz val="10"/>
        <color theme="1"/>
        <rFont val="Verdana"/>
        <family val="2"/>
      </rPr>
      <t>=(3)</t>
    </r>
    <r>
      <rPr>
        <vertAlign val="subscript"/>
        <sz val="10"/>
        <color theme="1"/>
        <rFont val="Verdana"/>
        <family val="2"/>
      </rPr>
      <t>2063</t>
    </r>
    <r>
      <rPr>
        <sz val="10"/>
        <color theme="1"/>
        <rFont val="Verdana"/>
        <family val="2"/>
      </rPr>
      <t>*Dep_rate</t>
    </r>
    <r>
      <rPr>
        <vertAlign val="subscript"/>
        <sz val="10"/>
        <color theme="1"/>
        <rFont val="Verdana"/>
        <family val="2"/>
      </rPr>
      <t>t</t>
    </r>
  </si>
  <si>
    <t>2064 Depreciation</t>
  </si>
  <si>
    <r>
      <t>(5)</t>
    </r>
    <r>
      <rPr>
        <vertAlign val="subscript"/>
        <sz val="10"/>
        <color theme="1"/>
        <rFont val="Verdana"/>
        <family val="2"/>
      </rPr>
      <t>2064</t>
    </r>
    <r>
      <rPr>
        <sz val="10"/>
        <color theme="1"/>
        <rFont val="Verdana"/>
        <family val="2"/>
      </rPr>
      <t>=(3)</t>
    </r>
    <r>
      <rPr>
        <vertAlign val="subscript"/>
        <sz val="10"/>
        <color theme="1"/>
        <rFont val="Verdana"/>
        <family val="2"/>
      </rPr>
      <t>2064</t>
    </r>
    <r>
      <rPr>
        <sz val="10"/>
        <color theme="1"/>
        <rFont val="Verdana"/>
        <family val="2"/>
      </rPr>
      <t>*Dep_rate</t>
    </r>
    <r>
      <rPr>
        <vertAlign val="subscript"/>
        <sz val="10"/>
        <color theme="1"/>
        <rFont val="Verdana"/>
        <family val="2"/>
      </rPr>
      <t>t</t>
    </r>
  </si>
  <si>
    <t>2065 Depreciation</t>
  </si>
  <si>
    <r>
      <t>(5)</t>
    </r>
    <r>
      <rPr>
        <vertAlign val="subscript"/>
        <sz val="10"/>
        <color theme="1"/>
        <rFont val="Verdana"/>
        <family val="2"/>
      </rPr>
      <t>2065</t>
    </r>
    <r>
      <rPr>
        <sz val="10"/>
        <color theme="1"/>
        <rFont val="Verdana"/>
        <family val="2"/>
      </rPr>
      <t>=(3)</t>
    </r>
    <r>
      <rPr>
        <vertAlign val="subscript"/>
        <sz val="10"/>
        <color theme="1"/>
        <rFont val="Verdana"/>
        <family val="2"/>
      </rPr>
      <t>2065</t>
    </r>
    <r>
      <rPr>
        <sz val="10"/>
        <color theme="1"/>
        <rFont val="Verdana"/>
        <family val="2"/>
      </rPr>
      <t>*Dep_rate</t>
    </r>
    <r>
      <rPr>
        <vertAlign val="subscript"/>
        <sz val="10"/>
        <color theme="1"/>
        <rFont val="Verdana"/>
        <family val="2"/>
      </rPr>
      <t>t</t>
    </r>
  </si>
  <si>
    <t>2066 Depreciation</t>
  </si>
  <si>
    <r>
      <t>(5)</t>
    </r>
    <r>
      <rPr>
        <vertAlign val="subscript"/>
        <sz val="10"/>
        <color theme="1"/>
        <rFont val="Verdana"/>
        <family val="2"/>
      </rPr>
      <t>2066</t>
    </r>
    <r>
      <rPr>
        <sz val="10"/>
        <color theme="1"/>
        <rFont val="Verdana"/>
        <family val="2"/>
      </rPr>
      <t>=(3)</t>
    </r>
    <r>
      <rPr>
        <vertAlign val="subscript"/>
        <sz val="10"/>
        <color theme="1"/>
        <rFont val="Verdana"/>
        <family val="2"/>
      </rPr>
      <t>2066</t>
    </r>
    <r>
      <rPr>
        <sz val="10"/>
        <color theme="1"/>
        <rFont val="Verdana"/>
        <family val="2"/>
      </rPr>
      <t>*Dep_rate</t>
    </r>
    <r>
      <rPr>
        <vertAlign val="subscript"/>
        <sz val="10"/>
        <color theme="1"/>
        <rFont val="Verdana"/>
        <family val="2"/>
      </rPr>
      <t>t</t>
    </r>
  </si>
  <si>
    <t>2067 Depreciation</t>
  </si>
  <si>
    <r>
      <t>(5)</t>
    </r>
    <r>
      <rPr>
        <vertAlign val="subscript"/>
        <sz val="10"/>
        <color theme="1"/>
        <rFont val="Verdana"/>
        <family val="2"/>
      </rPr>
      <t>2067</t>
    </r>
    <r>
      <rPr>
        <sz val="10"/>
        <color theme="1"/>
        <rFont val="Verdana"/>
        <family val="2"/>
      </rPr>
      <t>=(3)</t>
    </r>
    <r>
      <rPr>
        <vertAlign val="subscript"/>
        <sz val="10"/>
        <color theme="1"/>
        <rFont val="Verdana"/>
        <family val="2"/>
      </rPr>
      <t>2067</t>
    </r>
    <r>
      <rPr>
        <sz val="10"/>
        <color theme="1"/>
        <rFont val="Verdana"/>
        <family val="2"/>
      </rPr>
      <t>*Dep_rate</t>
    </r>
    <r>
      <rPr>
        <vertAlign val="subscript"/>
        <sz val="10"/>
        <color theme="1"/>
        <rFont val="Verdana"/>
        <family val="2"/>
      </rPr>
      <t>t</t>
    </r>
  </si>
  <si>
    <t>2068 Depreciation</t>
  </si>
  <si>
    <r>
      <t>(5)</t>
    </r>
    <r>
      <rPr>
        <vertAlign val="subscript"/>
        <sz val="10"/>
        <color theme="1"/>
        <rFont val="Verdana"/>
        <family val="2"/>
      </rPr>
      <t>2068</t>
    </r>
    <r>
      <rPr>
        <sz val="10"/>
        <color theme="1"/>
        <rFont val="Verdana"/>
        <family val="2"/>
      </rPr>
      <t>=(3)</t>
    </r>
    <r>
      <rPr>
        <vertAlign val="subscript"/>
        <sz val="10"/>
        <color theme="1"/>
        <rFont val="Verdana"/>
        <family val="2"/>
      </rPr>
      <t>2068</t>
    </r>
    <r>
      <rPr>
        <sz val="10"/>
        <color theme="1"/>
        <rFont val="Verdana"/>
        <family val="2"/>
      </rPr>
      <t>*Dep_rate</t>
    </r>
    <r>
      <rPr>
        <vertAlign val="subscript"/>
        <sz val="10"/>
        <color theme="1"/>
        <rFont val="Verdana"/>
        <family val="2"/>
      </rPr>
      <t>t</t>
    </r>
  </si>
  <si>
    <t>2069 Depreciation</t>
  </si>
  <si>
    <r>
      <t>(5)</t>
    </r>
    <r>
      <rPr>
        <vertAlign val="subscript"/>
        <sz val="10"/>
        <color theme="1"/>
        <rFont val="Verdana"/>
        <family val="2"/>
      </rPr>
      <t>2069</t>
    </r>
    <r>
      <rPr>
        <sz val="10"/>
        <color theme="1"/>
        <rFont val="Verdana"/>
        <family val="2"/>
      </rPr>
      <t>=(3)</t>
    </r>
    <r>
      <rPr>
        <vertAlign val="subscript"/>
        <sz val="10"/>
        <color theme="1"/>
        <rFont val="Verdana"/>
        <family val="2"/>
      </rPr>
      <t>2069</t>
    </r>
    <r>
      <rPr>
        <sz val="10"/>
        <color theme="1"/>
        <rFont val="Verdana"/>
        <family val="2"/>
      </rPr>
      <t>*Dep_rate</t>
    </r>
    <r>
      <rPr>
        <vertAlign val="subscript"/>
        <sz val="10"/>
        <color theme="1"/>
        <rFont val="Verdana"/>
        <family val="2"/>
      </rPr>
      <t>t</t>
    </r>
  </si>
  <si>
    <t>2070 Depreciation</t>
  </si>
  <si>
    <r>
      <t>(5)</t>
    </r>
    <r>
      <rPr>
        <vertAlign val="subscript"/>
        <sz val="10"/>
        <color theme="1"/>
        <rFont val="Verdana"/>
        <family val="2"/>
      </rPr>
      <t>2070</t>
    </r>
    <r>
      <rPr>
        <sz val="10"/>
        <color theme="1"/>
        <rFont val="Verdana"/>
        <family val="2"/>
      </rPr>
      <t>=(3)</t>
    </r>
    <r>
      <rPr>
        <vertAlign val="subscript"/>
        <sz val="10"/>
        <color theme="1"/>
        <rFont val="Verdana"/>
        <family val="2"/>
      </rPr>
      <t>2070</t>
    </r>
    <r>
      <rPr>
        <sz val="10"/>
        <color theme="1"/>
        <rFont val="Verdana"/>
        <family val="2"/>
      </rPr>
      <t>*Dep_rate</t>
    </r>
    <r>
      <rPr>
        <vertAlign val="subscript"/>
        <sz val="10"/>
        <color theme="1"/>
        <rFont val="Verdana"/>
        <family val="2"/>
      </rPr>
      <t>t</t>
    </r>
  </si>
  <si>
    <t>(4) + Total Opex + Total Pass Through Costs</t>
  </si>
  <si>
    <t>Societal Costs/Benefits</t>
  </si>
  <si>
    <t>Pass Through Costs</t>
  </si>
  <si>
    <t>Comparison to baseline</t>
  </si>
  <si>
    <t xml:space="preserve">Capex </t>
  </si>
  <si>
    <t>Do More - Increase in Volume by 20% (capacity upgrades remain the same)</t>
  </si>
  <si>
    <r>
      <t xml:space="preserve">The different priorities between national, local and customer stakeholders highlights tensions between short- and long-term goals and the dynamics NGN must manage throughout RIIO-GD3. Customers (especially older, low income, and digitally excluded customers) value energy affordability above all other priorities. Conversely, future customers prioritise helping the region to meet climate change targets (and not leaving anyone behind). Local stakeholders generally share this long-term view; Furthermore, national groups say they will judge our performance by how resilient the business is.
As customers are satisfied with the performance and availability of our services, they prefer us to maintain service levels at levels similar to today and asked for us to reduce future risk with targeted investments to enhance removal, reduction, resistance and recovery strategies.
To balance stakeholders' priorities, we will maintain our position as the most efficient gas distribution operator, while investing in delivering continuous performance improvement. We will achieve this through targeted investment in low-regret innovation, enhanced stakeholder engagement, whole systems collaboration, data and digitalisation.
Our rigorous engagement programme has helped us balance the clear need for greater regional support and investment, with the evident tension around the increased cost of living and ongoing affordability concerns. </t>
    </r>
    <r>
      <rPr>
        <b/>
        <sz val="10"/>
        <color theme="1"/>
        <rFont val="Verdana"/>
        <family val="2"/>
      </rPr>
      <t>(Additional increase in spend over the Preferred option has not been deemed to be justified).</t>
    </r>
  </si>
  <si>
    <t>Do Less - Decrease in Volume 20% reduction on all interventions</t>
  </si>
  <si>
    <r>
      <t>The different priorities between national, local and customer stakeholders highlights tensions between short- and long-term goals and the dynamics NGN must manage throughout RIIO-GD3. Customers (especially older, low income, and digitally excluded customers) value energy affordability above all other priorities. Conversely, future customers prioritise helping the region to meet climate change targets (and not leaving anyone behind). Local stakeholders generally share this long-term view; Furthermore, national groups say they will judge our performance by how resilient the business is.
As customers are satisfied with the performance and availability of our services, they prefer us to maintain service levels at levels similar to today and asked for us to reduce future risk with targeted investments to enhance removal, reduction, resistance and recovery strategies.</t>
    </r>
    <r>
      <rPr>
        <b/>
        <sz val="10"/>
        <color theme="1"/>
        <rFont val="Verdana"/>
        <family val="2"/>
      </rPr>
      <t xml:space="preserve"> (This option places our compliance with regulations at risk</t>
    </r>
    <r>
      <rPr>
        <sz val="10"/>
        <color theme="1"/>
        <rFont val="Verdana"/>
        <family val="2"/>
      </rPr>
      <t>)
To balance stakeholders' priorities, we will maintain our position as the most efficient gas distribution operator, while investing in delivering continuous performance improvement. We will achieve this through targeted investment in low-regret innovation, enhanced stakeholder engagement, whole systems collaboration, data and digitalisation.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</si>
</sst>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9">
    <numFmt numFmtId="164" formatCode="_(* #,##0.00_);_(* \(#,##0.00\);_(* &quot;-&quot;??_);_(@_)"/>
    <numFmt numFmtId="165" formatCode="_(&quot;£&quot;* #,##0.00_);_(&quot;£&quot;* \(#,##0.00\);_(&quot;£&quot;* &quot;-&quot;??_);_(@_)"/>
    <numFmt numFmtId="166" formatCode="&quot;£&quot;#,##0.00"/>
    <numFmt numFmtId="167" formatCode="&quot;£&quot;#,##0"/>
    <numFmt numFmtId="168" formatCode="0.000"/>
    <numFmt numFmtId="169" formatCode="#,##0.00;[Red]\(#,##0.00\);\-"/>
    <numFmt numFmtId="170" formatCode="[$$-409]#,##0.00"/>
    <numFmt numFmtId="171" formatCode="0.0;[Red]\-0.0;\-"/>
    <numFmt numFmtId="172" formatCode="0.0"/>
    <numFmt numFmtId="173" formatCode="0.00000"/>
    <numFmt numFmtId="174" formatCode="#,##0.0;[Red]\(#,##0.0\);\-"/>
    <numFmt numFmtId="175" formatCode="#,##0.000;[Red]\(#,##0.000\);\-"/>
    <numFmt numFmtId="176" formatCode="#,##0.0_);\(#,##0.0\);\-_)"/>
    <numFmt numFmtId="177" formatCode="dd\ mmm\ yyyy"/>
    <numFmt numFmtId="178" formatCode="#,##0.000_);\(#,##0.000\);\-_)"/>
    <numFmt numFmtId="179" formatCode="#,##0.0000;[Red]\(#,##0.0000\);\-"/>
    <numFmt numFmtId="180" formatCode="#,##0.00000;[Red]\(#,##0.00000\);\-"/>
    <numFmt numFmtId="181" formatCode="#,##0.0000000;[Red]\(#,##0.0000000\);\-"/>
    <numFmt numFmtId="182" formatCode="#,##0.000000;[Red]\(#,##0.000000\);\-"/>
  </numFmts>
  <fonts count="52">
    <font>
      <sz val="10"/>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9"/>
      <color theme="1"/>
      <name val="Verdana"/>
      <family val="2"/>
    </font>
    <font>
      <b/>
      <sz val="9"/>
      <color theme="1"/>
      <name val="Verdana"/>
      <family val="2"/>
    </font>
    <font>
      <i/>
      <sz val="9"/>
      <color theme="1"/>
      <name val="Verdana"/>
      <family val="2"/>
    </font>
    <font>
      <sz val="11"/>
      <color theme="1"/>
      <name val="Calibri"/>
      <family val="2"/>
      <scheme val="minor"/>
    </font>
    <font>
      <sz val="10"/>
      <name val="Arial"/>
      <family val="2"/>
    </font>
    <font>
      <u/>
      <sz val="8.8000000000000007"/>
      <color theme="10"/>
      <name val="Calibri"/>
      <family val="2"/>
    </font>
    <font>
      <sz val="11"/>
      <name val="CG Omega"/>
      <family val="2"/>
    </font>
    <font>
      <sz val="10"/>
      <color rgb="FFFF0000"/>
      <name val="Verdana"/>
      <family val="2"/>
    </font>
    <font>
      <b/>
      <sz val="10"/>
      <color theme="1"/>
      <name val="Verdana"/>
      <family val="2"/>
    </font>
    <font>
      <sz val="10"/>
      <name val="Verdana"/>
      <family val="2"/>
    </font>
    <font>
      <vertAlign val="superscript"/>
      <sz val="10"/>
      <color theme="1"/>
      <name val="Verdana"/>
      <family val="2"/>
    </font>
    <font>
      <b/>
      <sz val="10"/>
      <name val="Verdana"/>
      <family val="2"/>
    </font>
    <font>
      <b/>
      <sz val="12"/>
      <color theme="1"/>
      <name val="Verdana"/>
      <family val="2"/>
    </font>
    <font>
      <i/>
      <sz val="10"/>
      <color theme="1"/>
      <name val="Verdana"/>
      <family val="2"/>
    </font>
    <font>
      <sz val="10"/>
      <color theme="1"/>
      <name val="Verdana"/>
      <family val="2"/>
    </font>
    <font>
      <sz val="10"/>
      <color theme="0"/>
      <name val="Verdana"/>
      <family val="2"/>
    </font>
    <font>
      <vertAlign val="subscript"/>
      <sz val="10"/>
      <color theme="1"/>
      <name val="Verdana"/>
      <family val="2"/>
    </font>
    <font>
      <i/>
      <sz val="10"/>
      <name val="Verdana"/>
      <family val="2"/>
    </font>
    <font>
      <sz val="9"/>
      <color indexed="81"/>
      <name val="Tahoma"/>
      <family val="2"/>
    </font>
    <font>
      <b/>
      <sz val="9"/>
      <color indexed="81"/>
      <name val="Tahoma"/>
      <family val="2"/>
    </font>
    <font>
      <sz val="8"/>
      <name val="Verdana"/>
      <family val="2"/>
    </font>
    <font>
      <sz val="8"/>
      <color theme="1"/>
      <name val="Verdana"/>
      <family val="2"/>
    </font>
    <font>
      <b/>
      <u/>
      <sz val="10"/>
      <color theme="1"/>
      <name val="Verdana"/>
      <family val="2"/>
    </font>
    <font>
      <i/>
      <sz val="10"/>
      <color theme="0"/>
      <name val="Verdana"/>
      <family val="2"/>
    </font>
    <font>
      <b/>
      <i/>
      <sz val="10"/>
      <color theme="1"/>
      <name val="Verdana"/>
      <family val="2"/>
    </font>
    <font>
      <sz val="12"/>
      <color theme="1"/>
      <name val="Verdana"/>
      <family val="2"/>
    </font>
    <font>
      <u/>
      <sz val="12"/>
      <color theme="10"/>
      <name val="Verdana"/>
      <family val="2"/>
    </font>
    <font>
      <b/>
      <sz val="14"/>
      <color theme="1"/>
      <name val="Verdana"/>
      <family val="2"/>
    </font>
    <font>
      <b/>
      <u/>
      <sz val="9"/>
      <color theme="1"/>
      <name val="Verdana"/>
      <family val="2"/>
    </font>
    <font>
      <sz val="11"/>
      <name val="CG Omega"/>
    </font>
    <font>
      <b/>
      <sz val="11"/>
      <name val="CG Omega"/>
      <family val="2"/>
    </font>
    <font>
      <sz val="10"/>
      <color indexed="8"/>
      <name val="Verdana"/>
      <family val="2"/>
    </font>
    <font>
      <b/>
      <sz val="10"/>
      <color theme="0"/>
      <name val="Verdana"/>
      <family val="2"/>
    </font>
    <font>
      <b/>
      <sz val="11"/>
      <color rgb="FFFA7D00"/>
      <name val="Calibri"/>
      <family val="2"/>
      <scheme val="minor"/>
    </font>
    <font>
      <sz val="10"/>
      <color theme="1"/>
      <name val="Gill Sans MT"/>
      <family val="2"/>
    </font>
    <font>
      <b/>
      <sz val="11"/>
      <color theme="1"/>
      <name val="Calibri"/>
      <family val="2"/>
      <scheme val="minor"/>
    </font>
    <font>
      <u/>
      <sz val="9"/>
      <color theme="10"/>
      <name val="Verdana"/>
      <family val="2"/>
    </font>
    <font>
      <sz val="10"/>
      <color theme="4"/>
      <name val="Verdana"/>
      <family val="2"/>
    </font>
    <font>
      <u/>
      <sz val="10"/>
      <color theme="10"/>
      <name val="Verdana"/>
      <family val="2"/>
    </font>
    <font>
      <b/>
      <sz val="10"/>
      <color rgb="FFFA7D00"/>
      <name val="Verdana"/>
      <family val="2"/>
    </font>
    <font>
      <sz val="10"/>
      <color rgb="FF0070C0"/>
      <name val="Verdana"/>
      <family val="2"/>
    </font>
    <font>
      <sz val="10"/>
      <color theme="1"/>
      <name val="Arial"/>
      <family val="2"/>
    </font>
    <font>
      <u/>
      <sz val="10"/>
      <color theme="10"/>
      <name val="Arial"/>
      <family val="2"/>
    </font>
    <font>
      <sz val="11"/>
      <name val="Calibri"/>
      <family val="2"/>
      <scheme val="minor"/>
    </font>
    <font>
      <b/>
      <sz val="10"/>
      <color theme="0" tint="-0.14999847407452621"/>
      <name val="Verdana"/>
      <family val="2"/>
    </font>
    <font>
      <sz val="9"/>
      <color theme="10"/>
      <name val="Verdana"/>
      <family val="2"/>
    </font>
    <font>
      <sz val="11"/>
      <color theme="1"/>
      <name val="Tenorite"/>
    </font>
    <font>
      <b/>
      <sz val="10"/>
      <color rgb="FF000000"/>
      <name val="Verdana"/>
      <family val="2"/>
    </font>
  </fonts>
  <fills count="24">
    <fill>
      <patternFill patternType="none"/>
    </fill>
    <fill>
      <patternFill patternType="gray125"/>
    </fill>
    <fill>
      <patternFill patternType="solid">
        <fgColor theme="9" tint="0.59999389629810485"/>
        <bgColor indexed="64"/>
      </patternFill>
    </fill>
    <fill>
      <patternFill patternType="solid">
        <fgColor theme="5" tint="0.59999389629810485"/>
        <bgColor indexed="64"/>
      </patternFill>
    </fill>
    <fill>
      <patternFill patternType="solid">
        <fgColor theme="0" tint="-0.34998626667073579"/>
        <bgColor indexed="64"/>
      </patternFill>
    </fill>
    <fill>
      <patternFill patternType="solid">
        <fgColor rgb="FFFFFFCC"/>
        <bgColor indexed="64"/>
      </patternFill>
    </fill>
    <fill>
      <patternFill patternType="solid">
        <fgColor theme="0"/>
        <bgColor indexed="64"/>
      </patternFill>
    </fill>
    <fill>
      <patternFill patternType="solid">
        <fgColor theme="0" tint="-0.14999847407452621"/>
        <bgColor indexed="64"/>
      </patternFill>
    </fill>
    <fill>
      <patternFill patternType="solid">
        <fgColor rgb="FFD6DCE6"/>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rgb="FFFF0000"/>
        <bgColor indexed="64"/>
      </patternFill>
    </fill>
    <fill>
      <patternFill patternType="solid">
        <fgColor rgb="FF92D050"/>
        <bgColor indexed="64"/>
      </patternFill>
    </fill>
    <fill>
      <patternFill patternType="solid">
        <fgColor theme="0" tint="-0.249977111117893"/>
        <bgColor indexed="64"/>
      </patternFill>
    </fill>
    <fill>
      <patternFill patternType="solid">
        <fgColor rgb="FFF2F2F2"/>
      </patternFill>
    </fill>
    <fill>
      <patternFill patternType="solid">
        <fgColor theme="1" tint="0.249977111117893"/>
        <bgColor indexed="64"/>
      </patternFill>
    </fill>
    <fill>
      <patternFill patternType="solid">
        <fgColor theme="2" tint="-9.9978637043366805E-2"/>
        <bgColor indexed="64"/>
      </patternFill>
    </fill>
    <fill>
      <patternFill patternType="solid">
        <fgColor rgb="FFFF9900"/>
        <bgColor indexed="64"/>
      </patternFill>
    </fill>
    <fill>
      <patternFill patternType="solid">
        <fgColor rgb="FFFF9999"/>
        <bgColor indexed="64"/>
      </patternFill>
    </fill>
    <fill>
      <patternFill patternType="solid">
        <fgColor theme="9" tint="0.79998168889431442"/>
        <bgColor indexed="64"/>
      </patternFill>
    </fill>
    <fill>
      <patternFill patternType="solid">
        <fgColor rgb="FFFFCCCC"/>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CC"/>
        <bgColor rgb="FF000000"/>
      </patternFill>
    </fill>
  </fills>
  <borders count="6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thin">
        <color indexed="64"/>
      </right>
      <top/>
      <bottom/>
      <diagonal/>
    </border>
    <border>
      <left/>
      <right/>
      <top/>
      <bottom style="medium">
        <color indexed="64"/>
      </bottom>
      <diagonal/>
    </border>
    <border>
      <left style="medium">
        <color indexed="64"/>
      </left>
      <right style="thin">
        <color indexed="64"/>
      </right>
      <top/>
      <bottom style="medium">
        <color indexed="64"/>
      </bottom>
      <diagonal/>
    </border>
    <border>
      <left/>
      <right/>
      <top/>
      <bottom style="thin">
        <color indexed="64"/>
      </bottom>
      <diagonal/>
    </border>
    <border>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indexed="64"/>
      </top>
      <bottom/>
      <diagonal/>
    </border>
    <border>
      <left style="medium">
        <color indexed="64"/>
      </left>
      <right/>
      <top/>
      <bottom/>
      <diagonal/>
    </border>
    <border>
      <left/>
      <right/>
      <top style="thick">
        <color theme="5"/>
      </top>
      <bottom/>
      <diagonal/>
    </border>
    <border>
      <left/>
      <right/>
      <top/>
      <bottom style="thin">
        <color theme="0" tint="-0.499984740745262"/>
      </bottom>
      <diagonal/>
    </border>
    <border>
      <left/>
      <right/>
      <top style="thin">
        <color theme="0" tint="-0.499984740745262"/>
      </top>
      <bottom/>
      <diagonal/>
    </border>
    <border>
      <left/>
      <right/>
      <top style="thick">
        <color auto="1"/>
      </top>
      <bottom style="thick">
        <color auto="1"/>
      </bottom>
      <diagonal/>
    </border>
    <border>
      <left style="thin">
        <color auto="1"/>
      </left>
      <right style="thick">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n">
        <color indexed="64"/>
      </left>
      <right/>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right style="medium">
        <color indexed="64"/>
      </right>
      <top/>
      <bottom style="thin">
        <color indexed="64"/>
      </bottom>
      <diagonal/>
    </border>
  </borders>
  <cellStyleXfs count="39">
    <xf numFmtId="0" fontId="0" fillId="0" borderId="0"/>
    <xf numFmtId="0" fontId="7" fillId="0" borderId="0"/>
    <xf numFmtId="9" fontId="7" fillId="0" borderId="0" applyFont="0" applyFill="0" applyBorder="0" applyAlignment="0" applyProtection="0"/>
    <xf numFmtId="164" fontId="7" fillId="0" borderId="0" applyFont="0" applyFill="0" applyBorder="0" applyAlignment="0" applyProtection="0"/>
    <xf numFmtId="165" fontId="7" fillId="0" borderId="0" applyFont="0" applyFill="0" applyBorder="0" applyAlignment="0" applyProtection="0"/>
    <xf numFmtId="0" fontId="8" fillId="0" borderId="0"/>
    <xf numFmtId="0" fontId="9" fillId="0" borderId="0" applyNumberFormat="0" applyFill="0" applyBorder="0" applyAlignment="0" applyProtection="0">
      <alignment vertical="top"/>
      <protection locked="0"/>
    </xf>
    <xf numFmtId="0" fontId="8" fillId="0" borderId="0"/>
    <xf numFmtId="0" fontId="10" fillId="0" borderId="0" applyFont="0" applyFill="0" applyBorder="0" applyAlignment="0" applyProtection="0"/>
    <xf numFmtId="9" fontId="18" fillId="0" borderId="0" applyFont="0" applyFill="0" applyBorder="0" applyAlignment="0" applyProtection="0"/>
    <xf numFmtId="0" fontId="18" fillId="0" borderId="0"/>
    <xf numFmtId="170" fontId="10" fillId="0" borderId="0"/>
    <xf numFmtId="0" fontId="10" fillId="0" borderId="0"/>
    <xf numFmtId="0" fontId="8" fillId="0" borderId="0" applyFont="0" applyFill="0" applyBorder="0" applyAlignment="0" applyProtection="0"/>
    <xf numFmtId="0" fontId="18" fillId="0" borderId="0"/>
    <xf numFmtId="0" fontId="33" fillId="0" borderId="0"/>
    <xf numFmtId="0" fontId="18" fillId="0" borderId="0"/>
    <xf numFmtId="0" fontId="10" fillId="0" borderId="0"/>
    <xf numFmtId="0" fontId="3" fillId="0" borderId="0"/>
    <xf numFmtId="9" fontId="3" fillId="0" borderId="0" applyFont="0" applyFill="0" applyBorder="0" applyAlignment="0" applyProtection="0"/>
    <xf numFmtId="164" fontId="3" fillId="0" borderId="0" applyFont="0" applyFill="0" applyBorder="0" applyAlignment="0" applyProtection="0"/>
    <xf numFmtId="165" fontId="3" fillId="0" borderId="0" applyFont="0" applyFill="0" applyBorder="0" applyAlignment="0" applyProtection="0"/>
    <xf numFmtId="0" fontId="37" fillId="14" borderId="39" applyNumberFormat="0" applyAlignment="0" applyProtection="0"/>
    <xf numFmtId="0" fontId="2" fillId="0" borderId="0"/>
    <xf numFmtId="165" fontId="2" fillId="0" borderId="0" applyFont="0" applyFill="0" applyBorder="0" applyAlignment="0" applyProtection="0"/>
    <xf numFmtId="176" fontId="38" fillId="13" borderId="0"/>
    <xf numFmtId="9" fontId="18" fillId="0" borderId="0" applyFont="0" applyFill="0" applyBorder="0" applyAlignment="0" applyProtection="0"/>
    <xf numFmtId="0" fontId="18" fillId="0" borderId="0"/>
    <xf numFmtId="0" fontId="45" fillId="0" borderId="0"/>
    <xf numFmtId="0" fontId="46" fillId="0" borderId="0" applyNumberFormat="0" applyFill="0" applyBorder="0" applyAlignment="0" applyProtection="0">
      <alignment vertical="top"/>
      <protection locked="0"/>
    </xf>
    <xf numFmtId="9" fontId="45" fillId="0" borderId="0" applyFont="0" applyFill="0" applyBorder="0" applyAlignment="0" applyProtection="0"/>
    <xf numFmtId="0" fontId="1" fillId="0" borderId="0"/>
    <xf numFmtId="0" fontId="8" fillId="0" borderId="0"/>
    <xf numFmtId="0" fontId="1" fillId="0" borderId="0"/>
    <xf numFmtId="0" fontId="1" fillId="0" borderId="0"/>
    <xf numFmtId="0" fontId="1" fillId="0" borderId="0"/>
    <xf numFmtId="0" fontId="1" fillId="0" borderId="0"/>
    <xf numFmtId="4" fontId="47" fillId="20" borderId="0" applyBorder="0">
      <alignment horizontal="center" vertical="center" wrapText="1"/>
    </xf>
    <xf numFmtId="0" fontId="45" fillId="0" borderId="0"/>
  </cellStyleXfs>
  <cellXfs count="483">
    <xf numFmtId="0" fontId="0" fillId="0" borderId="0" xfId="0"/>
    <xf numFmtId="0" fontId="0" fillId="0" borderId="0" xfId="0" applyAlignment="1">
      <alignment horizontal="center"/>
    </xf>
    <xf numFmtId="0" fontId="0" fillId="0" borderId="0" xfId="0" applyAlignment="1">
      <alignment vertical="center"/>
    </xf>
    <xf numFmtId="0" fontId="12" fillId="0" borderId="9" xfId="0" applyFont="1" applyBorder="1"/>
    <xf numFmtId="0" fontId="12" fillId="0" borderId="0" xfId="0" applyFont="1"/>
    <xf numFmtId="0" fontId="12" fillId="0" borderId="1" xfId="0" applyFont="1" applyBorder="1" applyAlignment="1">
      <alignment horizontal="center" vertical="center"/>
    </xf>
    <xf numFmtId="0" fontId="0" fillId="0" borderId="0" xfId="0" quotePrefix="1"/>
    <xf numFmtId="0" fontId="0" fillId="0" borderId="9" xfId="0" applyBorder="1"/>
    <xf numFmtId="0" fontId="0" fillId="0" borderId="8" xfId="0" applyBorder="1" applyAlignment="1">
      <alignment vertical="center" textRotation="90"/>
    </xf>
    <xf numFmtId="0" fontId="0" fillId="0" borderId="12" xfId="0" applyBorder="1" applyAlignment="1">
      <alignment vertical="center" textRotation="90"/>
    </xf>
    <xf numFmtId="0" fontId="13" fillId="0" borderId="0" xfId="0" applyFont="1"/>
    <xf numFmtId="0" fontId="0" fillId="3" borderId="1" xfId="0" applyFill="1" applyBorder="1" applyAlignment="1">
      <alignment horizontal="center" vertical="center"/>
    </xf>
    <xf numFmtId="0" fontId="16" fillId="0" borderId="0" xfId="0" applyFont="1"/>
    <xf numFmtId="0" fontId="15" fillId="0" borderId="1" xfId="0" applyFont="1" applyBorder="1" applyAlignment="1">
      <alignment horizontal="center" vertical="center" wrapText="1"/>
    </xf>
    <xf numFmtId="167" fontId="0" fillId="0" borderId="0" xfId="0" applyNumberFormat="1" applyAlignment="1">
      <alignment horizontal="center" vertical="center" wrapText="1"/>
    </xf>
    <xf numFmtId="0" fontId="0" fillId="0" borderId="0" xfId="0" applyAlignment="1">
      <alignment horizontal="center" vertical="center" wrapText="1"/>
    </xf>
    <xf numFmtId="0" fontId="11" fillId="0" borderId="0" xfId="0" applyFont="1" applyAlignment="1">
      <alignment vertical="center" wrapText="1"/>
    </xf>
    <xf numFmtId="0" fontId="15" fillId="0" borderId="1" xfId="0" applyFont="1" applyBorder="1" applyAlignment="1">
      <alignment horizontal="center" vertical="center"/>
    </xf>
    <xf numFmtId="169" fontId="12" fillId="0" borderId="1" xfId="0" applyNumberFormat="1" applyFont="1" applyBorder="1" applyAlignment="1">
      <alignment horizontal="center" vertical="center"/>
    </xf>
    <xf numFmtId="166" fontId="0" fillId="0" borderId="0" xfId="0" applyNumberFormat="1" applyAlignment="1">
      <alignment horizontal="center" vertical="center" wrapText="1"/>
    </xf>
    <xf numFmtId="3" fontId="15" fillId="0" borderId="0" xfId="0" applyNumberFormat="1" applyFont="1"/>
    <xf numFmtId="169" fontId="12" fillId="4" borderId="1" xfId="0" applyNumberFormat="1" applyFont="1" applyFill="1" applyBorder="1" applyAlignment="1">
      <alignment horizontal="center" vertical="center"/>
    </xf>
    <xf numFmtId="166" fontId="12" fillId="4" borderId="1" xfId="0" applyNumberFormat="1" applyFont="1" applyFill="1" applyBorder="1" applyAlignment="1">
      <alignment horizontal="center" vertical="center"/>
    </xf>
    <xf numFmtId="169" fontId="12" fillId="4" borderId="6" xfId="0" applyNumberFormat="1" applyFont="1" applyFill="1" applyBorder="1" applyAlignment="1">
      <alignment horizontal="center" vertical="center"/>
    </xf>
    <xf numFmtId="0" fontId="19" fillId="0" borderId="0" xfId="0" applyFont="1"/>
    <xf numFmtId="0" fontId="0" fillId="0" borderId="21" xfId="0" applyBorder="1"/>
    <xf numFmtId="0" fontId="12" fillId="0" borderId="1" xfId="0" applyFont="1" applyBorder="1" applyAlignment="1">
      <alignment horizontal="center" wrapText="1"/>
    </xf>
    <xf numFmtId="0" fontId="25" fillId="0" borderId="0" xfId="0" applyFont="1" applyAlignment="1">
      <alignment horizontal="center"/>
    </xf>
    <xf numFmtId="0" fontId="0" fillId="0" borderId="0" xfId="0" applyAlignment="1">
      <alignment horizontal="left"/>
    </xf>
    <xf numFmtId="0" fontId="0" fillId="0" borderId="6" xfId="0" applyBorder="1"/>
    <xf numFmtId="0" fontId="15" fillId="0" borderId="6" xfId="0" applyFont="1" applyBorder="1" applyAlignment="1">
      <alignment horizontal="center" vertical="center"/>
    </xf>
    <xf numFmtId="0" fontId="15" fillId="0" borderId="14" xfId="0" applyFont="1" applyBorder="1" applyAlignment="1">
      <alignment horizontal="center" vertical="center" wrapText="1"/>
    </xf>
    <xf numFmtId="0" fontId="12" fillId="0" borderId="1" xfId="0" applyFont="1" applyBorder="1" applyAlignment="1">
      <alignment horizontal="center" vertical="center" wrapText="1"/>
    </xf>
    <xf numFmtId="9" fontId="12" fillId="4" borderId="14" xfId="9" applyFont="1" applyFill="1" applyBorder="1" applyAlignment="1" applyProtection="1">
      <alignment horizontal="center" vertical="center"/>
    </xf>
    <xf numFmtId="0" fontId="12" fillId="0" borderId="6" xfId="0" applyFont="1" applyBorder="1" applyAlignment="1">
      <alignment horizontal="center" vertical="center" wrapText="1"/>
    </xf>
    <xf numFmtId="0" fontId="12" fillId="5" borderId="6" xfId="0" applyFont="1" applyFill="1" applyBorder="1" applyAlignment="1" applyProtection="1">
      <alignment horizontal="center" vertical="center"/>
      <protection locked="0"/>
    </xf>
    <xf numFmtId="169" fontId="0" fillId="5" borderId="1" xfId="0" applyNumberFormat="1" applyFill="1" applyBorder="1" applyAlignment="1" applyProtection="1">
      <alignment horizontal="center" vertical="center"/>
      <protection locked="0"/>
    </xf>
    <xf numFmtId="0" fontId="12" fillId="4" borderId="1" xfId="0" quotePrefix="1" applyFont="1" applyFill="1" applyBorder="1" applyAlignment="1">
      <alignment horizontal="center" vertical="center"/>
    </xf>
    <xf numFmtId="0" fontId="4" fillId="0" borderId="0" xfId="0" applyFont="1" applyAlignment="1">
      <alignment horizontal="center" vertical="center" wrapText="1"/>
    </xf>
    <xf numFmtId="171" fontId="13" fillId="5" borderId="1" xfId="11" applyNumberFormat="1" applyFont="1" applyFill="1" applyBorder="1" applyAlignment="1">
      <alignment horizontal="center"/>
    </xf>
    <xf numFmtId="0" fontId="0" fillId="6" borderId="0" xfId="0" applyFill="1" applyAlignment="1">
      <alignment horizontal="center"/>
    </xf>
    <xf numFmtId="0" fontId="0" fillId="6" borderId="0" xfId="0" applyFill="1"/>
    <xf numFmtId="0" fontId="12" fillId="6" borderId="1" xfId="0" applyFont="1" applyFill="1" applyBorder="1" applyAlignment="1">
      <alignment horizontal="center" vertical="center"/>
    </xf>
    <xf numFmtId="0" fontId="0" fillId="6" borderId="1" xfId="0" applyFill="1" applyBorder="1" applyAlignment="1">
      <alignment horizontal="center" vertical="center" wrapText="1"/>
    </xf>
    <xf numFmtId="0" fontId="12" fillId="0" borderId="0" xfId="1" applyFont="1"/>
    <xf numFmtId="0" fontId="0" fillId="0" borderId="0" xfId="1" applyFont="1"/>
    <xf numFmtId="0" fontId="0" fillId="0" borderId="0" xfId="1" applyFont="1" applyAlignment="1">
      <alignment horizontal="left" vertical="top" wrapText="1"/>
    </xf>
    <xf numFmtId="0" fontId="5" fillId="0" borderId="1" xfId="1" applyFont="1" applyBorder="1" applyAlignment="1">
      <alignment horizontal="center" vertical="center" wrapText="1"/>
    </xf>
    <xf numFmtId="0" fontId="5" fillId="0" borderId="3" xfId="1" applyFont="1" applyBorder="1" applyAlignment="1">
      <alignment horizontal="center" vertical="center" wrapText="1"/>
    </xf>
    <xf numFmtId="0" fontId="13" fillId="5" borderId="1" xfId="5" applyFont="1" applyFill="1" applyBorder="1" applyAlignment="1">
      <alignment horizontal="center" vertical="center"/>
    </xf>
    <xf numFmtId="0" fontId="13" fillId="5" borderId="5" xfId="5" applyFont="1" applyFill="1" applyBorder="1" applyAlignment="1">
      <alignment horizontal="center" vertical="center"/>
    </xf>
    <xf numFmtId="168" fontId="13" fillId="5" borderId="1" xfId="5" applyNumberFormat="1" applyFont="1" applyFill="1" applyBorder="1" applyAlignment="1">
      <alignment vertical="center"/>
    </xf>
    <xf numFmtId="0" fontId="27" fillId="0" borderId="0" xfId="0" applyFont="1"/>
    <xf numFmtId="167" fontId="12" fillId="0" borderId="1" xfId="0" applyNumberFormat="1" applyFont="1" applyBorder="1" applyAlignment="1">
      <alignment horizontal="center" vertical="center" wrapText="1"/>
    </xf>
    <xf numFmtId="0" fontId="12" fillId="0" borderId="1" xfId="0" applyFont="1" applyBorder="1" applyAlignment="1">
      <alignment horizontal="center"/>
    </xf>
    <xf numFmtId="9" fontId="12" fillId="5" borderId="1" xfId="9" applyFont="1" applyFill="1" applyBorder="1" applyAlignment="1" applyProtection="1">
      <alignment horizontal="center" vertical="center"/>
      <protection locked="0"/>
    </xf>
    <xf numFmtId="0" fontId="12" fillId="0" borderId="26" xfId="0" applyFont="1" applyBorder="1"/>
    <xf numFmtId="0" fontId="0" fillId="0" borderId="26" xfId="0" applyBorder="1"/>
    <xf numFmtId="1" fontId="12" fillId="4" borderId="1" xfId="0" applyNumberFormat="1" applyFont="1" applyFill="1" applyBorder="1" applyAlignment="1">
      <alignment horizontal="center" vertical="center"/>
    </xf>
    <xf numFmtId="172" fontId="12" fillId="4" borderId="1" xfId="0" quotePrefix="1" applyNumberFormat="1" applyFont="1" applyFill="1" applyBorder="1" applyAlignment="1">
      <alignment horizontal="center" vertical="center"/>
    </xf>
    <xf numFmtId="0" fontId="0" fillId="5" borderId="1" xfId="0" applyFill="1" applyBorder="1" applyAlignment="1">
      <alignment horizontal="left" vertical="center" wrapText="1"/>
    </xf>
    <xf numFmtId="0" fontId="0" fillId="6" borderId="31" xfId="0" applyFill="1" applyBorder="1"/>
    <xf numFmtId="0" fontId="0" fillId="6" borderId="21" xfId="0" applyFill="1" applyBorder="1"/>
    <xf numFmtId="0" fontId="0" fillId="6" borderId="32" xfId="0" applyFill="1" applyBorder="1"/>
    <xf numFmtId="0" fontId="0" fillId="6" borderId="22" xfId="0" applyFill="1" applyBorder="1"/>
    <xf numFmtId="0" fontId="26" fillId="6" borderId="0" xfId="0" applyFont="1" applyFill="1"/>
    <xf numFmtId="0" fontId="0" fillId="6" borderId="33" xfId="0" applyFill="1" applyBorder="1"/>
    <xf numFmtId="0" fontId="0" fillId="6" borderId="0" xfId="0" applyFill="1" applyAlignment="1">
      <alignment wrapText="1"/>
    </xf>
    <xf numFmtId="0" fontId="4" fillId="6" borderId="0" xfId="0" applyFont="1" applyFill="1"/>
    <xf numFmtId="0" fontId="5" fillId="6" borderId="1" xfId="0" applyFont="1" applyFill="1" applyBorder="1" applyAlignment="1">
      <alignment horizontal="center" vertical="center"/>
    </xf>
    <xf numFmtId="0" fontId="5"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xf>
    <xf numFmtId="0" fontId="4" fillId="6" borderId="0" xfId="0" applyFont="1" applyFill="1" applyAlignment="1">
      <alignment horizontal="center" vertical="center"/>
    </xf>
    <xf numFmtId="0" fontId="4" fillId="6" borderId="0" xfId="0" applyFont="1" applyFill="1" applyAlignment="1">
      <alignment horizontal="center" vertical="center" wrapText="1"/>
    </xf>
    <xf numFmtId="0" fontId="32" fillId="6" borderId="0" xfId="0" applyFont="1" applyFill="1"/>
    <xf numFmtId="0" fontId="4" fillId="6" borderId="0" xfId="0" applyFont="1" applyFill="1" applyAlignment="1">
      <alignment wrapText="1"/>
    </xf>
    <xf numFmtId="0" fontId="5" fillId="6" borderId="0" xfId="0" applyFont="1" applyFill="1" applyAlignment="1">
      <alignment horizontal="center" vertical="center"/>
    </xf>
    <xf numFmtId="0" fontId="0" fillId="6" borderId="34" xfId="0" applyFill="1" applyBorder="1"/>
    <xf numFmtId="0" fontId="0" fillId="6" borderId="9" xfId="0" applyFill="1" applyBorder="1"/>
    <xf numFmtId="0" fontId="0" fillId="6" borderId="9" xfId="0" applyFill="1" applyBorder="1" applyAlignment="1">
      <alignment wrapText="1"/>
    </xf>
    <xf numFmtId="0" fontId="4" fillId="6" borderId="9" xfId="0" applyFont="1" applyFill="1" applyBorder="1" applyAlignment="1">
      <alignment wrapText="1"/>
    </xf>
    <xf numFmtId="0" fontId="0" fillId="6" borderId="35" xfId="0" applyFill="1" applyBorder="1"/>
    <xf numFmtId="9" fontId="12" fillId="6" borderId="0" xfId="9" applyFont="1" applyFill="1" applyBorder="1" applyAlignment="1" applyProtection="1">
      <alignment horizontal="center" vertical="center"/>
    </xf>
    <xf numFmtId="166" fontId="12" fillId="5" borderId="1" xfId="0" applyNumberFormat="1" applyFont="1" applyFill="1" applyBorder="1" applyAlignment="1" applyProtection="1">
      <alignment horizontal="left" vertical="top"/>
      <protection locked="0"/>
    </xf>
    <xf numFmtId="0" fontId="0" fillId="6" borderId="0" xfId="0" applyFill="1" applyAlignment="1">
      <alignment horizontal="right"/>
    </xf>
    <xf numFmtId="49" fontId="12" fillId="5" borderId="14" xfId="0" applyNumberFormat="1" applyFont="1" applyFill="1" applyBorder="1" applyAlignment="1" applyProtection="1">
      <alignment horizontal="left" vertical="center"/>
      <protection locked="0"/>
    </xf>
    <xf numFmtId="175" fontId="12" fillId="4" borderId="1" xfId="0" quotePrefix="1" applyNumberFormat="1" applyFont="1" applyFill="1" applyBorder="1" applyAlignment="1">
      <alignment horizontal="left" vertical="top"/>
    </xf>
    <xf numFmtId="49" fontId="12" fillId="5" borderId="1" xfId="0" applyNumberFormat="1" applyFont="1" applyFill="1" applyBorder="1" applyAlignment="1" applyProtection="1">
      <alignment horizontal="left" vertical="center"/>
      <protection locked="0"/>
    </xf>
    <xf numFmtId="49" fontId="12" fillId="5" borderId="6" xfId="0" applyNumberFormat="1" applyFont="1" applyFill="1" applyBorder="1" applyAlignment="1" applyProtection="1">
      <alignment horizontal="left" vertical="center"/>
      <protection locked="0"/>
    </xf>
    <xf numFmtId="49" fontId="35" fillId="5" borderId="1" xfId="0" applyNumberFormat="1" applyFont="1" applyFill="1" applyBorder="1" applyAlignment="1" applyProtection="1">
      <alignment horizontal="left" vertical="center"/>
      <protection locked="0"/>
    </xf>
    <xf numFmtId="14" fontId="35" fillId="5" borderId="1" xfId="0" applyNumberFormat="1" applyFont="1" applyFill="1" applyBorder="1" applyAlignment="1" applyProtection="1">
      <alignment horizontal="left" vertical="center"/>
      <protection locked="0"/>
    </xf>
    <xf numFmtId="0" fontId="0" fillId="5" borderId="28" xfId="0" applyFill="1" applyBorder="1" applyProtection="1">
      <protection locked="0"/>
    </xf>
    <xf numFmtId="0" fontId="0" fillId="5" borderId="27" xfId="0" applyFill="1" applyBorder="1" applyProtection="1">
      <protection locked="0"/>
    </xf>
    <xf numFmtId="0" fontId="36" fillId="9" borderId="1" xfId="0" applyFont="1" applyFill="1" applyBorder="1" applyAlignment="1">
      <alignment horizontal="center" vertical="center"/>
    </xf>
    <xf numFmtId="0" fontId="36" fillId="10" borderId="1" xfId="0" applyFont="1" applyFill="1" applyBorder="1" applyAlignment="1">
      <alignment horizontal="center" vertical="center"/>
    </xf>
    <xf numFmtId="0" fontId="36" fillId="10" borderId="1" xfId="0" applyFont="1" applyFill="1" applyBorder="1" applyAlignment="1">
      <alignment horizontal="center" vertical="center" wrapText="1"/>
    </xf>
    <xf numFmtId="0" fontId="36" fillId="11" borderId="1" xfId="0" applyFont="1" applyFill="1" applyBorder="1" applyAlignment="1">
      <alignment horizontal="center" vertical="center"/>
    </xf>
    <xf numFmtId="0" fontId="36" fillId="12" borderId="1" xfId="0" applyFont="1" applyFill="1" applyBorder="1" applyAlignment="1">
      <alignment horizontal="center" vertical="center"/>
    </xf>
    <xf numFmtId="0" fontId="26" fillId="0" borderId="1" xfId="0" applyFont="1" applyBorder="1" applyAlignment="1">
      <alignment horizontal="left" vertical="center"/>
    </xf>
    <xf numFmtId="166" fontId="0" fillId="4" borderId="1" xfId="0" applyNumberFormat="1" applyFill="1" applyBorder="1" applyAlignment="1">
      <alignment horizontal="left" vertical="center"/>
    </xf>
    <xf numFmtId="0" fontId="0" fillId="3" borderId="1" xfId="0" applyFill="1" applyBorder="1" applyAlignment="1">
      <alignment horizontal="left" vertical="center"/>
    </xf>
    <xf numFmtId="0" fontId="18" fillId="0" borderId="1" xfId="10" applyBorder="1"/>
    <xf numFmtId="0" fontId="0" fillId="2" borderId="1" xfId="0" applyFill="1" applyBorder="1" applyAlignment="1" applyProtection="1">
      <alignment horizontal="left" vertical="top"/>
      <protection locked="0"/>
    </xf>
    <xf numFmtId="0" fontId="0" fillId="6" borderId="1" xfId="0" applyFill="1" applyBorder="1"/>
    <xf numFmtId="15" fontId="34" fillId="6" borderId="1" xfId="15" applyNumberFormat="1" applyFont="1" applyFill="1" applyBorder="1" applyAlignment="1">
      <alignment horizontal="left" vertical="top" wrapText="1"/>
    </xf>
    <xf numFmtId="0" fontId="0" fillId="6" borderId="1" xfId="15" applyFont="1" applyFill="1" applyBorder="1" applyAlignment="1">
      <alignment horizontal="left" vertical="top"/>
    </xf>
    <xf numFmtId="0" fontId="18" fillId="6" borderId="1" xfId="15" applyFont="1" applyFill="1" applyBorder="1" applyAlignment="1">
      <alignment horizontal="left" vertical="top"/>
    </xf>
    <xf numFmtId="0" fontId="0" fillId="6" borderId="1" xfId="15" applyFont="1" applyFill="1" applyBorder="1" applyAlignment="1">
      <alignment horizontal="left" vertical="top" wrapText="1"/>
    </xf>
    <xf numFmtId="2" fontId="18" fillId="6" borderId="1" xfId="15" applyNumberFormat="1" applyFont="1" applyFill="1" applyBorder="1" applyAlignment="1">
      <alignment horizontal="left" vertical="top"/>
    </xf>
    <xf numFmtId="2" fontId="0" fillId="6" borderId="1" xfId="15" applyNumberFormat="1" applyFont="1" applyFill="1" applyBorder="1" applyAlignment="1">
      <alignment horizontal="left" vertical="top"/>
    </xf>
    <xf numFmtId="0" fontId="0" fillId="6" borderId="1" xfId="0" applyFill="1" applyBorder="1" applyAlignment="1">
      <alignment vertical="center"/>
    </xf>
    <xf numFmtId="14" fontId="18" fillId="6" borderId="1" xfId="15" applyNumberFormat="1" applyFont="1" applyFill="1" applyBorder="1" applyAlignment="1">
      <alignment horizontal="center" vertical="top"/>
    </xf>
    <xf numFmtId="0" fontId="12" fillId="0" borderId="0" xfId="14" applyFont="1" applyAlignment="1">
      <alignment horizontal="center" vertical="center"/>
    </xf>
    <xf numFmtId="10" fontId="13" fillId="0" borderId="1" xfId="23" applyNumberFormat="1" applyFont="1" applyBorder="1" applyAlignment="1">
      <alignment horizontal="center" vertical="center"/>
    </xf>
    <xf numFmtId="0" fontId="13" fillId="0" borderId="1" xfId="23" applyFont="1" applyBorder="1" applyAlignment="1">
      <alignment horizontal="center" vertical="center"/>
    </xf>
    <xf numFmtId="2" fontId="13" fillId="0" borderId="1" xfId="24" applyNumberFormat="1" applyFont="1" applyFill="1" applyBorder="1" applyAlignment="1" applyProtection="1">
      <alignment horizontal="center" vertical="center"/>
    </xf>
    <xf numFmtId="0" fontId="13" fillId="0" borderId="0" xfId="14" applyFont="1"/>
    <xf numFmtId="0" fontId="13" fillId="0" borderId="0" xfId="27" applyFont="1"/>
    <xf numFmtId="0" fontId="13" fillId="0" borderId="1" xfId="14" applyFont="1" applyBorder="1"/>
    <xf numFmtId="173" fontId="13" fillId="0" borderId="1" xfId="24" applyNumberFormat="1" applyFont="1" applyFill="1" applyBorder="1" applyAlignment="1" applyProtection="1">
      <alignment horizontal="center" vertical="center"/>
    </xf>
    <xf numFmtId="0" fontId="0" fillId="5" borderId="1" xfId="0" applyFill="1" applyBorder="1" applyAlignment="1" applyProtection="1">
      <alignment horizontal="center" vertical="center"/>
      <protection locked="0"/>
    </xf>
    <xf numFmtId="0" fontId="12" fillId="0" borderId="36" xfId="0" applyFont="1" applyBorder="1" applyAlignment="1">
      <alignment vertical="center"/>
    </xf>
    <xf numFmtId="0" fontId="0" fillId="0" borderId="9" xfId="0" applyBorder="1" applyAlignment="1">
      <alignment vertical="center"/>
    </xf>
    <xf numFmtId="0" fontId="0" fillId="0" borderId="21" xfId="0" applyBorder="1" applyAlignment="1">
      <alignment vertical="center"/>
    </xf>
    <xf numFmtId="166" fontId="0" fillId="0" borderId="9" xfId="0" applyNumberFormat="1" applyBorder="1" applyAlignment="1">
      <alignment horizontal="center" vertical="center" wrapText="1"/>
    </xf>
    <xf numFmtId="0" fontId="0" fillId="0" borderId="35" xfId="0" applyBorder="1"/>
    <xf numFmtId="0" fontId="0" fillId="5" borderId="42" xfId="0" applyFill="1" applyBorder="1" applyAlignment="1" applyProtection="1">
      <alignment horizontal="center" vertical="center"/>
      <protection locked="0"/>
    </xf>
    <xf numFmtId="0" fontId="0" fillId="0" borderId="33" xfId="0" applyBorder="1"/>
    <xf numFmtId="9" fontId="12" fillId="4" borderId="1" xfId="9" applyFont="1" applyFill="1" applyBorder="1" applyAlignment="1" applyProtection="1">
      <alignment horizontal="center" vertical="center"/>
    </xf>
    <xf numFmtId="0" fontId="0" fillId="0" borderId="1" xfId="0" applyBorder="1" applyAlignment="1">
      <alignment horizontal="center"/>
    </xf>
    <xf numFmtId="172" fontId="13" fillId="0" borderId="1" xfId="24" applyNumberFormat="1" applyFont="1" applyFill="1" applyBorder="1" applyAlignment="1" applyProtection="1">
      <alignment horizontal="center" vertical="center"/>
    </xf>
    <xf numFmtId="1" fontId="13" fillId="0" borderId="1" xfId="24" applyNumberFormat="1" applyFont="1" applyFill="1" applyBorder="1" applyAlignment="1" applyProtection="1">
      <alignment horizontal="center" vertical="center"/>
    </xf>
    <xf numFmtId="14" fontId="0" fillId="0" borderId="0" xfId="0" applyNumberFormat="1" applyAlignment="1">
      <alignment vertical="center" textRotation="90"/>
    </xf>
    <xf numFmtId="14" fontId="12" fillId="0" borderId="0" xfId="0" applyNumberFormat="1" applyFont="1"/>
    <xf numFmtId="14" fontId="0" fillId="0" borderId="0" xfId="0" applyNumberFormat="1"/>
    <xf numFmtId="2" fontId="12" fillId="0" borderId="0" xfId="0" applyNumberFormat="1" applyFont="1" applyAlignment="1">
      <alignment horizontal="center" vertical="center"/>
    </xf>
    <xf numFmtId="14" fontId="12" fillId="0" borderId="0" xfId="0" applyNumberFormat="1" applyFont="1" applyAlignment="1">
      <alignment horizontal="center" vertical="center"/>
    </xf>
    <xf numFmtId="14" fontId="0" fillId="0" borderId="12" xfId="0" applyNumberFormat="1" applyBorder="1" applyAlignment="1">
      <alignment vertical="center" textRotation="90"/>
    </xf>
    <xf numFmtId="14" fontId="0" fillId="0" borderId="30" xfId="0" applyNumberFormat="1" applyBorder="1" applyAlignment="1">
      <alignment vertical="center" textRotation="90"/>
    </xf>
    <xf numFmtId="14" fontId="12" fillId="0" borderId="17" xfId="0" applyNumberFormat="1" applyFont="1" applyBorder="1"/>
    <xf numFmtId="14" fontId="0" fillId="0" borderId="17" xfId="0" applyNumberFormat="1" applyBorder="1"/>
    <xf numFmtId="14" fontId="12" fillId="0" borderId="44" xfId="0" applyNumberFormat="1" applyFont="1" applyBorder="1"/>
    <xf numFmtId="14" fontId="0" fillId="0" borderId="44" xfId="0" applyNumberFormat="1" applyBorder="1"/>
    <xf numFmtId="9" fontId="13" fillId="0" borderId="1" xfId="14" applyNumberFormat="1" applyFont="1" applyBorder="1"/>
    <xf numFmtId="0" fontId="12" fillId="0" borderId="0" xfId="0" applyFont="1" applyAlignment="1">
      <alignment vertical="center"/>
    </xf>
    <xf numFmtId="0" fontId="39" fillId="0" borderId="31" xfId="0" applyFont="1" applyBorder="1"/>
    <xf numFmtId="0" fontId="13" fillId="0" borderId="22" xfId="0" applyFont="1" applyBorder="1"/>
    <xf numFmtId="0" fontId="0" fillId="0" borderId="0" xfId="0" applyAlignment="1">
      <alignment horizontal="left" vertical="center"/>
    </xf>
    <xf numFmtId="0" fontId="13" fillId="0" borderId="34" xfId="0" applyFont="1" applyBorder="1"/>
    <xf numFmtId="166" fontId="0" fillId="0" borderId="0" xfId="0" applyNumberFormat="1" applyAlignment="1">
      <alignment horizontal="left" vertical="center" wrapText="1"/>
    </xf>
    <xf numFmtId="166" fontId="12" fillId="0" borderId="0" xfId="0" applyNumberFormat="1" applyFont="1" applyAlignment="1">
      <alignment horizontal="center" vertical="center" wrapText="1"/>
    </xf>
    <xf numFmtId="0" fontId="12" fillId="0" borderId="0" xfId="0" applyFont="1" applyAlignment="1">
      <alignment horizontal="center" vertical="center" wrapText="1"/>
    </xf>
    <xf numFmtId="0" fontId="0" fillId="0" borderId="1" xfId="0" applyBorder="1" applyAlignment="1">
      <alignment horizontal="center" vertical="center" wrapText="1"/>
    </xf>
    <xf numFmtId="0" fontId="12" fillId="0" borderId="0" xfId="0" applyFont="1" applyAlignment="1">
      <alignment horizontal="center"/>
    </xf>
    <xf numFmtId="9" fontId="12" fillId="0" borderId="0" xfId="9" applyFont="1" applyFill="1" applyBorder="1" applyAlignment="1" applyProtection="1">
      <alignment horizontal="center" vertical="center"/>
      <protection locked="0"/>
    </xf>
    <xf numFmtId="0" fontId="0" fillId="6" borderId="1" xfId="0" applyFill="1" applyBorder="1" applyAlignment="1">
      <alignment wrapText="1"/>
    </xf>
    <xf numFmtId="0" fontId="36" fillId="18" borderId="1" xfId="0" applyFont="1" applyFill="1" applyBorder="1" applyAlignment="1">
      <alignment horizontal="center" vertical="center"/>
    </xf>
    <xf numFmtId="0" fontId="0" fillId="0" borderId="1" xfId="0" applyBorder="1" applyAlignment="1">
      <alignment wrapText="1"/>
    </xf>
    <xf numFmtId="14" fontId="0" fillId="0" borderId="1" xfId="0" applyNumberFormat="1" applyBorder="1" applyAlignment="1">
      <alignment wrapText="1"/>
    </xf>
    <xf numFmtId="0" fontId="18" fillId="0" borderId="0" xfId="14" applyAlignment="1">
      <alignment horizontal="center" vertical="center"/>
    </xf>
    <xf numFmtId="0" fontId="18" fillId="0" borderId="0" xfId="14"/>
    <xf numFmtId="0" fontId="18" fillId="0" borderId="0" xfId="0" applyFont="1"/>
    <xf numFmtId="0" fontId="18" fillId="0" borderId="1" xfId="14" applyBorder="1" applyAlignment="1">
      <alignment horizontal="center" vertical="center"/>
    </xf>
    <xf numFmtId="0" fontId="40" fillId="0" borderId="1" xfId="6" applyFont="1" applyFill="1" applyBorder="1" applyAlignment="1" applyProtection="1">
      <alignment horizontal="left" vertical="center"/>
    </xf>
    <xf numFmtId="0" fontId="18" fillId="0" borderId="0" xfId="14" applyAlignment="1">
      <alignment vertical="center"/>
    </xf>
    <xf numFmtId="0" fontId="4" fillId="0" borderId="1" xfId="14" applyFont="1" applyBorder="1" applyAlignment="1">
      <alignment horizontal="left" vertical="center"/>
    </xf>
    <xf numFmtId="0" fontId="40" fillId="0" borderId="1" xfId="6" applyFont="1" applyBorder="1" applyAlignment="1" applyProtection="1">
      <alignment horizontal="left" vertical="center" wrapText="1"/>
    </xf>
    <xf numFmtId="0" fontId="40" fillId="0" borderId="1" xfId="6" applyFont="1" applyFill="1" applyBorder="1" applyAlignment="1" applyProtection="1">
      <alignment horizontal="left" vertical="center" wrapText="1"/>
    </xf>
    <xf numFmtId="1" fontId="18" fillId="0" borderId="1" xfId="14" applyNumberFormat="1" applyBorder="1" applyAlignment="1">
      <alignment horizontal="center" vertical="center"/>
    </xf>
    <xf numFmtId="176" fontId="18" fillId="13" borderId="0" xfId="25" applyFont="1" applyAlignment="1">
      <alignment horizontal="right" vertical="center"/>
    </xf>
    <xf numFmtId="176" fontId="18" fillId="13" borderId="0" xfId="25" applyFont="1" applyAlignment="1">
      <alignment vertical="center"/>
    </xf>
    <xf numFmtId="176" fontId="18" fillId="17" borderId="1" xfId="23" applyNumberFormat="1" applyFont="1" applyFill="1" applyBorder="1" applyAlignment="1">
      <alignment vertical="center" wrapText="1"/>
    </xf>
    <xf numFmtId="177" fontId="18" fillId="17" borderId="1" xfId="23" applyNumberFormat="1" applyFont="1" applyFill="1" applyBorder="1" applyAlignment="1">
      <alignment vertical="center" wrapText="1"/>
    </xf>
    <xf numFmtId="0" fontId="18" fillId="0" borderId="1" xfId="23" applyFont="1" applyBorder="1" applyAlignment="1">
      <alignment wrapText="1"/>
    </xf>
    <xf numFmtId="178" fontId="41" fillId="0" borderId="1" xfId="23" applyNumberFormat="1" applyFont="1" applyBorder="1" applyAlignment="1">
      <alignment vertical="center"/>
    </xf>
    <xf numFmtId="0" fontId="13" fillId="7" borderId="1" xfId="23" applyFont="1" applyFill="1" applyBorder="1" applyAlignment="1">
      <alignment horizontal="center" vertical="center"/>
    </xf>
    <xf numFmtId="49" fontId="18" fillId="0" borderId="1" xfId="14" applyNumberFormat="1" applyBorder="1" applyAlignment="1">
      <alignment vertical="center"/>
    </xf>
    <xf numFmtId="173" fontId="13" fillId="0" borderId="1" xfId="5" applyNumberFormat="1" applyFont="1" applyBorder="1" applyAlignment="1">
      <alignment horizontal="center" vertical="center"/>
    </xf>
    <xf numFmtId="1" fontId="18" fillId="0" borderId="0" xfId="14" applyNumberFormat="1"/>
    <xf numFmtId="49" fontId="18" fillId="0" borderId="37" xfId="14" applyNumberFormat="1" applyBorder="1" applyAlignment="1">
      <alignment vertical="center"/>
    </xf>
    <xf numFmtId="1" fontId="13" fillId="0" borderId="37" xfId="5" applyNumberFormat="1" applyFont="1" applyBorder="1" applyAlignment="1">
      <alignment horizontal="center" vertical="center"/>
    </xf>
    <xf numFmtId="1" fontId="13" fillId="0" borderId="18" xfId="5" applyNumberFormat="1" applyFont="1" applyBorder="1" applyAlignment="1">
      <alignment horizontal="center" vertical="center"/>
    </xf>
    <xf numFmtId="0" fontId="18" fillId="0" borderId="1" xfId="14" applyBorder="1"/>
    <xf numFmtId="0" fontId="18" fillId="0" borderId="0" xfId="14" applyAlignment="1">
      <alignment horizontal="left"/>
    </xf>
    <xf numFmtId="0" fontId="36" fillId="15" borderId="0" xfId="14" applyFont="1" applyFill="1"/>
    <xf numFmtId="0" fontId="12" fillId="16" borderId="1" xfId="23" applyFont="1" applyFill="1" applyBorder="1" applyAlignment="1">
      <alignment horizontal="center" vertical="center"/>
    </xf>
    <xf numFmtId="0" fontId="12" fillId="16" borderId="1" xfId="14" applyFont="1" applyFill="1" applyBorder="1" applyAlignment="1">
      <alignment horizontal="center" vertical="center"/>
    </xf>
    <xf numFmtId="0" fontId="12" fillId="0" borderId="0" xfId="14" applyFont="1" applyAlignment="1">
      <alignment vertical="center"/>
    </xf>
    <xf numFmtId="0" fontId="12" fillId="0" borderId="0" xfId="23" applyFont="1" applyAlignment="1">
      <alignment horizontal="center" vertical="center"/>
    </xf>
    <xf numFmtId="0" fontId="12" fillId="0" borderId="1" xfId="23" applyFont="1" applyBorder="1" applyAlignment="1">
      <alignment horizontal="center" vertical="center"/>
    </xf>
    <xf numFmtId="0" fontId="12" fillId="0" borderId="1" xfId="14" applyFont="1" applyBorder="1" applyAlignment="1">
      <alignment horizontal="center" vertical="center"/>
    </xf>
    <xf numFmtId="0" fontId="12" fillId="0" borderId="1" xfId="14" applyFont="1" applyBorder="1" applyAlignment="1">
      <alignment horizontal="center" vertical="center" wrapText="1"/>
    </xf>
    <xf numFmtId="0" fontId="12" fillId="0" borderId="4" xfId="23" applyFont="1" applyBorder="1" applyAlignment="1">
      <alignment horizontal="center" vertical="center"/>
    </xf>
    <xf numFmtId="0" fontId="12" fillId="0" borderId="5" xfId="23" applyFont="1" applyBorder="1" applyAlignment="1">
      <alignment horizontal="center" vertical="center"/>
    </xf>
    <xf numFmtId="0" fontId="12" fillId="0" borderId="3" xfId="23" applyFont="1" applyBorder="1" applyAlignment="1">
      <alignment horizontal="center" vertical="center"/>
    </xf>
    <xf numFmtId="0" fontId="18" fillId="0" borderId="1" xfId="23" applyFont="1" applyBorder="1" applyAlignment="1">
      <alignment horizontal="center" vertical="center"/>
    </xf>
    <xf numFmtId="0" fontId="18" fillId="0" borderId="1" xfId="23" applyFont="1" applyBorder="1" applyAlignment="1">
      <alignment vertical="center" wrapText="1"/>
    </xf>
    <xf numFmtId="0" fontId="18" fillId="0" borderId="0" xfId="23" applyFont="1" applyAlignment="1">
      <alignment vertical="center"/>
    </xf>
    <xf numFmtId="0" fontId="13" fillId="0" borderId="1" xfId="23" applyFont="1" applyBorder="1" applyAlignment="1">
      <alignment vertical="center" wrapText="1"/>
    </xf>
    <xf numFmtId="0" fontId="42" fillId="0" borderId="0" xfId="6" applyFont="1" applyFill="1" applyAlignment="1" applyProtection="1"/>
    <xf numFmtId="0" fontId="13" fillId="0" borderId="0" xfId="23" applyFont="1" applyAlignment="1">
      <alignment wrapText="1"/>
    </xf>
    <xf numFmtId="2" fontId="13" fillId="0" borderId="0" xfId="24" applyNumberFormat="1" applyFont="1" applyFill="1" applyBorder="1" applyAlignment="1" applyProtection="1">
      <alignment horizontal="center" vertical="center"/>
    </xf>
    <xf numFmtId="0" fontId="42" fillId="0" borderId="0" xfId="6" applyFont="1" applyFill="1" applyBorder="1" applyAlignment="1" applyProtection="1">
      <alignment horizontal="left"/>
    </xf>
    <xf numFmtId="0" fontId="18" fillId="0" borderId="0" xfId="23" applyFont="1"/>
    <xf numFmtId="176" fontId="12" fillId="13" borderId="0" xfId="25" applyFont="1" applyAlignment="1">
      <alignment vertical="center" wrapText="1"/>
    </xf>
    <xf numFmtId="176" fontId="42" fillId="13" borderId="0" xfId="6" applyNumberFormat="1" applyFont="1" applyFill="1" applyAlignment="1" applyProtection="1">
      <alignment vertical="center"/>
    </xf>
    <xf numFmtId="173" fontId="43" fillId="14" borderId="1" xfId="22" applyNumberFormat="1" applyFont="1" applyBorder="1" applyAlignment="1">
      <alignment horizontal="center" vertical="center"/>
    </xf>
    <xf numFmtId="0" fontId="18" fillId="0" borderId="0" xfId="23" applyFont="1" applyAlignment="1">
      <alignment horizontal="center" vertical="center"/>
    </xf>
    <xf numFmtId="0" fontId="44" fillId="0" borderId="0" xfId="26" applyNumberFormat="1" applyFont="1" applyFill="1" applyBorder="1" applyAlignment="1" applyProtection="1">
      <alignment horizontal="center" vertical="center"/>
      <protection locked="0"/>
    </xf>
    <xf numFmtId="0" fontId="28" fillId="0" borderId="0" xfId="14" applyFont="1"/>
    <xf numFmtId="168" fontId="13" fillId="0" borderId="0" xfId="5" applyNumberFormat="1" applyFont="1" applyAlignment="1">
      <alignment horizontal="center" vertical="center"/>
    </xf>
    <xf numFmtId="0" fontId="42" fillId="0" borderId="0" xfId="6" applyFont="1" applyFill="1" applyBorder="1" applyAlignment="1" applyProtection="1">
      <alignment vertical="top"/>
    </xf>
    <xf numFmtId="0" fontId="12" fillId="16" borderId="1" xfId="6" applyFont="1" applyFill="1" applyBorder="1" applyAlignment="1" applyProtection="1"/>
    <xf numFmtId="0" fontId="12" fillId="16" borderId="1" xfId="14" applyFont="1" applyFill="1" applyBorder="1" applyAlignment="1">
      <alignment horizontal="center"/>
    </xf>
    <xf numFmtId="0" fontId="15" fillId="16" borderId="1" xfId="5" applyFont="1" applyFill="1" applyBorder="1" applyAlignment="1">
      <alignment horizontal="center" vertical="center"/>
    </xf>
    <xf numFmtId="0" fontId="15" fillId="16" borderId="37" xfId="5" applyFont="1" applyFill="1" applyBorder="1" applyAlignment="1">
      <alignment horizontal="center" vertical="center"/>
    </xf>
    <xf numFmtId="0" fontId="18" fillId="0" borderId="1" xfId="14" applyBorder="1" applyAlignment="1">
      <alignment vertical="center" wrapText="1"/>
    </xf>
    <xf numFmtId="2" fontId="43" fillId="14" borderId="39" xfId="22" applyNumberFormat="1" applyFont="1" applyAlignment="1">
      <alignment horizontal="center" vertical="center"/>
    </xf>
    <xf numFmtId="1" fontId="18" fillId="0" borderId="1" xfId="14" applyNumberFormat="1" applyBorder="1" applyAlignment="1">
      <alignment vertical="center" wrapText="1"/>
    </xf>
    <xf numFmtId="1" fontId="43" fillId="14" borderId="39" xfId="22" applyNumberFormat="1" applyFont="1" applyAlignment="1">
      <alignment horizontal="center" vertical="center"/>
    </xf>
    <xf numFmtId="1" fontId="43" fillId="14" borderId="40" xfId="22" applyNumberFormat="1" applyFont="1" applyBorder="1" applyAlignment="1">
      <alignment horizontal="center" vertical="center"/>
    </xf>
    <xf numFmtId="1" fontId="18" fillId="0" borderId="37" xfId="14" applyNumberFormat="1" applyBorder="1" applyAlignment="1">
      <alignment vertical="center" wrapText="1"/>
    </xf>
    <xf numFmtId="0" fontId="4" fillId="0" borderId="4" xfId="14" applyFont="1" applyBorder="1" applyAlignment="1">
      <alignment horizontal="left" vertical="center" wrapText="1"/>
    </xf>
    <xf numFmtId="0" fontId="4" fillId="0" borderId="5" xfId="14" applyFont="1" applyBorder="1" applyAlignment="1">
      <alignment horizontal="left" vertical="center" wrapText="1"/>
    </xf>
    <xf numFmtId="0" fontId="4" fillId="0" borderId="3" xfId="14" applyFont="1" applyBorder="1" applyAlignment="1">
      <alignment horizontal="left" vertical="center" wrapText="1"/>
    </xf>
    <xf numFmtId="0" fontId="4" fillId="0" borderId="4" xfId="14" applyFont="1" applyBorder="1" applyAlignment="1">
      <alignment horizontal="left" vertical="center"/>
    </xf>
    <xf numFmtId="0" fontId="4" fillId="0" borderId="5" xfId="14" applyFont="1" applyBorder="1" applyAlignment="1">
      <alignment horizontal="left" vertical="center"/>
    </xf>
    <xf numFmtId="0" fontId="4" fillId="0" borderId="3" xfId="14" applyFont="1" applyBorder="1" applyAlignment="1">
      <alignment horizontal="left" vertical="center"/>
    </xf>
    <xf numFmtId="0" fontId="0" fillId="19" borderId="1" xfId="0" applyFill="1" applyBorder="1" applyAlignment="1">
      <alignment horizontal="center" vertical="center" wrapText="1"/>
    </xf>
    <xf numFmtId="0" fontId="12" fillId="0" borderId="0" xfId="0" applyFont="1" applyAlignment="1">
      <alignment vertical="center" textRotation="90" wrapText="1"/>
    </xf>
    <xf numFmtId="0" fontId="0" fillId="0" borderId="5" xfId="0" applyBorder="1" applyAlignment="1">
      <alignment horizontal="center" vertical="center" wrapText="1"/>
    </xf>
    <xf numFmtId="0" fontId="0" fillId="0" borderId="5" xfId="0" applyBorder="1"/>
    <xf numFmtId="0" fontId="0" fillId="0" borderId="15" xfId="0" applyBorder="1" applyAlignment="1">
      <alignment horizontal="center" vertical="center" wrapText="1"/>
    </xf>
    <xf numFmtId="0" fontId="0" fillId="0" borderId="15" xfId="0" applyBorder="1"/>
    <xf numFmtId="0" fontId="0" fillId="0" borderId="11" xfId="0" applyBorder="1" applyAlignment="1">
      <alignment horizontal="center" vertical="center" wrapText="1"/>
    </xf>
    <xf numFmtId="0" fontId="0" fillId="0" borderId="11" xfId="0" applyBorder="1"/>
    <xf numFmtId="0" fontId="0" fillId="5" borderId="1" xfId="0" applyFill="1" applyBorder="1"/>
    <xf numFmtId="174" fontId="0" fillId="5" borderId="1" xfId="0" applyNumberFormat="1" applyFill="1" applyBorder="1" applyAlignment="1" applyProtection="1">
      <alignment horizontal="center" vertical="center"/>
      <protection locked="0"/>
    </xf>
    <xf numFmtId="14" fontId="12" fillId="0" borderId="0" xfId="0" applyNumberFormat="1" applyFont="1" applyAlignment="1">
      <alignment vertical="center"/>
    </xf>
    <xf numFmtId="14" fontId="16" fillId="0" borderId="0" xfId="0" applyNumberFormat="1" applyFont="1" applyAlignment="1">
      <alignment vertical="center"/>
    </xf>
    <xf numFmtId="2" fontId="0" fillId="5" borderId="1" xfId="0" applyNumberFormat="1" applyFill="1" applyBorder="1" applyAlignment="1">
      <alignment horizontal="center" vertical="center"/>
    </xf>
    <xf numFmtId="2" fontId="0" fillId="5" borderId="42" xfId="0" applyNumberFormat="1" applyFill="1" applyBorder="1" applyAlignment="1">
      <alignment horizontal="center" vertical="center"/>
    </xf>
    <xf numFmtId="14" fontId="0" fillId="0" borderId="29" xfId="0" applyNumberFormat="1" applyBorder="1"/>
    <xf numFmtId="14" fontId="0" fillId="0" borderId="36" xfId="0" applyNumberFormat="1" applyBorder="1"/>
    <xf numFmtId="169" fontId="12" fillId="4" borderId="45" xfId="0" applyNumberFormat="1" applyFont="1" applyFill="1" applyBorder="1" applyAlignment="1">
      <alignment horizontal="center" vertical="center"/>
    </xf>
    <xf numFmtId="0" fontId="0" fillId="0" borderId="14" xfId="0" applyBorder="1" applyAlignment="1">
      <alignment horizontal="center"/>
    </xf>
    <xf numFmtId="0" fontId="0" fillId="0" borderId="9" xfId="0" applyBorder="1" applyAlignment="1">
      <alignment horizontal="center" vertical="center" wrapText="1"/>
    </xf>
    <xf numFmtId="169" fontId="12" fillId="0" borderId="0" xfId="0" applyNumberFormat="1" applyFont="1" applyAlignment="1">
      <alignment horizontal="center" vertical="center"/>
    </xf>
    <xf numFmtId="169" fontId="0" fillId="0" borderId="5" xfId="0" applyNumberFormat="1" applyBorder="1" applyAlignment="1" applyProtection="1">
      <alignment horizontal="center" vertical="center"/>
      <protection locked="0"/>
    </xf>
    <xf numFmtId="169" fontId="0" fillId="0" borderId="4" xfId="0" applyNumberFormat="1" applyBorder="1" applyAlignment="1" applyProtection="1">
      <alignment vertical="center"/>
      <protection locked="0"/>
    </xf>
    <xf numFmtId="169" fontId="0" fillId="0" borderId="5" xfId="0" applyNumberFormat="1" applyBorder="1" applyAlignment="1" applyProtection="1">
      <alignment vertical="center"/>
      <protection locked="0"/>
    </xf>
    <xf numFmtId="169" fontId="0" fillId="5" borderId="4" xfId="0" applyNumberFormat="1" applyFill="1" applyBorder="1" applyAlignment="1" applyProtection="1">
      <alignment horizontal="center" vertical="center"/>
      <protection locked="0"/>
    </xf>
    <xf numFmtId="2" fontId="0" fillId="5" borderId="47" xfId="0" applyNumberFormat="1" applyFill="1" applyBorder="1" applyAlignment="1">
      <alignment horizontal="center" vertical="center"/>
    </xf>
    <xf numFmtId="2" fontId="0" fillId="5" borderId="49" xfId="0" applyNumberFormat="1" applyFill="1" applyBorder="1" applyAlignment="1">
      <alignment horizontal="center" vertical="center"/>
    </xf>
    <xf numFmtId="169" fontId="12" fillId="4" borderId="51" xfId="0" applyNumberFormat="1" applyFont="1" applyFill="1" applyBorder="1" applyAlignment="1">
      <alignment horizontal="center" vertical="center"/>
    </xf>
    <xf numFmtId="0" fontId="0" fillId="0" borderId="48" xfId="0" applyBorder="1" applyAlignment="1">
      <alignment horizontal="center" vertical="center" wrapText="1"/>
    </xf>
    <xf numFmtId="0" fontId="0" fillId="0" borderId="49" xfId="0" applyBorder="1" applyAlignment="1">
      <alignment horizontal="center"/>
    </xf>
    <xf numFmtId="0" fontId="0" fillId="0" borderId="50" xfId="0" applyBorder="1" applyAlignment="1">
      <alignment horizontal="center"/>
    </xf>
    <xf numFmtId="0" fontId="0" fillId="0" borderId="6" xfId="0" applyBorder="1" applyAlignment="1">
      <alignment horizontal="center"/>
    </xf>
    <xf numFmtId="0" fontId="0" fillId="0" borderId="51" xfId="0" applyBorder="1" applyAlignment="1">
      <alignment horizontal="center"/>
    </xf>
    <xf numFmtId="1" fontId="13" fillId="0" borderId="1" xfId="14" applyNumberFormat="1" applyFont="1" applyBorder="1" applyAlignment="1">
      <alignment horizontal="center" vertical="center"/>
    </xf>
    <xf numFmtId="174" fontId="12" fillId="4" borderId="1" xfId="0" applyNumberFormat="1" applyFont="1" applyFill="1" applyBorder="1" applyAlignment="1">
      <alignment horizontal="center" vertical="center"/>
    </xf>
    <xf numFmtId="174" fontId="0" fillId="0" borderId="0" xfId="0" applyNumberFormat="1" applyAlignment="1">
      <alignment horizontal="center" vertical="center"/>
    </xf>
    <xf numFmtId="0" fontId="39" fillId="0" borderId="21" xfId="0" applyFont="1" applyBorder="1"/>
    <xf numFmtId="0" fontId="39" fillId="0" borderId="32" xfId="0" applyFont="1" applyBorder="1"/>
    <xf numFmtId="0" fontId="0" fillId="5" borderId="53" xfId="0" applyFill="1" applyBorder="1" applyAlignment="1" applyProtection="1">
      <alignment horizontal="center" vertical="center"/>
      <protection locked="0"/>
    </xf>
    <xf numFmtId="0" fontId="0" fillId="0" borderId="19" xfId="0" applyBorder="1" applyAlignment="1" applyProtection="1">
      <alignment horizontal="center" vertical="center"/>
      <protection locked="0"/>
    </xf>
    <xf numFmtId="0" fontId="0" fillId="0" borderId="54" xfId="0" applyBorder="1" applyAlignment="1">
      <alignment vertical="center"/>
    </xf>
    <xf numFmtId="0" fontId="0" fillId="0" borderId="13" xfId="0" applyBorder="1" applyAlignment="1">
      <alignment vertical="center"/>
    </xf>
    <xf numFmtId="0" fontId="0" fillId="0" borderId="17" xfId="0" applyBorder="1" applyAlignment="1">
      <alignment vertical="center"/>
    </xf>
    <xf numFmtId="166" fontId="0" fillId="0" borderId="12" xfId="0" applyNumberFormat="1" applyBorder="1" applyAlignment="1">
      <alignment horizontal="center" vertical="center" wrapText="1"/>
    </xf>
    <xf numFmtId="0" fontId="0" fillId="0" borderId="8" xfId="0" applyBorder="1" applyAlignment="1" applyProtection="1">
      <alignment horizontal="center" vertical="center"/>
      <protection locked="0"/>
    </xf>
    <xf numFmtId="166" fontId="12" fillId="0" borderId="17" xfId="0" applyNumberFormat="1" applyFont="1" applyBorder="1" applyAlignment="1">
      <alignment horizontal="left" vertical="center" wrapText="1"/>
    </xf>
    <xf numFmtId="0" fontId="0" fillId="0" borderId="55" xfId="0" applyBorder="1" applyAlignment="1" applyProtection="1">
      <alignment horizontal="center" vertical="center"/>
      <protection locked="0"/>
    </xf>
    <xf numFmtId="169" fontId="12" fillId="4" borderId="42" xfId="0" applyNumberFormat="1" applyFont="1" applyFill="1" applyBorder="1" applyAlignment="1">
      <alignment horizontal="center" vertical="center"/>
    </xf>
    <xf numFmtId="0" fontId="0" fillId="5" borderId="49" xfId="0" applyFill="1" applyBorder="1"/>
    <xf numFmtId="0" fontId="12" fillId="4" borderId="1" xfId="0" applyFont="1" applyFill="1" applyBorder="1" applyAlignment="1">
      <alignment horizontal="center" vertical="center"/>
    </xf>
    <xf numFmtId="2" fontId="13" fillId="0" borderId="1" xfId="23" applyNumberFormat="1" applyFont="1" applyBorder="1" applyAlignment="1">
      <alignment horizontal="center" vertical="center"/>
    </xf>
    <xf numFmtId="169" fontId="12" fillId="5" borderId="1" xfId="0" applyNumberFormat="1" applyFont="1" applyFill="1" applyBorder="1" applyAlignment="1">
      <alignment horizontal="center" vertical="center"/>
    </xf>
    <xf numFmtId="0" fontId="49" fillId="0" borderId="1" xfId="6" applyFont="1" applyFill="1" applyBorder="1" applyAlignment="1" applyProtection="1">
      <alignment horizontal="left" vertical="center" wrapText="1"/>
    </xf>
    <xf numFmtId="0" fontId="9" fillId="0" borderId="0" xfId="6" applyAlignment="1" applyProtection="1"/>
    <xf numFmtId="174" fontId="12" fillId="5" borderId="1" xfId="0" applyNumberFormat="1" applyFont="1" applyFill="1" applyBorder="1" applyAlignment="1">
      <alignment horizontal="center" vertical="center"/>
    </xf>
    <xf numFmtId="176" fontId="18" fillId="0" borderId="0" xfId="25" applyFont="1" applyFill="1" applyAlignment="1">
      <alignment vertical="center"/>
    </xf>
    <xf numFmtId="177" fontId="18" fillId="0" borderId="19" xfId="23" applyNumberFormat="1" applyFont="1" applyBorder="1" applyAlignment="1">
      <alignment vertical="center" wrapText="1"/>
    </xf>
    <xf numFmtId="177" fontId="18" fillId="0" borderId="0" xfId="23" applyNumberFormat="1" applyFont="1" applyAlignment="1">
      <alignment vertical="center" wrapText="1"/>
    </xf>
    <xf numFmtId="178" fontId="41" fillId="0" borderId="19" xfId="23" applyNumberFormat="1" applyFont="1" applyBorder="1" applyAlignment="1">
      <alignment vertical="center"/>
    </xf>
    <xf numFmtId="178" fontId="41" fillId="0" borderId="0" xfId="23" applyNumberFormat="1" applyFont="1" applyAlignment="1">
      <alignment vertical="center"/>
    </xf>
    <xf numFmtId="0" fontId="13" fillId="0" borderId="19" xfId="23" applyFont="1" applyBorder="1" applyAlignment="1">
      <alignment horizontal="center" vertical="center"/>
    </xf>
    <xf numFmtId="0" fontId="13" fillId="0" borderId="0" xfId="23" applyFont="1" applyAlignment="1">
      <alignment horizontal="center" vertical="center"/>
    </xf>
    <xf numFmtId="173" fontId="43" fillId="0" borderId="19" xfId="22" applyNumberFormat="1" applyFont="1" applyFill="1" applyBorder="1" applyAlignment="1">
      <alignment horizontal="center" vertical="center"/>
    </xf>
    <xf numFmtId="173" fontId="43" fillId="0" borderId="0" xfId="22" applyNumberFormat="1" applyFont="1" applyFill="1" applyBorder="1" applyAlignment="1">
      <alignment horizontal="center" vertical="center"/>
    </xf>
    <xf numFmtId="10" fontId="0" fillId="5" borderId="1" xfId="0" applyNumberFormat="1" applyFill="1" applyBorder="1" applyAlignment="1" applyProtection="1">
      <alignment horizontal="center" vertical="center"/>
      <protection locked="0"/>
    </xf>
    <xf numFmtId="9" fontId="18" fillId="0" borderId="1" xfId="14" applyNumberFormat="1" applyBorder="1" applyAlignment="1">
      <alignment horizontal="center" vertical="center"/>
    </xf>
    <xf numFmtId="10" fontId="0" fillId="0" borderId="0" xfId="9" applyNumberFormat="1" applyFont="1"/>
    <xf numFmtId="168" fontId="0" fillId="0" borderId="0" xfId="0" applyNumberFormat="1"/>
    <xf numFmtId="0" fontId="0" fillId="0" borderId="9" xfId="0" quotePrefix="1" applyBorder="1" applyAlignment="1">
      <alignment vertical="center"/>
    </xf>
    <xf numFmtId="9" fontId="0" fillId="5" borderId="1" xfId="0" applyNumberFormat="1" applyFill="1" applyBorder="1" applyAlignment="1" applyProtection="1">
      <alignment horizontal="center" vertical="center"/>
      <protection locked="0"/>
    </xf>
    <xf numFmtId="169" fontId="0" fillId="0" borderId="0" xfId="0" applyNumberFormat="1"/>
    <xf numFmtId="0" fontId="0" fillId="0" borderId="1" xfId="0" applyBorder="1" applyAlignment="1" applyProtection="1">
      <alignment horizontal="center" vertical="center"/>
      <protection locked="0"/>
    </xf>
    <xf numFmtId="9" fontId="0" fillId="0" borderId="1" xfId="0" applyNumberFormat="1" applyBorder="1" applyAlignment="1" applyProtection="1">
      <alignment horizontal="center" vertical="center"/>
      <protection locked="0"/>
    </xf>
    <xf numFmtId="0" fontId="18" fillId="0" borderId="0" xfId="14" applyAlignment="1">
      <alignment horizontal="center"/>
    </xf>
    <xf numFmtId="0" fontId="13" fillId="0" borderId="0" xfId="14" applyFont="1" applyAlignment="1">
      <alignment horizontal="center"/>
    </xf>
    <xf numFmtId="9" fontId="13" fillId="0" borderId="0" xfId="14" applyNumberFormat="1" applyFont="1" applyAlignment="1">
      <alignment horizontal="center"/>
    </xf>
    <xf numFmtId="9" fontId="18" fillId="0" borderId="0" xfId="14" applyNumberFormat="1" applyAlignment="1">
      <alignment horizontal="center"/>
    </xf>
    <xf numFmtId="0" fontId="15" fillId="0" borderId="0" xfId="14" applyFont="1"/>
    <xf numFmtId="0" fontId="50" fillId="0" borderId="0" xfId="0" applyFont="1"/>
    <xf numFmtId="169" fontId="0" fillId="5" borderId="20" xfId="0" applyNumberFormat="1" applyFill="1" applyBorder="1" applyAlignment="1" applyProtection="1">
      <alignment horizontal="center" vertical="center"/>
      <protection locked="0"/>
    </xf>
    <xf numFmtId="0" fontId="0" fillId="0" borderId="45" xfId="0" applyBorder="1"/>
    <xf numFmtId="0" fontId="12" fillId="0" borderId="44" xfId="0" applyFont="1" applyBorder="1" applyAlignment="1">
      <alignment horizontal="center"/>
    </xf>
    <xf numFmtId="0" fontId="12" fillId="0" borderId="29" xfId="0" applyFont="1" applyBorder="1" applyAlignment="1">
      <alignment horizontal="center"/>
    </xf>
    <xf numFmtId="169" fontId="12" fillId="5" borderId="14" xfId="0" applyNumberFormat="1" applyFont="1" applyFill="1" applyBorder="1" applyAlignment="1" applyProtection="1">
      <alignment horizontal="left" vertical="center"/>
      <protection locked="0"/>
    </xf>
    <xf numFmtId="169" fontId="0" fillId="5" borderId="14" xfId="0" applyNumberFormat="1" applyFill="1" applyBorder="1" applyAlignment="1" applyProtection="1">
      <alignment horizontal="center" vertical="center"/>
      <protection locked="0"/>
    </xf>
    <xf numFmtId="169" fontId="0" fillId="5" borderId="6" xfId="0" applyNumberFormat="1" applyFill="1" applyBorder="1" applyAlignment="1" applyProtection="1">
      <alignment horizontal="center" vertical="center"/>
      <protection locked="0"/>
    </xf>
    <xf numFmtId="169" fontId="0" fillId="5" borderId="57" xfId="0" applyNumberFormat="1" applyFill="1" applyBorder="1" applyAlignment="1" applyProtection="1">
      <alignment horizontal="center" vertical="center"/>
      <protection locked="0"/>
    </xf>
    <xf numFmtId="14" fontId="0" fillId="22" borderId="0" xfId="0" applyNumberFormat="1" applyFill="1"/>
    <xf numFmtId="0" fontId="0" fillId="5" borderId="42" xfId="0" applyFill="1" applyBorder="1" applyAlignment="1" applyProtection="1">
      <alignment horizontal="left" vertical="center"/>
      <protection locked="0"/>
    </xf>
    <xf numFmtId="169" fontId="0" fillId="5" borderId="1" xfId="0" applyNumberFormat="1" applyFill="1" applyBorder="1" applyAlignment="1" applyProtection="1">
      <alignment horizontal="left" vertical="center"/>
      <protection locked="0"/>
    </xf>
    <xf numFmtId="49" fontId="12" fillId="5" borderId="14" xfId="0" applyNumberFormat="1" applyFont="1" applyFill="1" applyBorder="1" applyAlignment="1" applyProtection="1">
      <alignment horizontal="left" vertical="center" wrapText="1"/>
      <protection locked="0"/>
    </xf>
    <xf numFmtId="0" fontId="51" fillId="23" borderId="14" xfId="0" applyFont="1" applyFill="1" applyBorder="1" applyAlignment="1">
      <alignment horizontal="left" vertical="center" wrapText="1"/>
    </xf>
    <xf numFmtId="0" fontId="51" fillId="23" borderId="1" xfId="0" applyFont="1" applyFill="1" applyBorder="1" applyAlignment="1">
      <alignment horizontal="left" vertical="center"/>
    </xf>
    <xf numFmtId="0" fontId="51" fillId="23" borderId="6" xfId="0" applyFont="1" applyFill="1" applyBorder="1" applyAlignment="1">
      <alignment horizontal="left" vertical="center"/>
    </xf>
    <xf numFmtId="179" fontId="0" fillId="5" borderId="1" xfId="0" applyNumberFormat="1" applyFill="1" applyBorder="1" applyAlignment="1" applyProtection="1">
      <alignment horizontal="center" vertical="center"/>
      <protection locked="0"/>
    </xf>
    <xf numFmtId="180" fontId="0" fillId="5" borderId="1" xfId="0" applyNumberFormat="1" applyFill="1" applyBorder="1" applyAlignment="1" applyProtection="1">
      <alignment horizontal="center" vertical="center"/>
      <protection locked="0"/>
    </xf>
    <xf numFmtId="181" fontId="0" fillId="5" borderId="1" xfId="0" applyNumberFormat="1" applyFill="1" applyBorder="1" applyAlignment="1" applyProtection="1">
      <alignment horizontal="center" vertical="center"/>
      <protection locked="0"/>
    </xf>
    <xf numFmtId="182" fontId="0" fillId="5" borderId="1" xfId="0" applyNumberFormat="1" applyFill="1" applyBorder="1" applyAlignment="1" applyProtection="1">
      <alignment horizontal="center" vertical="center"/>
      <protection locked="0"/>
    </xf>
    <xf numFmtId="175" fontId="12" fillId="5" borderId="1" xfId="0" applyNumberFormat="1" applyFont="1" applyFill="1" applyBorder="1" applyAlignment="1">
      <alignment horizontal="center" vertical="center"/>
    </xf>
    <xf numFmtId="0" fontId="0" fillId="5" borderId="1" xfId="0" applyFill="1" applyBorder="1" applyAlignment="1">
      <alignment horizontal="left" vertical="top" wrapText="1"/>
    </xf>
    <xf numFmtId="0" fontId="0" fillId="5" borderId="1" xfId="0" applyFill="1" applyBorder="1" applyAlignment="1">
      <alignment horizontal="center" vertical="top" wrapText="1"/>
    </xf>
    <xf numFmtId="0" fontId="0" fillId="5" borderId="1" xfId="0" applyFill="1" applyBorder="1" applyAlignment="1">
      <alignment horizontal="center" vertical="center" wrapText="1"/>
    </xf>
    <xf numFmtId="169" fontId="0" fillId="5" borderId="14" xfId="0" applyNumberFormat="1" applyFill="1" applyBorder="1" applyAlignment="1" applyProtection="1">
      <alignment horizontal="left" vertical="center"/>
      <protection locked="0"/>
    </xf>
    <xf numFmtId="169" fontId="0" fillId="5" borderId="14" xfId="0" applyNumberFormat="1" applyFill="1" applyBorder="1" applyAlignment="1" applyProtection="1">
      <alignment vertical="center"/>
      <protection locked="0"/>
    </xf>
    <xf numFmtId="0" fontId="29" fillId="8" borderId="0" xfId="0" applyFont="1" applyFill="1" applyAlignment="1">
      <alignment horizontal="left" vertical="center"/>
    </xf>
    <xf numFmtId="0" fontId="30" fillId="8" borderId="0" xfId="6" applyFont="1" applyFill="1" applyBorder="1" applyAlignment="1" applyProtection="1">
      <alignment horizontal="left" vertical="center"/>
    </xf>
    <xf numFmtId="0" fontId="31" fillId="8" borderId="23" xfId="0" applyFont="1" applyFill="1" applyBorder="1" applyAlignment="1">
      <alignment horizontal="left" vertical="center"/>
    </xf>
    <xf numFmtId="0" fontId="31" fillId="8" borderId="0" xfId="0" applyFont="1" applyFill="1" applyAlignment="1">
      <alignment horizontal="left" vertical="center"/>
    </xf>
    <xf numFmtId="0" fontId="31" fillId="8" borderId="24" xfId="0" applyFont="1" applyFill="1" applyBorder="1" applyAlignment="1">
      <alignment horizontal="left" vertical="center"/>
    </xf>
    <xf numFmtId="0" fontId="16" fillId="8" borderId="25" xfId="0" applyFont="1" applyFill="1" applyBorder="1" applyAlignment="1">
      <alignment horizontal="left" vertical="top" wrapText="1"/>
    </xf>
    <xf numFmtId="0" fontId="16" fillId="8" borderId="25" xfId="0" applyFont="1" applyFill="1" applyBorder="1" applyAlignment="1">
      <alignment horizontal="left" vertical="top"/>
    </xf>
    <xf numFmtId="0" fontId="16" fillId="8" borderId="0" xfId="0" applyFont="1" applyFill="1" applyAlignment="1">
      <alignment horizontal="left" vertical="top"/>
    </xf>
    <xf numFmtId="0" fontId="29" fillId="8" borderId="25" xfId="0" applyFont="1" applyFill="1" applyBorder="1" applyAlignment="1">
      <alignment horizontal="center" vertical="top" wrapText="1"/>
    </xf>
    <xf numFmtId="0" fontId="29" fillId="8" borderId="25" xfId="0" applyFont="1" applyFill="1" applyBorder="1" applyAlignment="1">
      <alignment horizontal="center" vertical="top"/>
    </xf>
    <xf numFmtId="0" fontId="29" fillId="8" borderId="0" xfId="0" applyFont="1" applyFill="1" applyAlignment="1">
      <alignment horizontal="center" vertical="top"/>
    </xf>
    <xf numFmtId="0" fontId="16" fillId="8" borderId="25" xfId="0" applyFont="1" applyFill="1" applyBorder="1" applyAlignment="1">
      <alignment horizontal="left" vertical="center"/>
    </xf>
    <xf numFmtId="0" fontId="16" fillId="8" borderId="0" xfId="0" applyFont="1" applyFill="1" applyAlignment="1">
      <alignment horizontal="left" vertical="center"/>
    </xf>
    <xf numFmtId="0" fontId="29" fillId="8" borderId="25" xfId="0" applyFont="1" applyFill="1" applyBorder="1" applyAlignment="1">
      <alignment horizontal="left" vertical="center"/>
    </xf>
    <xf numFmtId="0" fontId="0" fillId="6" borderId="1" xfId="0" applyFill="1" applyBorder="1" applyAlignment="1">
      <alignment horizontal="center" wrapText="1"/>
    </xf>
    <xf numFmtId="0" fontId="0" fillId="6" borderId="1" xfId="0" applyFill="1" applyBorder="1" applyAlignment="1">
      <alignment horizontal="center"/>
    </xf>
    <xf numFmtId="0" fontId="0" fillId="6" borderId="1" xfId="0" applyFill="1" applyBorder="1" applyAlignment="1">
      <alignment horizontal="center" vertical="center" wrapText="1"/>
    </xf>
    <xf numFmtId="0" fontId="0" fillId="6" borderId="1" xfId="0" applyFill="1" applyBorder="1" applyAlignment="1">
      <alignment horizontal="center" vertical="center"/>
    </xf>
    <xf numFmtId="0" fontId="0" fillId="6" borderId="0" xfId="0" applyFill="1" applyAlignment="1">
      <alignment horizontal="center"/>
    </xf>
    <xf numFmtId="0" fontId="12" fillId="6" borderId="1" xfId="0" applyFont="1" applyFill="1" applyBorder="1" applyAlignment="1">
      <alignment horizontal="center" vertical="center"/>
    </xf>
    <xf numFmtId="0" fontId="0" fillId="6" borderId="1" xfId="0" quotePrefix="1" applyFill="1" applyBorder="1" applyAlignment="1">
      <alignment horizontal="center" vertical="center" wrapText="1"/>
    </xf>
    <xf numFmtId="0" fontId="0" fillId="6" borderId="4" xfId="0" applyFill="1" applyBorder="1" applyAlignment="1">
      <alignment horizontal="center" vertical="center" wrapText="1"/>
    </xf>
    <xf numFmtId="0" fontId="0" fillId="6" borderId="5" xfId="0" applyFill="1" applyBorder="1" applyAlignment="1">
      <alignment horizontal="center" vertical="center" wrapText="1"/>
    </xf>
    <xf numFmtId="0" fontId="0" fillId="6" borderId="3" xfId="0" applyFill="1" applyBorder="1" applyAlignment="1">
      <alignment horizontal="center" vertical="center" wrapText="1"/>
    </xf>
    <xf numFmtId="0" fontId="12" fillId="6" borderId="5" xfId="0" applyFont="1" applyFill="1" applyBorder="1" applyAlignment="1">
      <alignment horizontal="center" vertical="center"/>
    </xf>
    <xf numFmtId="0" fontId="12" fillId="6" borderId="3" xfId="0" applyFont="1" applyFill="1" applyBorder="1" applyAlignment="1">
      <alignment horizontal="center" vertical="center"/>
    </xf>
    <xf numFmtId="0" fontId="12" fillId="6" borderId="0" xfId="0" applyFont="1" applyFill="1" applyAlignment="1">
      <alignment horizontal="center"/>
    </xf>
    <xf numFmtId="0" fontId="5" fillId="6" borderId="4" xfId="0" applyFont="1" applyFill="1" applyBorder="1" applyAlignment="1">
      <alignment horizontal="center" vertical="center" wrapText="1"/>
    </xf>
    <xf numFmtId="0" fontId="5" fillId="6" borderId="5" xfId="0" applyFont="1" applyFill="1" applyBorder="1" applyAlignment="1">
      <alignment horizontal="center" vertical="center" wrapText="1"/>
    </xf>
    <xf numFmtId="0" fontId="5" fillId="6" borderId="3" xfId="0" applyFont="1" applyFill="1" applyBorder="1" applyAlignment="1">
      <alignment horizontal="center" vertical="center" wrapText="1"/>
    </xf>
    <xf numFmtId="0" fontId="5" fillId="6" borderId="4" xfId="0" applyFont="1" applyFill="1" applyBorder="1" applyAlignment="1">
      <alignment horizontal="center" vertical="center"/>
    </xf>
    <xf numFmtId="0" fontId="5" fillId="6" borderId="5" xfId="0" applyFont="1" applyFill="1" applyBorder="1" applyAlignment="1">
      <alignment horizontal="center" vertical="center"/>
    </xf>
    <xf numFmtId="0" fontId="5" fillId="6" borderId="3" xfId="0" applyFont="1" applyFill="1" applyBorder="1" applyAlignment="1">
      <alignment horizontal="center" vertical="center"/>
    </xf>
    <xf numFmtId="0" fontId="0" fillId="0" borderId="0" xfId="0" applyAlignment="1">
      <alignment horizontal="center"/>
    </xf>
    <xf numFmtId="168" fontId="13" fillId="5" borderId="4" xfId="5" applyNumberFormat="1" applyFont="1" applyFill="1" applyBorder="1" applyAlignment="1">
      <alignment horizontal="left" vertical="center" wrapText="1"/>
    </xf>
    <xf numFmtId="168" fontId="13" fillId="5" borderId="5" xfId="5" applyNumberFormat="1" applyFont="1" applyFill="1" applyBorder="1" applyAlignment="1">
      <alignment horizontal="left" vertical="center" wrapText="1"/>
    </xf>
    <xf numFmtId="168" fontId="13" fillId="5" borderId="3" xfId="5" applyNumberFormat="1" applyFont="1" applyFill="1" applyBorder="1" applyAlignment="1">
      <alignment horizontal="left" vertical="center" wrapText="1"/>
    </xf>
    <xf numFmtId="168" fontId="13" fillId="5" borderId="4" xfId="5" applyNumberFormat="1" applyFont="1" applyFill="1" applyBorder="1" applyAlignment="1">
      <alignment horizontal="center" vertical="center" wrapText="1"/>
    </xf>
    <xf numFmtId="168" fontId="13" fillId="5" borderId="5" xfId="5" applyNumberFormat="1" applyFont="1" applyFill="1" applyBorder="1" applyAlignment="1">
      <alignment horizontal="center" vertical="center" wrapText="1"/>
    </xf>
    <xf numFmtId="168" fontId="13" fillId="5" borderId="3" xfId="5" applyNumberFormat="1" applyFont="1" applyFill="1" applyBorder="1" applyAlignment="1">
      <alignment horizontal="center" vertical="center" wrapText="1"/>
    </xf>
    <xf numFmtId="0" fontId="5" fillId="0" borderId="4" xfId="1" applyFont="1" applyBorder="1" applyAlignment="1">
      <alignment horizontal="center" vertical="center" wrapText="1"/>
    </xf>
    <xf numFmtId="0" fontId="5" fillId="0" borderId="5" xfId="1" applyFont="1" applyBorder="1" applyAlignment="1">
      <alignment horizontal="center" vertical="center" wrapText="1"/>
    </xf>
    <xf numFmtId="0" fontId="5" fillId="0" borderId="3" xfId="1" applyFont="1" applyBorder="1" applyAlignment="1">
      <alignment horizontal="center" vertical="center" wrapText="1"/>
    </xf>
    <xf numFmtId="168" fontId="13" fillId="5" borderId="18" xfId="5" applyNumberFormat="1" applyFont="1" applyFill="1" applyBorder="1" applyAlignment="1">
      <alignment horizontal="center" vertical="center" wrapText="1"/>
    </xf>
    <xf numFmtId="168" fontId="13" fillId="5" borderId="15" xfId="5" applyNumberFormat="1" applyFont="1" applyFill="1" applyBorder="1" applyAlignment="1">
      <alignment horizontal="center" vertical="center" wrapText="1"/>
    </xf>
    <xf numFmtId="168" fontId="13" fillId="5" borderId="2" xfId="5" applyNumberFormat="1" applyFont="1" applyFill="1" applyBorder="1" applyAlignment="1">
      <alignment horizontal="center" vertical="center" wrapText="1"/>
    </xf>
    <xf numFmtId="168" fontId="13" fillId="5" borderId="20" xfId="5" applyNumberFormat="1" applyFont="1" applyFill="1" applyBorder="1" applyAlignment="1">
      <alignment horizontal="center" vertical="center" wrapText="1"/>
    </xf>
    <xf numFmtId="168" fontId="13" fillId="5" borderId="11" xfId="5" applyNumberFormat="1" applyFont="1" applyFill="1" applyBorder="1" applyAlignment="1">
      <alignment horizontal="center" vertical="center" wrapText="1"/>
    </xf>
    <xf numFmtId="168" fontId="13" fillId="5" borderId="16" xfId="5" applyNumberFormat="1" applyFont="1" applyFill="1" applyBorder="1" applyAlignment="1">
      <alignment horizontal="center" vertical="center" wrapText="1"/>
    </xf>
    <xf numFmtId="0" fontId="12" fillId="16" borderId="1" xfId="14" applyFont="1" applyFill="1" applyBorder="1" applyAlignment="1">
      <alignment horizontal="center" vertical="center" wrapText="1"/>
    </xf>
    <xf numFmtId="0" fontId="12" fillId="16" borderId="1" xfId="23" applyFont="1" applyFill="1" applyBorder="1" applyAlignment="1">
      <alignment horizontal="center" vertical="center"/>
    </xf>
    <xf numFmtId="0" fontId="40" fillId="0" borderId="1" xfId="6" applyFont="1" applyFill="1" applyBorder="1" applyAlignment="1" applyProtection="1">
      <alignment horizontal="left" vertical="center"/>
    </xf>
    <xf numFmtId="0" fontId="12" fillId="16" borderId="1" xfId="14" applyFont="1" applyFill="1" applyBorder="1" applyAlignment="1">
      <alignment horizontal="center" vertical="center"/>
    </xf>
    <xf numFmtId="0" fontId="4" fillId="0" borderId="4" xfId="14" applyFont="1" applyBorder="1" applyAlignment="1">
      <alignment horizontal="left" vertical="center" wrapText="1"/>
    </xf>
    <xf numFmtId="0" fontId="4" fillId="0" borderId="5" xfId="14" applyFont="1" applyBorder="1" applyAlignment="1">
      <alignment horizontal="left" vertical="center" wrapText="1"/>
    </xf>
    <xf numFmtId="0" fontId="4" fillId="0" borderId="3" xfId="14" applyFont="1" applyBorder="1" applyAlignment="1">
      <alignment horizontal="left" vertical="center" wrapText="1"/>
    </xf>
    <xf numFmtId="0" fontId="13" fillId="0" borderId="4" xfId="14" applyFont="1" applyBorder="1" applyAlignment="1">
      <alignment horizontal="center"/>
    </xf>
    <xf numFmtId="0" fontId="13" fillId="0" borderId="3" xfId="14" applyFont="1" applyBorder="1" applyAlignment="1">
      <alignment horizontal="center"/>
    </xf>
    <xf numFmtId="1" fontId="21" fillId="0" borderId="18" xfId="6" applyNumberFormat="1" applyFont="1" applyFill="1" applyBorder="1" applyAlignment="1" applyProtection="1">
      <alignment horizontal="left" vertical="center" wrapText="1"/>
    </xf>
    <xf numFmtId="1" fontId="21" fillId="0" borderId="2" xfId="6" applyNumberFormat="1" applyFont="1" applyFill="1" applyBorder="1" applyAlignment="1" applyProtection="1">
      <alignment horizontal="left" vertical="center" wrapText="1"/>
    </xf>
    <xf numFmtId="0" fontId="17" fillId="0" borderId="1" xfId="6" applyFont="1" applyBorder="1" applyAlignment="1" applyProtection="1">
      <alignment horizontal="left" vertical="center" wrapText="1"/>
    </xf>
    <xf numFmtId="1" fontId="42" fillId="0" borderId="1" xfId="6" applyNumberFormat="1" applyFont="1" applyFill="1" applyBorder="1" applyAlignment="1" applyProtection="1">
      <alignment horizontal="left" vertical="center" wrapText="1"/>
    </xf>
    <xf numFmtId="0" fontId="4" fillId="0" borderId="1" xfId="14" applyFont="1" applyBorder="1" applyAlignment="1">
      <alignment horizontal="left" vertical="center"/>
    </xf>
    <xf numFmtId="0" fontId="12" fillId="16" borderId="1" xfId="14" applyFont="1" applyFill="1" applyBorder="1" applyAlignment="1">
      <alignment horizontal="center"/>
    </xf>
    <xf numFmtId="0" fontId="42" fillId="0" borderId="4" xfId="6" applyFont="1" applyFill="1" applyBorder="1" applyAlignment="1" applyProtection="1">
      <alignment horizontal="left" vertical="center" wrapText="1"/>
    </xf>
    <xf numFmtId="0" fontId="42" fillId="0" borderId="3" xfId="6" applyFont="1" applyFill="1" applyBorder="1" applyAlignment="1" applyProtection="1">
      <alignment horizontal="left" vertical="center" wrapText="1"/>
    </xf>
    <xf numFmtId="0" fontId="40" fillId="0" borderId="4" xfId="6" applyFont="1" applyFill="1" applyBorder="1" applyAlignment="1" applyProtection="1">
      <alignment horizontal="left" vertical="center" wrapText="1"/>
    </xf>
    <xf numFmtId="0" fontId="40" fillId="0" borderId="3" xfId="6" applyFont="1" applyFill="1" applyBorder="1" applyAlignment="1" applyProtection="1">
      <alignment horizontal="left" vertical="center" wrapText="1"/>
    </xf>
    <xf numFmtId="0" fontId="4" fillId="0" borderId="4" xfId="14" applyFont="1" applyBorder="1" applyAlignment="1">
      <alignment horizontal="left" vertical="center"/>
    </xf>
    <xf numFmtId="0" fontId="4" fillId="0" borderId="5" xfId="14" applyFont="1" applyBorder="1" applyAlignment="1">
      <alignment horizontal="left" vertical="center"/>
    </xf>
    <xf numFmtId="0" fontId="4" fillId="0" borderId="3" xfId="14" applyFont="1" applyBorder="1" applyAlignment="1">
      <alignment horizontal="left" vertical="center"/>
    </xf>
    <xf numFmtId="0" fontId="0" fillId="5" borderId="4" xfId="0" applyFill="1" applyBorder="1" applyAlignment="1">
      <alignment horizontal="left" vertical="center" wrapText="1"/>
    </xf>
    <xf numFmtId="0" fontId="0" fillId="5" borderId="5" xfId="0" applyFill="1" applyBorder="1" applyAlignment="1">
      <alignment horizontal="left" vertical="center" wrapText="1"/>
    </xf>
    <xf numFmtId="0" fontId="0" fillId="5" borderId="3" xfId="0" applyFill="1" applyBorder="1" applyAlignment="1">
      <alignment horizontal="left" vertical="center" wrapText="1"/>
    </xf>
    <xf numFmtId="0" fontId="0" fillId="0" borderId="1" xfId="0" applyBorder="1" applyAlignment="1">
      <alignment horizontal="center"/>
    </xf>
    <xf numFmtId="0" fontId="12" fillId="0" borderId="1" xfId="0" applyFont="1" applyBorder="1" applyAlignment="1">
      <alignment horizontal="center" vertical="center"/>
    </xf>
    <xf numFmtId="169" fontId="0" fillId="5" borderId="1" xfId="0" applyNumberFormat="1" applyFill="1" applyBorder="1" applyAlignment="1" applyProtection="1">
      <alignment horizontal="center" vertical="center"/>
      <protection locked="0"/>
    </xf>
    <xf numFmtId="169" fontId="0" fillId="5" borderId="49" xfId="0" applyNumberFormat="1" applyFill="1" applyBorder="1" applyAlignment="1" applyProtection="1">
      <alignment horizontal="center" vertical="center"/>
      <protection locked="0"/>
    </xf>
    <xf numFmtId="169" fontId="0" fillId="5" borderId="42" xfId="0" applyNumberFormat="1" applyFill="1" applyBorder="1" applyAlignment="1" applyProtection="1">
      <alignment horizontal="center" vertical="center"/>
      <protection locked="0"/>
    </xf>
    <xf numFmtId="169" fontId="0" fillId="5" borderId="47" xfId="0" applyNumberFormat="1" applyFill="1" applyBorder="1" applyAlignment="1" applyProtection="1">
      <alignment horizontal="center" vertical="center"/>
      <protection locked="0"/>
    </xf>
    <xf numFmtId="0" fontId="48" fillId="21" borderId="38" xfId="0" applyFont="1" applyFill="1" applyBorder="1" applyAlignment="1">
      <alignment horizontal="center"/>
    </xf>
    <xf numFmtId="0" fontId="48" fillId="21" borderId="7" xfId="0" applyFont="1" applyFill="1" applyBorder="1" applyAlignment="1">
      <alignment horizontal="center"/>
    </xf>
    <xf numFmtId="0" fontId="48" fillId="21" borderId="52" xfId="0" applyFont="1" applyFill="1" applyBorder="1" applyAlignment="1">
      <alignment horizontal="center"/>
    </xf>
    <xf numFmtId="0" fontId="12" fillId="0" borderId="19" xfId="0" applyFont="1" applyBorder="1" applyAlignment="1">
      <alignment horizontal="center" wrapText="1"/>
    </xf>
    <xf numFmtId="0" fontId="12" fillId="0" borderId="0" xfId="0" applyFont="1" applyAlignment="1">
      <alignment horizontal="center" wrapText="1"/>
    </xf>
    <xf numFmtId="0" fontId="12" fillId="0" borderId="8" xfId="0" applyFont="1" applyBorder="1" applyAlignment="1">
      <alignment horizontal="center" wrapText="1"/>
    </xf>
    <xf numFmtId="0" fontId="12" fillId="0" borderId="20" xfId="0" applyFont="1" applyBorder="1" applyAlignment="1">
      <alignment horizontal="center" wrapText="1"/>
    </xf>
    <xf numFmtId="0" fontId="12" fillId="0" borderId="11" xfId="0" applyFont="1" applyBorder="1" applyAlignment="1">
      <alignment horizontal="center" wrapText="1"/>
    </xf>
    <xf numFmtId="0" fontId="12" fillId="0" borderId="16" xfId="0" applyFont="1" applyBorder="1" applyAlignment="1">
      <alignment horizontal="center" wrapText="1"/>
    </xf>
    <xf numFmtId="0" fontId="12" fillId="0" borderId="19" xfId="0" applyFont="1" applyBorder="1" applyAlignment="1">
      <alignment horizontal="center" vertical="top" wrapText="1"/>
    </xf>
    <xf numFmtId="0" fontId="12" fillId="0" borderId="0" xfId="0" applyFont="1" applyAlignment="1">
      <alignment horizontal="center" vertical="top" wrapText="1"/>
    </xf>
    <xf numFmtId="0" fontId="12" fillId="0" borderId="8" xfId="0" applyFont="1" applyBorder="1" applyAlignment="1">
      <alignment horizontal="center" vertical="top" wrapText="1"/>
    </xf>
    <xf numFmtId="0" fontId="12" fillId="0" borderId="20" xfId="0" applyFont="1" applyBorder="1" applyAlignment="1">
      <alignment horizontal="center" vertical="top" wrapText="1"/>
    </xf>
    <xf numFmtId="0" fontId="12" fillId="0" borderId="11" xfId="0" applyFont="1" applyBorder="1" applyAlignment="1">
      <alignment horizontal="center" vertical="top" wrapText="1"/>
    </xf>
    <xf numFmtId="0" fontId="12" fillId="0" borderId="16" xfId="0" applyFont="1" applyBorder="1" applyAlignment="1">
      <alignment horizontal="center" vertical="top" wrapText="1"/>
    </xf>
    <xf numFmtId="169" fontId="0" fillId="5" borderId="18" xfId="0" applyNumberFormat="1" applyFill="1" applyBorder="1" applyAlignment="1" applyProtection="1">
      <alignment horizontal="center" vertical="center" wrapText="1"/>
      <protection locked="0"/>
    </xf>
    <xf numFmtId="169" fontId="0" fillId="5" borderId="15" xfId="0" applyNumberFormat="1" applyFill="1" applyBorder="1" applyAlignment="1" applyProtection="1">
      <alignment horizontal="center" vertical="center" wrapText="1"/>
      <protection locked="0"/>
    </xf>
    <xf numFmtId="169" fontId="0" fillId="5" borderId="2" xfId="0" applyNumberFormat="1" applyFill="1" applyBorder="1" applyAlignment="1" applyProtection="1">
      <alignment horizontal="center" vertical="center" wrapText="1"/>
      <protection locked="0"/>
    </xf>
    <xf numFmtId="169" fontId="0" fillId="5" borderId="19" xfId="0" applyNumberFormat="1" applyFill="1" applyBorder="1" applyAlignment="1" applyProtection="1">
      <alignment horizontal="center" vertical="center" wrapText="1"/>
      <protection locked="0"/>
    </xf>
    <xf numFmtId="169" fontId="0" fillId="5" borderId="0" xfId="0" applyNumberFormat="1" applyFill="1" applyAlignment="1" applyProtection="1">
      <alignment horizontal="center" vertical="center" wrapText="1"/>
      <protection locked="0"/>
    </xf>
    <xf numFmtId="169" fontId="0" fillId="5" borderId="8" xfId="0" applyNumberFormat="1" applyFill="1" applyBorder="1" applyAlignment="1" applyProtection="1">
      <alignment horizontal="center" vertical="center" wrapText="1"/>
      <protection locked="0"/>
    </xf>
    <xf numFmtId="169" fontId="0" fillId="5" borderId="20" xfId="0" applyNumberFormat="1" applyFill="1" applyBorder="1" applyAlignment="1" applyProtection="1">
      <alignment horizontal="center" vertical="center" wrapText="1"/>
      <protection locked="0"/>
    </xf>
    <xf numFmtId="169" fontId="0" fillId="5" borderId="11" xfId="0" applyNumberFormat="1" applyFill="1" applyBorder="1" applyAlignment="1" applyProtection="1">
      <alignment horizontal="center" vertical="center" wrapText="1"/>
      <protection locked="0"/>
    </xf>
    <xf numFmtId="169" fontId="0" fillId="5" borderId="16" xfId="0" applyNumberFormat="1" applyFill="1" applyBorder="1" applyAlignment="1" applyProtection="1">
      <alignment horizontal="center" vertical="center" wrapText="1"/>
      <protection locked="0"/>
    </xf>
    <xf numFmtId="0" fontId="12" fillId="0" borderId="4" xfId="0" applyFont="1" applyBorder="1" applyAlignment="1">
      <alignment horizontal="center" wrapText="1"/>
    </xf>
    <xf numFmtId="0" fontId="12" fillId="0" borderId="5" xfId="0" applyFont="1" applyBorder="1" applyAlignment="1">
      <alignment horizontal="center" wrapText="1"/>
    </xf>
    <xf numFmtId="0" fontId="12" fillId="0" borderId="3" xfId="0" applyFont="1" applyBorder="1" applyAlignment="1">
      <alignment horizontal="center" wrapText="1"/>
    </xf>
    <xf numFmtId="169" fontId="0" fillId="5" borderId="15" xfId="0" applyNumberFormat="1" applyFill="1" applyBorder="1" applyAlignment="1" applyProtection="1">
      <alignment horizontal="center" vertical="center"/>
      <protection locked="0"/>
    </xf>
    <xf numFmtId="169" fontId="0" fillId="5" borderId="2" xfId="0" applyNumberFormat="1" applyFill="1" applyBorder="1" applyAlignment="1" applyProtection="1">
      <alignment horizontal="center" vertical="center"/>
      <protection locked="0"/>
    </xf>
    <xf numFmtId="169" fontId="0" fillId="5" borderId="19" xfId="0" applyNumberFormat="1" applyFill="1" applyBorder="1" applyAlignment="1" applyProtection="1">
      <alignment horizontal="center" vertical="center"/>
      <protection locked="0"/>
    </xf>
    <xf numFmtId="169" fontId="0" fillId="5" borderId="0" xfId="0" applyNumberFormat="1" applyFill="1" applyAlignment="1" applyProtection="1">
      <alignment horizontal="center" vertical="center"/>
      <protection locked="0"/>
    </xf>
    <xf numFmtId="169" fontId="0" fillId="5" borderId="8" xfId="0" applyNumberFormat="1" applyFill="1" applyBorder="1" applyAlignment="1" applyProtection="1">
      <alignment horizontal="center" vertical="center"/>
      <protection locked="0"/>
    </xf>
    <xf numFmtId="169" fontId="0" fillId="5" borderId="20" xfId="0" applyNumberFormat="1" applyFill="1" applyBorder="1" applyAlignment="1" applyProtection="1">
      <alignment horizontal="center" vertical="center"/>
      <protection locked="0"/>
    </xf>
    <xf numFmtId="169" fontId="0" fillId="5" borderId="11" xfId="0" applyNumberFormat="1" applyFill="1" applyBorder="1" applyAlignment="1" applyProtection="1">
      <alignment horizontal="center" vertical="center"/>
      <protection locked="0"/>
    </xf>
    <xf numFmtId="169" fontId="0" fillId="5" borderId="16" xfId="0" applyNumberFormat="1" applyFill="1" applyBorder="1" applyAlignment="1" applyProtection="1">
      <alignment horizontal="center" vertical="center"/>
      <protection locked="0"/>
    </xf>
    <xf numFmtId="3" fontId="12" fillId="0" borderId="6" xfId="0" applyNumberFormat="1" applyFont="1" applyBorder="1" applyAlignment="1">
      <alignment horizontal="center"/>
    </xf>
    <xf numFmtId="0" fontId="12" fillId="0" borderId="41" xfId="0" applyFont="1" applyBorder="1" applyAlignment="1">
      <alignment horizontal="center" vertical="center" textRotation="90"/>
    </xf>
    <xf numFmtId="0" fontId="12" fillId="0" borderId="43" xfId="0" applyFont="1" applyBorder="1" applyAlignment="1">
      <alignment horizontal="center" vertical="center" textRotation="90"/>
    </xf>
    <xf numFmtId="0" fontId="12" fillId="0" borderId="10" xfId="0" applyFont="1" applyBorder="1" applyAlignment="1">
      <alignment horizontal="center" vertical="center" textRotation="90"/>
    </xf>
    <xf numFmtId="0" fontId="12" fillId="3" borderId="37" xfId="0" applyFont="1" applyFill="1" applyBorder="1" applyAlignment="1">
      <alignment horizontal="center" vertical="center" textRotation="90" wrapText="1"/>
    </xf>
    <xf numFmtId="0" fontId="12" fillId="3" borderId="13" xfId="0" applyFont="1" applyFill="1" applyBorder="1" applyAlignment="1">
      <alignment horizontal="center" vertical="center" textRotation="90" wrapText="1"/>
    </xf>
    <xf numFmtId="0" fontId="12" fillId="3" borderId="14" xfId="0" applyFont="1" applyFill="1" applyBorder="1" applyAlignment="1">
      <alignment horizontal="center" vertical="center" textRotation="90" wrapText="1"/>
    </xf>
    <xf numFmtId="0" fontId="12" fillId="3" borderId="37" xfId="0" applyFont="1" applyFill="1" applyBorder="1" applyAlignment="1">
      <alignment horizontal="center" vertical="center" wrapText="1"/>
    </xf>
    <xf numFmtId="0" fontId="12" fillId="3" borderId="14" xfId="0" applyFont="1" applyFill="1" applyBorder="1" applyAlignment="1">
      <alignment horizontal="center" vertical="center" wrapText="1"/>
    </xf>
    <xf numFmtId="0" fontId="12" fillId="0" borderId="41" xfId="0" applyFont="1" applyBorder="1" applyAlignment="1">
      <alignment horizontal="center" vertical="center" textRotation="90" wrapText="1"/>
    </xf>
    <xf numFmtId="0" fontId="12" fillId="0" borderId="43" xfId="0" applyFont="1" applyBorder="1" applyAlignment="1">
      <alignment horizontal="center" vertical="center" textRotation="90" wrapText="1"/>
    </xf>
    <xf numFmtId="0" fontId="12" fillId="0" borderId="10" xfId="0" applyFont="1" applyBorder="1" applyAlignment="1">
      <alignment horizontal="center" vertical="center" textRotation="90" wrapText="1"/>
    </xf>
    <xf numFmtId="0" fontId="12" fillId="3" borderId="43" xfId="0" applyFont="1" applyFill="1" applyBorder="1" applyAlignment="1">
      <alignment horizontal="center" vertical="center" textRotation="90" wrapText="1"/>
    </xf>
    <xf numFmtId="0" fontId="12" fillId="3" borderId="10" xfId="0" applyFont="1" applyFill="1" applyBorder="1" applyAlignment="1">
      <alignment horizontal="center" vertical="center" textRotation="90" wrapText="1"/>
    </xf>
    <xf numFmtId="0" fontId="12" fillId="2" borderId="42" xfId="0" applyFont="1" applyFill="1" applyBorder="1" applyAlignment="1">
      <alignment horizontal="center" vertical="center"/>
    </xf>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12" fillId="0" borderId="3" xfId="0" applyFont="1" applyBorder="1" applyAlignment="1">
      <alignment horizontal="center" vertical="center"/>
    </xf>
    <xf numFmtId="0" fontId="12" fillId="2" borderId="47" xfId="0" applyFont="1" applyFill="1" applyBorder="1" applyAlignment="1">
      <alignment horizontal="center" vertical="center"/>
    </xf>
    <xf numFmtId="0" fontId="12" fillId="0" borderId="45" xfId="0" applyFont="1" applyBorder="1" applyAlignment="1">
      <alignment horizontal="center"/>
    </xf>
    <xf numFmtId="0" fontId="12" fillId="0" borderId="44" xfId="0" applyFont="1" applyBorder="1" applyAlignment="1">
      <alignment horizontal="center"/>
    </xf>
    <xf numFmtId="0" fontId="12" fillId="0" borderId="56" xfId="0" applyFont="1" applyBorder="1" applyAlignment="1">
      <alignment horizontal="center"/>
    </xf>
    <xf numFmtId="169" fontId="0" fillId="5" borderId="6" xfId="0" applyNumberFormat="1" applyFill="1" applyBorder="1" applyAlignment="1" applyProtection="1">
      <alignment horizontal="center" vertical="center"/>
      <protection locked="0"/>
    </xf>
    <xf numFmtId="169" fontId="0" fillId="5" borderId="51" xfId="0" applyNumberFormat="1" applyFill="1" applyBorder="1" applyAlignment="1" applyProtection="1">
      <alignment horizontal="center" vertical="center"/>
      <protection locked="0"/>
    </xf>
    <xf numFmtId="0" fontId="12" fillId="2" borderId="46" xfId="0" applyFont="1" applyFill="1" applyBorder="1" applyAlignment="1">
      <alignment horizontal="center" vertical="center"/>
    </xf>
    <xf numFmtId="0" fontId="0" fillId="0" borderId="0" xfId="0" applyAlignment="1">
      <alignment horizontal="center" wrapText="1"/>
    </xf>
    <xf numFmtId="0" fontId="12" fillId="0" borderId="1" xfId="0" applyFont="1" applyBorder="1" applyAlignment="1">
      <alignment horizontal="center"/>
    </xf>
    <xf numFmtId="169" fontId="0" fillId="5" borderId="58" xfId="0" applyNumberFormat="1" applyFill="1" applyBorder="1" applyAlignment="1" applyProtection="1">
      <alignment horizontal="center" vertical="center" wrapText="1"/>
      <protection locked="0"/>
    </xf>
    <xf numFmtId="169" fontId="0" fillId="5" borderId="21" xfId="0" applyNumberFormat="1" applyFill="1" applyBorder="1" applyAlignment="1" applyProtection="1">
      <alignment horizontal="center" vertical="center" wrapText="1"/>
      <protection locked="0"/>
    </xf>
    <xf numFmtId="169" fontId="0" fillId="5" borderId="32" xfId="0" applyNumberFormat="1" applyFill="1" applyBorder="1" applyAlignment="1" applyProtection="1">
      <alignment horizontal="center" vertical="center" wrapText="1"/>
      <protection locked="0"/>
    </xf>
    <xf numFmtId="169" fontId="0" fillId="5" borderId="33" xfId="0" applyNumberFormat="1" applyFill="1" applyBorder="1" applyAlignment="1" applyProtection="1">
      <alignment horizontal="center" vertical="center" wrapText="1"/>
      <protection locked="0"/>
    </xf>
    <xf numFmtId="169" fontId="0" fillId="5" borderId="59" xfId="0" applyNumberFormat="1" applyFill="1" applyBorder="1" applyAlignment="1" applyProtection="1">
      <alignment horizontal="center" vertical="center" wrapText="1"/>
      <protection locked="0"/>
    </xf>
    <xf numFmtId="0" fontId="12" fillId="2" borderId="37" xfId="0" applyFont="1" applyFill="1" applyBorder="1" applyAlignment="1">
      <alignment horizontal="center" vertical="center" textRotation="90" wrapText="1"/>
    </xf>
    <xf numFmtId="0" fontId="12" fillId="2" borderId="13" xfId="0" applyFont="1" applyFill="1" applyBorder="1" applyAlignment="1">
      <alignment horizontal="center" vertical="center" textRotation="90" wrapText="1"/>
    </xf>
    <xf numFmtId="0" fontId="12" fillId="2" borderId="14" xfId="0" applyFont="1" applyFill="1" applyBorder="1" applyAlignment="1">
      <alignment horizontal="center" vertical="center" textRotation="90" wrapText="1"/>
    </xf>
    <xf numFmtId="169" fontId="0" fillId="5" borderId="18" xfId="0" applyNumberFormat="1" applyFill="1" applyBorder="1" applyAlignment="1" applyProtection="1">
      <alignment horizontal="center" vertical="center"/>
      <protection locked="0"/>
    </xf>
  </cellXfs>
  <cellStyles count="39">
    <cellStyle name="%" xfId="11" xr:uid="{00000000-0005-0000-0000-000000000000}"/>
    <cellStyle name="% 100" xfId="5" xr:uid="{00000000-0005-0000-0000-000001000000}"/>
    <cellStyle name="% 2" xfId="17" xr:uid="{78942FE7-619F-48DB-AA3F-D78F4E866005}"/>
    <cellStyle name="=C:\WINNT\SYSTEM32\COMMAND.COM 2 2 2" xfId="15" xr:uid="{00000000-0005-0000-0000-000002000000}"/>
    <cellStyle name="=C:\WINNT\SYSTEM32\COMMAND.COM 6" xfId="7" xr:uid="{00000000-0005-0000-0000-000003000000}"/>
    <cellStyle name="Calculation" xfId="22" builtinId="22"/>
    <cellStyle name="Comma 10" xfId="8" xr:uid="{00000000-0005-0000-0000-000004000000}"/>
    <cellStyle name="Comma 2" xfId="3" xr:uid="{00000000-0005-0000-0000-000005000000}"/>
    <cellStyle name="Comma 2 2" xfId="20" xr:uid="{48581B7D-9CAA-4A59-9DA3-CBC98C64C215}"/>
    <cellStyle name="Currency 2" xfId="4" xr:uid="{00000000-0005-0000-0000-000006000000}"/>
    <cellStyle name="Currency 2 2" xfId="21" xr:uid="{0EEF1AA9-F31C-4DA3-AA1C-623F9133D6EB}"/>
    <cellStyle name="Currency 2 3" xfId="24" xr:uid="{4337EDB6-CBD7-4301-BAD2-45A03F8FFBB3}"/>
    <cellStyle name="Hyperlink" xfId="6" builtinId="8"/>
    <cellStyle name="Hyperlink 2" xfId="29" xr:uid="{5178AF1C-DE68-4FC5-88DD-0E4AC52C771D}"/>
    <cellStyle name="Level 2" xfId="25" xr:uid="{159879BC-DD09-4992-9502-68C182E877BC}"/>
    <cellStyle name="Normal" xfId="0" builtinId="0"/>
    <cellStyle name="Normal 10 10" xfId="31" xr:uid="{CECFC066-61DF-4098-9FC7-E38B7FB24710}"/>
    <cellStyle name="Normal 10 2 2 2" xfId="16" xr:uid="{EB22FE60-3974-4A94-BE5E-349B62C1F400}"/>
    <cellStyle name="Normal 11 28 2" xfId="10" xr:uid="{00000000-0005-0000-0000-000009000000}"/>
    <cellStyle name="Normal 11 28 2 2 2" xfId="14" xr:uid="{00000000-0005-0000-0000-00000A000000}"/>
    <cellStyle name="Normal 11 28 2 2 2 2" xfId="27" xr:uid="{BEAD65BD-9D79-4A4E-B9AE-43F14B20F925}"/>
    <cellStyle name="Normal 14" xfId="32" xr:uid="{C5B88B82-4726-4BD7-9AA9-2D6E0ED2948B}"/>
    <cellStyle name="Normal 14 2_List of table gaps" xfId="12" xr:uid="{00000000-0005-0000-0000-00000B000000}"/>
    <cellStyle name="Normal 2" xfId="1" xr:uid="{00000000-0005-0000-0000-00000C000000}"/>
    <cellStyle name="Normal 2 2" xfId="18" xr:uid="{C9BCE489-8D7E-4307-91F9-48312DFB7371}"/>
    <cellStyle name="Normal 2 2 2" xfId="23" xr:uid="{90D6DF10-47D5-494C-AC62-D65BDF8E41D3}"/>
    <cellStyle name="Normal 2 3 10 4" xfId="38" xr:uid="{4F4DB750-E4B7-4A70-A6D6-72E232E0EE44}"/>
    <cellStyle name="Normal 228" xfId="33" xr:uid="{83E602C7-3B8B-40C0-9F08-259F40E36540}"/>
    <cellStyle name="Normal 232" xfId="34" xr:uid="{9F05C433-66D2-4CC9-8C85-CF1FE762C5D8}"/>
    <cellStyle name="Normal 233" xfId="35" xr:uid="{AEFB5264-9817-44AF-B195-2F52341710F4}"/>
    <cellStyle name="Normal 3" xfId="28" xr:uid="{BA35DF3C-3E5F-4629-8643-DCF723FAF017}"/>
    <cellStyle name="Normal 98" xfId="36" xr:uid="{8CC386FD-3CEA-4396-A67A-39DE6C7CFC7B}"/>
    <cellStyle name="Percent" xfId="9" builtinId="5"/>
    <cellStyle name="Percent 2" xfId="2" xr:uid="{00000000-0005-0000-0000-00000E000000}"/>
    <cellStyle name="Percent 2 2" xfId="19" xr:uid="{47D720D4-4204-4BF5-AABF-D67E791E1301}"/>
    <cellStyle name="Percent 2 3" xfId="26" xr:uid="{9AE7B663-DCFE-430D-9312-70609CAD0D17}"/>
    <cellStyle name="Percent 2 4" xfId="30" xr:uid="{70A8A3B3-F236-4892-A4E5-4E76201FF67D}"/>
    <cellStyle name="Style 1" xfId="13" xr:uid="{00000000-0005-0000-0000-00000F000000}"/>
    <cellStyle name="Tmpl_ModelData" xfId="37" xr:uid="{63FDA31C-A364-4B21-BDDD-6B0B592D4F2A}"/>
  </cellStyles>
  <dxfs count="2">
    <dxf>
      <font>
        <color theme="0" tint="-0.24994659260841701"/>
      </font>
    </dxf>
    <dxf>
      <fill>
        <patternFill>
          <bgColor theme="1" tint="0.499984740745262"/>
        </patternFill>
      </fill>
    </dxf>
  </dxfs>
  <tableStyles count="1" defaultTableStyle="TableStyleMedium2" defaultPivotStyle="PivotStyleLight16">
    <tableStyle name="Invisible" pivot="0" table="0" count="0" xr9:uid="{6AEDBE45-62EA-44E3-92B2-DD2130069D9B}"/>
  </tableStyles>
  <colors>
    <mruColors>
      <color rgb="FFFFFFCC"/>
      <color rgb="FFFFCCCC"/>
      <color rgb="FFFF9999"/>
      <color rgb="FF756C47"/>
      <color rgb="FFD6DC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3.xml"/><Relationship Id="rId21" Type="http://schemas.openxmlformats.org/officeDocument/2006/relationships/worksheet" Target="worksheets/sheet21.xml"/><Relationship Id="rId34"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1.xml"/><Relationship Id="rId40"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microsoft.com/office/2017/10/relationships/person" Target="persons/perso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20086</xdr:colOff>
      <xdr:row>4</xdr:row>
      <xdr:rowOff>90710</xdr:rowOff>
    </xdr:to>
    <xdr:pic>
      <xdr:nvPicPr>
        <xdr:cNvPr id="2" name="Picture 1" descr="Ofgem 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915686" cy="7193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3</xdr:col>
      <xdr:colOff>669738</xdr:colOff>
      <xdr:row>1</xdr:row>
      <xdr:rowOff>2184</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2836194" cy="716559"/>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Katy Collister" id="{E6DF5DA6-358A-4FD9-B628-43005AFFAC97}" userId="S::kcollister@northerngas.co.uk::e49bcef7-75cc-49b9-9788-5bca18e93134"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54" dT="2024-11-14T09:28:27.53" personId="{E6DF5DA6-358A-4FD9-B628-43005AFFAC97}" id="{E4C2CD11-7A41-4874-B836-416B633E15D1}">
    <text>Volumetric &amp; non volumetric replacements - offtake</text>
  </threadedComment>
  <threadedComment ref="C55" dT="2024-11-14T09:29:02.12" personId="{E6DF5DA6-358A-4FD9-B628-43005AFFAC97}" id="{CCC3DCAA-0B1F-4F75-8584-0D3790E71537}">
    <text>Non volumetric replacement PRS</text>
  </threadedComment>
  <threadedComment ref="C56" dT="2024-11-14T09:31:08.73" personId="{E6DF5DA6-358A-4FD9-B628-43005AFFAC97}" id="{146D4BC8-3105-4436-A79D-BB1E2761ADA2}">
    <text>Non volumetric full refurb PRS</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1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3.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5.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hyperlink" Target="file:///C:\Cross%20Sector\02.%20Workstreams\Business%20Plan%20Guidance\InnesD\AppData\Local\Microsoft\Windows\INetCache\Content.Outlook\0YOZAF2Z\CBA%20Inputs%20and%20Sources.xlsx" TargetMode="External"/><Relationship Id="rId13" Type="http://schemas.openxmlformats.org/officeDocument/2006/relationships/hyperlink" Target="https://press.hse.gov.uk/2023/07/06/work-related-fatality-figures-published/" TargetMode="External"/><Relationship Id="rId18" Type="http://schemas.openxmlformats.org/officeDocument/2006/relationships/hyperlink" Target="https://assets.publishing.service.gov.uk/media/6567994fcc1ec5000d8eef17/data-tables-1-19.xlsx" TargetMode="External"/><Relationship Id="rId3" Type="http://schemas.openxmlformats.org/officeDocument/2006/relationships/hyperlink" Target="https://assets.publishing.service.gov.uk/media/647f50dd103ca60013039a8a/2023-ghg-cf-methodology-paper.pdf" TargetMode="External"/><Relationship Id="rId7" Type="http://schemas.openxmlformats.org/officeDocument/2006/relationships/hyperlink" Target="file:///C:\Cross%20Sector\02.%20Workstreams\Business%20Plan%20Guidance\InnesD\AppData\Local\Microsoft\Windows\INetCache\Content.Outlook\0YOZAF2Z\CBA%20Inputs%20and%20Sources.xlsx" TargetMode="External"/><Relationship Id="rId12" Type="http://schemas.openxmlformats.org/officeDocument/2006/relationships/hyperlink" Target="https://www.hse.gov.uk/statistics/assets/docs/costs_tables.xlsx" TargetMode="External"/><Relationship Id="rId17" Type="http://schemas.openxmlformats.org/officeDocument/2006/relationships/hyperlink" Target="https://assets.publishing.service.gov.uk/media/6567994fcc1ec5000d8eef17/data-tables-1-19.xlsx" TargetMode="External"/><Relationship Id="rId2" Type="http://schemas.openxmlformats.org/officeDocument/2006/relationships/hyperlink" Target="https://assets.publishing.service.gov.uk/media/6567994fcc1ec5000d8eef17/data-tables-1-19.xlsx" TargetMode="External"/><Relationship Id="rId16" Type="http://schemas.openxmlformats.org/officeDocument/2006/relationships/hyperlink" Target="https://www.hse.gov.uk/statistics/assets/docs/lfsinjsum.xlsx" TargetMode="External"/><Relationship Id="rId20" Type="http://schemas.openxmlformats.org/officeDocument/2006/relationships/hyperlink" Target="https://www.ofgem.gov.uk/sites/default/files/docs/2021/04/dno_common_network_asset_indices_methodology_v2.1_final_01-04-2021.pdf" TargetMode="External"/><Relationship Id="rId1" Type="http://schemas.openxmlformats.org/officeDocument/2006/relationships/hyperlink" Target="https://www.ofgem.gov.uk/sites/default/files/2023-10/ED2%20PCFM%20V3%20%28published%2016%20October%202023%291697123823926.xlsx" TargetMode="External"/><Relationship Id="rId6" Type="http://schemas.openxmlformats.org/officeDocument/2006/relationships/hyperlink" Target="https://www.google.com/url?sa=t&amp;rct=j&amp;q=&amp;esrc=s&amp;source=web&amp;cd=&amp;ved=2ahUKEwit_oLOn-eDAxWFZ0EAHdCZAhMQFnoECBYQAQ&amp;url=https%3A%2F%2Fassets.publishing.service.gov.uk%2Fmedia%2F5fb41673d3bf7f63da090f11%2FDiscount_Factors.xlsx&amp;usg=AOvVaw2nuHZ8DiYMTASRId0ydohJ&amp;opi=89978449" TargetMode="External"/><Relationship Id="rId11" Type="http://schemas.openxmlformats.org/officeDocument/2006/relationships/hyperlink" Target="http://www.hse.gov.uk/economics/eauappraisal.htm" TargetMode="External"/><Relationship Id="rId5" Type="http://schemas.openxmlformats.org/officeDocument/2006/relationships/hyperlink" Target="file:///C:\Cross%20Sector\02.%20Workstreams\Business%20Plan%20Guidance\InnesD\AppData\Local\Microsoft\Windows\INetCache\Content.Outlook\0YOZAF2Z\CBA%20Inputs%20and%20Sources.xlsx" TargetMode="External"/><Relationship Id="rId15" Type="http://schemas.openxmlformats.org/officeDocument/2006/relationships/hyperlink" Target="https://www.hse.gov.uk/statistics/assets/docs/costs_tables.xlsx" TargetMode="External"/><Relationship Id="rId10" Type="http://schemas.openxmlformats.org/officeDocument/2006/relationships/hyperlink" Target="https://www.google.com/url?sa=t&amp;rct=j&amp;q=&amp;esrc=s&amp;source=web&amp;cd=&amp;ved=2ahUKEwit_oLOn-eDAxWFZ0EAHdCZAhMQFnoECBYQAQ&amp;url=https%3A%2F%2Fassets.publishing.service.gov.uk%2Fmedia%2F5fb41673d3bf7f63da090f11%2FDiscount_Factors.xlsx&amp;usg=AOvVaw2nuHZ8DiYMTASRId0ydohJ&amp;opi=89978449" TargetMode="External"/><Relationship Id="rId19" Type="http://schemas.openxmlformats.org/officeDocument/2006/relationships/hyperlink" Target="https://ghgprotocol.org/sites/default/files/Global-Warming-Potential-Values%20%28Feb%2016%202016%29_0.pdf" TargetMode="External"/><Relationship Id="rId4" Type="http://schemas.openxmlformats.org/officeDocument/2006/relationships/hyperlink" Target="https://assets.publishing.service.gov.uk/media/647f50dd103ca60013039a8a/2023-ghg-cf-methodology-paper.pdf" TargetMode="External"/><Relationship Id="rId9" Type="http://schemas.openxmlformats.org/officeDocument/2006/relationships/hyperlink" Target="file:///C:\Cross%20Sector\02.%20Workstreams\Business%20Plan%20Guidance\InnesD\AppData\Local\Microsoft\Windows\INetCache\Content.Outlook\0YOZAF2Z\CBA%20Inputs%20and%20Sources.xlsx" TargetMode="External"/><Relationship Id="rId14" Type="http://schemas.openxmlformats.org/officeDocument/2006/relationships/hyperlink" Target="http://www.hse.gov.uk/economics/eauappraisal.htm"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3" tint="-0.249977111117893"/>
  </sheetPr>
  <dimension ref="A6:J25"/>
  <sheetViews>
    <sheetView zoomScale="85" zoomScaleNormal="85" workbookViewId="0">
      <selection activeCell="D26" sqref="D26"/>
    </sheetView>
  </sheetViews>
  <sheetFormatPr defaultColWidth="9" defaultRowHeight="12.75"/>
  <cols>
    <col min="1" max="16384" width="9" style="41"/>
  </cols>
  <sheetData>
    <row r="6" spans="1:10" ht="13.5" thickBot="1"/>
    <row r="7" spans="1:10" ht="13.5" thickTop="1">
      <c r="A7" s="334" t="s">
        <v>0</v>
      </c>
      <c r="B7" s="334"/>
      <c r="C7" s="334"/>
      <c r="D7" s="334"/>
      <c r="E7" s="334"/>
      <c r="F7" s="334"/>
      <c r="G7" s="334"/>
      <c r="H7" s="334"/>
      <c r="I7" s="334"/>
      <c r="J7" s="334"/>
    </row>
    <row r="8" spans="1:10">
      <c r="A8" s="335"/>
      <c r="B8" s="335"/>
      <c r="C8" s="335"/>
      <c r="D8" s="335"/>
      <c r="E8" s="335"/>
      <c r="F8" s="335"/>
      <c r="G8" s="335"/>
      <c r="H8" s="335"/>
      <c r="I8" s="335"/>
      <c r="J8" s="335"/>
    </row>
    <row r="9" spans="1:10">
      <c r="A9" s="336"/>
      <c r="B9" s="336"/>
      <c r="C9" s="336"/>
      <c r="D9" s="336"/>
      <c r="E9" s="336"/>
      <c r="F9" s="336"/>
      <c r="G9" s="336"/>
      <c r="H9" s="336"/>
      <c r="I9" s="336"/>
      <c r="J9" s="336"/>
    </row>
    <row r="10" spans="1:10">
      <c r="A10" s="337" t="s">
        <v>1</v>
      </c>
      <c r="B10" s="338"/>
      <c r="C10" s="340"/>
      <c r="D10" s="341"/>
      <c r="E10" s="343" t="s">
        <v>2</v>
      </c>
      <c r="F10" s="343"/>
      <c r="G10" s="345"/>
      <c r="H10" s="345"/>
      <c r="I10" s="345"/>
      <c r="J10" s="345"/>
    </row>
    <row r="11" spans="1:10">
      <c r="A11" s="339"/>
      <c r="B11" s="339"/>
      <c r="C11" s="342"/>
      <c r="D11" s="342"/>
      <c r="E11" s="344"/>
      <c r="F11" s="344"/>
      <c r="G11" s="332"/>
      <c r="H11" s="332"/>
      <c r="I11" s="332"/>
      <c r="J11" s="332"/>
    </row>
    <row r="12" spans="1:10">
      <c r="A12" s="339"/>
      <c r="B12" s="339"/>
      <c r="C12" s="342"/>
      <c r="D12" s="342"/>
      <c r="E12" s="344"/>
      <c r="F12" s="344"/>
      <c r="G12" s="332"/>
      <c r="H12" s="332"/>
      <c r="I12" s="332"/>
      <c r="J12" s="332"/>
    </row>
    <row r="13" spans="1:10">
      <c r="A13" s="339"/>
      <c r="B13" s="339"/>
      <c r="C13" s="342"/>
      <c r="D13" s="342"/>
      <c r="E13" s="344"/>
      <c r="F13" s="344"/>
      <c r="G13" s="332"/>
      <c r="H13" s="332"/>
      <c r="I13" s="332"/>
      <c r="J13" s="332"/>
    </row>
    <row r="14" spans="1:10">
      <c r="A14" s="339"/>
      <c r="B14" s="339"/>
      <c r="C14" s="342"/>
      <c r="D14" s="342"/>
      <c r="E14" s="344" t="s">
        <v>3</v>
      </c>
      <c r="F14" s="344"/>
      <c r="G14" s="332" t="s">
        <v>4</v>
      </c>
      <c r="H14" s="332"/>
      <c r="I14" s="332"/>
      <c r="J14" s="332"/>
    </row>
    <row r="15" spans="1:10">
      <c r="A15" s="339"/>
      <c r="B15" s="339"/>
      <c r="C15" s="342"/>
      <c r="D15" s="342"/>
      <c r="E15" s="344"/>
      <c r="F15" s="344"/>
      <c r="G15" s="332"/>
      <c r="H15" s="332"/>
      <c r="I15" s="332"/>
      <c r="J15" s="332"/>
    </row>
    <row r="16" spans="1:10">
      <c r="A16" s="339"/>
      <c r="B16" s="339"/>
      <c r="C16" s="342"/>
      <c r="D16" s="342"/>
      <c r="E16" s="344"/>
      <c r="F16" s="344"/>
      <c r="G16" s="332"/>
      <c r="H16" s="332"/>
      <c r="I16" s="332"/>
      <c r="J16" s="332"/>
    </row>
    <row r="17" spans="1:10">
      <c r="A17" s="339"/>
      <c r="B17" s="339"/>
      <c r="C17" s="342"/>
      <c r="D17" s="342"/>
      <c r="E17" s="344"/>
      <c r="F17" s="344"/>
      <c r="G17" s="332"/>
      <c r="H17" s="332"/>
      <c r="I17" s="332"/>
      <c r="J17" s="332"/>
    </row>
    <row r="18" spans="1:10">
      <c r="A18" s="339"/>
      <c r="B18" s="339"/>
      <c r="C18" s="342"/>
      <c r="D18" s="342"/>
      <c r="E18" s="344" t="s">
        <v>5</v>
      </c>
      <c r="F18" s="344"/>
      <c r="G18" s="332"/>
      <c r="H18" s="332"/>
      <c r="I18" s="332"/>
      <c r="J18" s="332"/>
    </row>
    <row r="19" spans="1:10">
      <c r="A19" s="339"/>
      <c r="B19" s="339"/>
      <c r="C19" s="342"/>
      <c r="D19" s="342"/>
      <c r="E19" s="344"/>
      <c r="F19" s="344"/>
      <c r="G19" s="332"/>
      <c r="H19" s="332"/>
      <c r="I19" s="332"/>
      <c r="J19" s="332"/>
    </row>
    <row r="20" spans="1:10">
      <c r="A20" s="339"/>
      <c r="B20" s="339"/>
      <c r="C20" s="342"/>
      <c r="D20" s="342"/>
      <c r="E20" s="344"/>
      <c r="F20" s="344"/>
      <c r="G20" s="332"/>
      <c r="H20" s="332"/>
      <c r="I20" s="332"/>
      <c r="J20" s="332"/>
    </row>
    <row r="21" spans="1:10">
      <c r="A21" s="339"/>
      <c r="B21" s="339"/>
      <c r="C21" s="342"/>
      <c r="D21" s="342"/>
      <c r="E21" s="344"/>
      <c r="F21" s="344"/>
      <c r="G21" s="332"/>
      <c r="H21" s="332"/>
      <c r="I21" s="332"/>
      <c r="J21" s="332"/>
    </row>
    <row r="22" spans="1:10">
      <c r="A22" s="339"/>
      <c r="B22" s="339"/>
      <c r="C22" s="342"/>
      <c r="D22" s="342"/>
      <c r="E22" s="344" t="s">
        <v>6</v>
      </c>
      <c r="F22" s="344"/>
      <c r="G22" s="333"/>
      <c r="H22" s="332"/>
      <c r="I22" s="332"/>
      <c r="J22" s="332"/>
    </row>
    <row r="23" spans="1:10">
      <c r="A23" s="339"/>
      <c r="B23" s="339"/>
      <c r="C23" s="342"/>
      <c r="D23" s="342"/>
      <c r="E23" s="344"/>
      <c r="F23" s="344"/>
      <c r="G23" s="332"/>
      <c r="H23" s="332"/>
      <c r="I23" s="332"/>
      <c r="J23" s="332"/>
    </row>
    <row r="24" spans="1:10">
      <c r="A24" s="339"/>
      <c r="B24" s="339"/>
      <c r="C24" s="342"/>
      <c r="D24" s="342"/>
      <c r="E24" s="344"/>
      <c r="F24" s="344"/>
      <c r="G24" s="332"/>
      <c r="H24" s="332"/>
      <c r="I24" s="332"/>
      <c r="J24" s="332"/>
    </row>
    <row r="25" spans="1:10">
      <c r="A25" s="339"/>
      <c r="B25" s="339"/>
      <c r="C25" s="342"/>
      <c r="D25" s="342"/>
      <c r="E25" s="344"/>
      <c r="F25" s="344"/>
      <c r="G25" s="332"/>
      <c r="H25" s="332"/>
      <c r="I25" s="332"/>
      <c r="J25" s="332"/>
    </row>
  </sheetData>
  <mergeCells count="11">
    <mergeCell ref="G14:J17"/>
    <mergeCell ref="G18:J21"/>
    <mergeCell ref="G22:J25"/>
    <mergeCell ref="A7:J9"/>
    <mergeCell ref="A10:B25"/>
    <mergeCell ref="C10:D25"/>
    <mergeCell ref="E10:F13"/>
    <mergeCell ref="E14:F17"/>
    <mergeCell ref="E18:F21"/>
    <mergeCell ref="E22:F25"/>
    <mergeCell ref="G10:J13"/>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E1729-0DAA-4797-BC0B-6308CD5AE7B6}">
  <sheetPr codeName="Sheet14">
    <tabColor rgb="FFFFCCCC"/>
  </sheetPr>
  <dimension ref="A1:S34"/>
  <sheetViews>
    <sheetView workbookViewId="0">
      <selection activeCell="A34" sqref="A34"/>
    </sheetView>
  </sheetViews>
  <sheetFormatPr defaultRowHeight="12.75"/>
  <cols>
    <col min="1" max="1" width="22" customWidth="1"/>
  </cols>
  <sheetData>
    <row r="1" spans="1:19">
      <c r="A1" s="4" t="s">
        <v>502</v>
      </c>
    </row>
    <row r="2" spans="1:19">
      <c r="A2" s="472" t="s">
        <v>503</v>
      </c>
      <c r="B2" s="472"/>
      <c r="C2" s="472"/>
      <c r="D2" s="472"/>
      <c r="E2" s="472"/>
      <c r="F2" s="472"/>
      <c r="G2" s="472"/>
      <c r="H2" s="472"/>
      <c r="I2" s="472"/>
      <c r="J2" s="472"/>
      <c r="K2" s="472"/>
      <c r="L2" s="472"/>
      <c r="M2" s="472"/>
      <c r="N2" s="472"/>
      <c r="O2" s="472"/>
      <c r="P2" s="472"/>
      <c r="Q2" s="472"/>
      <c r="R2" s="472"/>
      <c r="S2" s="472"/>
    </row>
    <row r="3" spans="1:19">
      <c r="A3" s="472"/>
      <c r="B3" s="472"/>
      <c r="C3" s="472"/>
      <c r="D3" s="472"/>
      <c r="E3" s="472"/>
      <c r="F3" s="472"/>
      <c r="G3" s="472"/>
      <c r="H3" s="472"/>
      <c r="I3" s="472"/>
      <c r="J3" s="472"/>
      <c r="K3" s="472"/>
      <c r="L3" s="472"/>
      <c r="M3" s="472"/>
      <c r="N3" s="472"/>
      <c r="O3" s="472"/>
      <c r="P3" s="472"/>
      <c r="Q3" s="472"/>
      <c r="R3" s="472"/>
      <c r="S3" s="472"/>
    </row>
    <row r="4" spans="1:19">
      <c r="A4" s="472"/>
      <c r="B4" s="472"/>
      <c r="C4" s="472"/>
      <c r="D4" s="472"/>
      <c r="E4" s="472"/>
      <c r="F4" s="472"/>
      <c r="G4" s="472"/>
      <c r="H4" s="472"/>
      <c r="I4" s="472"/>
      <c r="J4" s="472"/>
      <c r="K4" s="472"/>
      <c r="L4" s="472"/>
      <c r="M4" s="472"/>
      <c r="N4" s="472"/>
      <c r="O4" s="472"/>
      <c r="P4" s="472"/>
      <c r="Q4" s="472"/>
      <c r="R4" s="472"/>
      <c r="S4" s="472"/>
    </row>
    <row r="6" spans="1:19">
      <c r="A6" s="4" t="s">
        <v>504</v>
      </c>
    </row>
    <row r="19" spans="1:19">
      <c r="A19" s="4" t="s">
        <v>505</v>
      </c>
    </row>
    <row r="20" spans="1:19">
      <c r="A20" s="472" t="s">
        <v>506</v>
      </c>
      <c r="B20" s="472"/>
      <c r="C20" s="472"/>
      <c r="D20" s="472"/>
      <c r="E20" s="472"/>
      <c r="F20" s="472"/>
      <c r="G20" s="472"/>
      <c r="H20" s="472"/>
      <c r="I20" s="472"/>
      <c r="J20" s="472"/>
      <c r="K20" s="472"/>
      <c r="L20" s="472"/>
      <c r="M20" s="472"/>
      <c r="N20" s="472"/>
      <c r="O20" s="472"/>
      <c r="P20" s="472"/>
      <c r="Q20" s="472"/>
      <c r="R20" s="472"/>
      <c r="S20" s="472"/>
    </row>
    <row r="21" spans="1:19" ht="25.5" customHeight="1">
      <c r="A21" s="472"/>
      <c r="B21" s="472"/>
      <c r="C21" s="472"/>
      <c r="D21" s="472"/>
      <c r="E21" s="472"/>
      <c r="F21" s="472"/>
      <c r="G21" s="472"/>
      <c r="H21" s="472"/>
      <c r="I21" s="472"/>
      <c r="J21" s="472"/>
      <c r="K21" s="472"/>
      <c r="L21" s="472"/>
      <c r="M21" s="472"/>
      <c r="N21" s="472"/>
      <c r="O21" s="472"/>
      <c r="P21" s="472"/>
      <c r="Q21" s="472"/>
      <c r="R21" s="472"/>
      <c r="S21" s="472"/>
    </row>
    <row r="23" spans="1:19">
      <c r="A23" s="158" t="s">
        <v>348</v>
      </c>
      <c r="B23" s="473" t="s">
        <v>507</v>
      </c>
      <c r="C23" s="473"/>
      <c r="D23" s="473"/>
      <c r="E23" s="473"/>
      <c r="F23" s="473"/>
      <c r="G23" s="473"/>
      <c r="H23" s="473"/>
      <c r="I23" s="473"/>
      <c r="J23" s="473"/>
      <c r="K23" s="473"/>
      <c r="L23" s="473"/>
      <c r="M23" s="473"/>
      <c r="N23" s="473"/>
      <c r="O23" s="473"/>
      <c r="P23" s="473"/>
      <c r="Q23" s="473"/>
      <c r="R23" s="473"/>
      <c r="S23" s="473"/>
    </row>
    <row r="24" spans="1:19">
      <c r="A24" s="158" t="s">
        <v>489</v>
      </c>
      <c r="B24" s="473" t="s">
        <v>508</v>
      </c>
      <c r="C24" s="473"/>
      <c r="D24" s="473"/>
      <c r="E24" s="473"/>
      <c r="F24" s="473"/>
      <c r="G24" s="473"/>
      <c r="H24" s="473"/>
      <c r="I24" s="473"/>
      <c r="J24" s="473"/>
      <c r="K24" s="473"/>
      <c r="L24" s="473"/>
      <c r="M24" s="473"/>
      <c r="N24" s="473"/>
      <c r="O24" s="473"/>
      <c r="P24" s="473"/>
      <c r="Q24" s="473"/>
      <c r="R24" s="473"/>
      <c r="S24" s="473"/>
    </row>
    <row r="25" spans="1:19">
      <c r="A25" s="159" t="s">
        <v>392</v>
      </c>
      <c r="B25" s="473" t="s">
        <v>509</v>
      </c>
      <c r="C25" s="473"/>
      <c r="D25" s="473"/>
      <c r="E25" s="473"/>
      <c r="F25" s="473"/>
      <c r="G25" s="473"/>
      <c r="H25" s="473"/>
      <c r="I25" s="473"/>
      <c r="J25" s="473"/>
      <c r="K25" s="473"/>
      <c r="L25" s="473"/>
      <c r="M25" s="473"/>
      <c r="N25" s="473"/>
      <c r="O25" s="473"/>
      <c r="P25" s="473"/>
      <c r="Q25" s="473"/>
      <c r="R25" s="473"/>
      <c r="S25" s="473"/>
    </row>
    <row r="26" spans="1:19">
      <c r="A26" s="159" t="s">
        <v>468</v>
      </c>
      <c r="B26" s="473" t="s">
        <v>509</v>
      </c>
      <c r="C26" s="473"/>
      <c r="D26" s="473"/>
      <c r="E26" s="473"/>
      <c r="F26" s="473"/>
      <c r="G26" s="473"/>
      <c r="H26" s="473"/>
      <c r="I26" s="473"/>
      <c r="J26" s="473"/>
      <c r="K26" s="473"/>
      <c r="L26" s="473"/>
      <c r="M26" s="473"/>
      <c r="N26" s="473"/>
      <c r="O26" s="473"/>
      <c r="P26" s="473"/>
      <c r="Q26" s="473"/>
      <c r="R26" s="473"/>
      <c r="S26" s="473"/>
    </row>
    <row r="27" spans="1:19">
      <c r="A27" s="159" t="s">
        <v>469</v>
      </c>
      <c r="B27" s="473" t="s">
        <v>509</v>
      </c>
      <c r="C27" s="473"/>
      <c r="D27" s="473"/>
      <c r="E27" s="473"/>
      <c r="F27" s="473"/>
      <c r="G27" s="473"/>
      <c r="H27" s="473"/>
      <c r="I27" s="473"/>
      <c r="J27" s="473"/>
      <c r="K27" s="473"/>
      <c r="L27" s="473"/>
      <c r="M27" s="473"/>
      <c r="N27" s="473"/>
      <c r="O27" s="473"/>
      <c r="P27" s="473"/>
      <c r="Q27" s="473"/>
      <c r="R27" s="473"/>
      <c r="S27" s="473"/>
    </row>
    <row r="31" spans="1:19">
      <c r="A31" s="4" t="s">
        <v>510</v>
      </c>
    </row>
    <row r="32" spans="1:19">
      <c r="A32" t="s">
        <v>511</v>
      </c>
    </row>
    <row r="34" spans="1:1">
      <c r="A34" s="4" t="s">
        <v>512</v>
      </c>
    </row>
  </sheetData>
  <mergeCells count="7">
    <mergeCell ref="A2:S4"/>
    <mergeCell ref="A20:S21"/>
    <mergeCell ref="B24:S24"/>
    <mergeCell ref="B23:S23"/>
    <mergeCell ref="B27:S27"/>
    <mergeCell ref="B26:S26"/>
    <mergeCell ref="B25:S2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B2DB9-6E8A-4BA5-8146-2B889254B40C}">
  <sheetPr codeName="Sheet6">
    <tabColor rgb="FF92D050"/>
  </sheetPr>
  <dimension ref="A1:BB366"/>
  <sheetViews>
    <sheetView topLeftCell="A21" zoomScale="80" zoomScaleNormal="80" workbookViewId="0">
      <selection activeCell="I60" sqref="E60:I61"/>
    </sheetView>
  </sheetViews>
  <sheetFormatPr defaultColWidth="9" defaultRowHeight="12.75" outlineLevelRow="3"/>
  <cols>
    <col min="1" max="1" width="31.375" customWidth="1"/>
    <col min="2" max="2" width="63.125" customWidth="1"/>
    <col min="3" max="3" width="41.125" customWidth="1"/>
    <col min="4" max="4" width="15.375" customWidth="1"/>
    <col min="5" max="5" width="21.375" bestFit="1" customWidth="1"/>
    <col min="6" max="6" width="19.625" bestFit="1" customWidth="1"/>
    <col min="7" max="7" width="15.75" customWidth="1"/>
    <col min="8" max="49" width="14.625" customWidth="1"/>
  </cols>
  <sheetData>
    <row r="1" spans="1:21" ht="56.85" customHeight="1" thickBot="1"/>
    <row r="2" spans="1:21" ht="15" customHeight="1" thickBot="1">
      <c r="A2" s="12" t="s">
        <v>80</v>
      </c>
      <c r="F2" s="24"/>
      <c r="G2" s="10"/>
      <c r="I2" s="412" t="s">
        <v>340</v>
      </c>
      <c r="J2" s="413"/>
      <c r="K2" s="413"/>
      <c r="L2" s="413"/>
      <c r="M2" s="413"/>
      <c r="N2" s="413"/>
      <c r="O2" s="413"/>
      <c r="P2" s="413"/>
      <c r="Q2" s="413"/>
      <c r="R2" s="413"/>
      <c r="S2" s="413"/>
      <c r="T2" s="413"/>
      <c r="U2" s="414"/>
    </row>
    <row r="3" spans="1:21" ht="13.5" customHeight="1" outlineLevel="1" thickBot="1">
      <c r="A3" s="3"/>
      <c r="B3" s="7"/>
      <c r="F3" s="24"/>
      <c r="G3" s="10"/>
      <c r="I3" s="415" t="s">
        <v>341</v>
      </c>
      <c r="J3" s="416"/>
      <c r="K3" s="416"/>
      <c r="L3" s="416"/>
      <c r="M3" s="416"/>
      <c r="N3" s="417"/>
      <c r="O3" s="1"/>
      <c r="P3" s="421" t="s">
        <v>342</v>
      </c>
      <c r="Q3" s="422"/>
      <c r="R3" s="422"/>
      <c r="S3" s="422"/>
      <c r="T3" s="422"/>
      <c r="U3" s="423"/>
    </row>
    <row r="4" spans="1:21" ht="56.25" customHeight="1" outlineLevel="1">
      <c r="A4" s="31" t="s">
        <v>157</v>
      </c>
      <c r="B4" s="86" t="s">
        <v>117</v>
      </c>
      <c r="E4" s="53" t="s">
        <v>343</v>
      </c>
      <c r="F4" s="91">
        <v>45632</v>
      </c>
      <c r="G4" s="28"/>
      <c r="H4" s="10"/>
      <c r="I4" s="418"/>
      <c r="J4" s="419"/>
      <c r="K4" s="419"/>
      <c r="L4" s="419"/>
      <c r="M4" s="419"/>
      <c r="N4" s="420"/>
      <c r="P4" s="424"/>
      <c r="Q4" s="425"/>
      <c r="R4" s="425"/>
      <c r="S4" s="425"/>
      <c r="T4" s="425"/>
      <c r="U4" s="426"/>
    </row>
    <row r="5" spans="1:21" outlineLevel="1">
      <c r="A5" s="13" t="s">
        <v>344</v>
      </c>
      <c r="B5" s="88" t="s">
        <v>345</v>
      </c>
      <c r="E5" s="14"/>
      <c r="H5" s="10"/>
      <c r="I5" s="427" t="s">
        <v>165</v>
      </c>
      <c r="J5" s="439"/>
      <c r="K5" s="439"/>
      <c r="L5" s="439"/>
      <c r="M5" s="439"/>
      <c r="N5" s="440"/>
      <c r="P5" s="427" t="s">
        <v>513</v>
      </c>
      <c r="Q5" s="439"/>
      <c r="R5" s="439"/>
      <c r="S5" s="439"/>
      <c r="T5" s="439"/>
      <c r="U5" s="440"/>
    </row>
    <row r="6" spans="1:21" outlineLevel="1">
      <c r="A6" s="13" t="s">
        <v>347</v>
      </c>
      <c r="B6" s="88" t="s">
        <v>348</v>
      </c>
      <c r="E6" s="53" t="s">
        <v>349</v>
      </c>
      <c r="F6" s="90" t="s">
        <v>350</v>
      </c>
      <c r="H6" s="10"/>
      <c r="I6" s="441"/>
      <c r="J6" s="442"/>
      <c r="K6" s="442"/>
      <c r="L6" s="442"/>
      <c r="M6" s="442"/>
      <c r="N6" s="443"/>
      <c r="P6" s="441"/>
      <c r="Q6" s="442"/>
      <c r="R6" s="442"/>
      <c r="S6" s="442"/>
      <c r="T6" s="442"/>
      <c r="U6" s="443"/>
    </row>
    <row r="7" spans="1:21" outlineLevel="1">
      <c r="A7" s="13" t="s">
        <v>351</v>
      </c>
      <c r="B7" s="88" t="s">
        <v>160</v>
      </c>
      <c r="E7" s="14"/>
      <c r="H7" s="10"/>
      <c r="I7" s="441"/>
      <c r="J7" s="442"/>
      <c r="K7" s="442"/>
      <c r="L7" s="442"/>
      <c r="M7" s="442"/>
      <c r="N7" s="443"/>
      <c r="P7" s="441"/>
      <c r="Q7" s="442"/>
      <c r="R7" s="442"/>
      <c r="S7" s="442"/>
      <c r="T7" s="442"/>
      <c r="U7" s="443"/>
    </row>
    <row r="8" spans="1:21" ht="39" outlineLevel="1" thickBot="1">
      <c r="A8" s="34" t="s">
        <v>352</v>
      </c>
      <c r="B8" s="89" t="s">
        <v>353</v>
      </c>
      <c r="E8" s="14"/>
      <c r="H8" s="10"/>
      <c r="I8" s="441"/>
      <c r="J8" s="442"/>
      <c r="K8" s="442"/>
      <c r="L8" s="442"/>
      <c r="M8" s="442"/>
      <c r="N8" s="443"/>
      <c r="P8" s="441"/>
      <c r="Q8" s="442"/>
      <c r="R8" s="442"/>
      <c r="S8" s="442"/>
      <c r="T8" s="442"/>
      <c r="U8" s="443"/>
    </row>
    <row r="9" spans="1:21" outlineLevel="1">
      <c r="E9" s="14"/>
      <c r="H9" s="10"/>
      <c r="I9" s="441"/>
      <c r="J9" s="442"/>
      <c r="K9" s="442"/>
      <c r="L9" s="442"/>
      <c r="M9" s="442"/>
      <c r="N9" s="443"/>
      <c r="P9" s="441"/>
      <c r="Q9" s="442"/>
      <c r="R9" s="442"/>
      <c r="S9" s="442"/>
      <c r="T9" s="442"/>
      <c r="U9" s="443"/>
    </row>
    <row r="10" spans="1:21" ht="26.25" outlineLevel="1" thickBot="1">
      <c r="A10" s="32" t="s">
        <v>354</v>
      </c>
      <c r="B10" s="35">
        <f>Baseline!B10</f>
        <v>2027</v>
      </c>
      <c r="E10" s="14"/>
      <c r="H10" s="10"/>
      <c r="I10" s="441"/>
      <c r="J10" s="442"/>
      <c r="K10" s="442"/>
      <c r="L10" s="442"/>
      <c r="M10" s="442"/>
      <c r="N10" s="443"/>
      <c r="P10" s="441"/>
      <c r="Q10" s="442"/>
      <c r="R10" s="442"/>
      <c r="S10" s="442"/>
      <c r="T10" s="442"/>
      <c r="U10" s="443"/>
    </row>
    <row r="11" spans="1:21" outlineLevel="1">
      <c r="A11" s="16"/>
      <c r="H11" s="10"/>
      <c r="I11" s="441"/>
      <c r="J11" s="442"/>
      <c r="K11" s="442"/>
      <c r="L11" s="442"/>
      <c r="M11" s="442"/>
      <c r="N11" s="443"/>
      <c r="P11" s="441"/>
      <c r="Q11" s="442"/>
      <c r="R11" s="442"/>
      <c r="S11" s="442"/>
      <c r="T11" s="442"/>
      <c r="U11" s="443"/>
    </row>
    <row r="12" spans="1:21" ht="38.25" outlineLevel="1">
      <c r="A12" s="26" t="s">
        <v>355</v>
      </c>
      <c r="B12" s="26" t="s">
        <v>356</v>
      </c>
      <c r="C12" s="26" t="s">
        <v>357</v>
      </c>
      <c r="D12" s="26" t="s">
        <v>358</v>
      </c>
      <c r="E12" s="26" t="s">
        <v>359</v>
      </c>
      <c r="F12" s="26" t="s">
        <v>360</v>
      </c>
      <c r="G12" s="26" t="s">
        <v>361</v>
      </c>
      <c r="I12" s="441"/>
      <c r="J12" s="442"/>
      <c r="K12" s="442"/>
      <c r="L12" s="442"/>
      <c r="M12" s="442"/>
      <c r="N12" s="443"/>
      <c r="P12" s="441"/>
      <c r="Q12" s="442"/>
      <c r="R12" s="442"/>
      <c r="S12" s="442"/>
      <c r="T12" s="442"/>
      <c r="U12" s="443"/>
    </row>
    <row r="13" spans="1:21" outlineLevel="1">
      <c r="A13" s="58">
        <v>2035</v>
      </c>
      <c r="B13" s="21">
        <f t="shared" ref="B13:B18" si="0">INDEX($E$204:$AW$204,1,MATCH($A13,$E$53:$BB$53,0))</f>
        <v>-204.40468802261719</v>
      </c>
      <c r="C13" s="21">
        <f>B13-Baseline!B13</f>
        <v>-4.6730939678761558</v>
      </c>
      <c r="D13" s="21">
        <f t="shared" ref="D13:D18" si="1">INDEX($E$205:$AW$205,1,MATCH($A13,$E$53:$BB$53,0))</f>
        <v>-148.97703710147692</v>
      </c>
      <c r="E13" s="21">
        <f>D13-Baseline!D13</f>
        <v>-6.7193293527836033</v>
      </c>
      <c r="F13" s="21">
        <f t="shared" ref="F13:F18" si="2">INDEX($E$206:$AW$206,1,MATCH($A13,$E$53:$BB$53,0))</f>
        <v>-259.82863299766279</v>
      </c>
      <c r="G13" s="21">
        <f>F13-Baseline!F13</f>
        <v>-2.6292585199486211</v>
      </c>
      <c r="I13" s="441"/>
      <c r="J13" s="442"/>
      <c r="K13" s="442"/>
      <c r="L13" s="442"/>
      <c r="M13" s="442"/>
      <c r="N13" s="443"/>
      <c r="P13" s="441"/>
      <c r="Q13" s="442"/>
      <c r="R13" s="442"/>
      <c r="S13" s="442"/>
      <c r="T13" s="442"/>
      <c r="U13" s="443"/>
    </row>
    <row r="14" spans="1:21" outlineLevel="1">
      <c r="A14" s="58">
        <v>2040</v>
      </c>
      <c r="B14" s="21">
        <f t="shared" si="0"/>
        <v>-312.97056592279745</v>
      </c>
      <c r="C14" s="21">
        <f>B14-Baseline!B14</f>
        <v>-0.3062164012507651</v>
      </c>
      <c r="D14" s="21">
        <f t="shared" si="1"/>
        <v>-225.47203677133521</v>
      </c>
      <c r="E14" s="21">
        <f>D14-Baseline!D14</f>
        <v>-4.0434956769832411</v>
      </c>
      <c r="F14" s="21">
        <f t="shared" si="2"/>
        <v>-400.55379157081455</v>
      </c>
      <c r="G14" s="21">
        <f>F14-Baseline!F14</f>
        <v>3.4332815790960467</v>
      </c>
      <c r="I14" s="441"/>
      <c r="J14" s="442"/>
      <c r="K14" s="442"/>
      <c r="L14" s="442"/>
      <c r="M14" s="442"/>
      <c r="N14" s="443"/>
      <c r="P14" s="441"/>
      <c r="Q14" s="442"/>
      <c r="R14" s="442"/>
      <c r="S14" s="442"/>
      <c r="T14" s="442"/>
      <c r="U14" s="443"/>
    </row>
    <row r="15" spans="1:21" outlineLevel="1">
      <c r="A15" s="58">
        <v>2045</v>
      </c>
      <c r="B15" s="21">
        <f t="shared" si="0"/>
        <v>-421.26715314011625</v>
      </c>
      <c r="C15" s="21">
        <f>B15-Baseline!B15</f>
        <v>4.8280442650172404</v>
      </c>
      <c r="D15" s="21">
        <f t="shared" si="1"/>
        <v>-300.8421450437063</v>
      </c>
      <c r="E15" s="21">
        <f>D15-Baseline!D15</f>
        <v>-0.6949127861014972</v>
      </c>
      <c r="F15" s="21">
        <f t="shared" si="2"/>
        <v>-541.73067698824968</v>
      </c>
      <c r="G15" s="21">
        <f>F15-Baseline!F15</f>
        <v>10.350723260935865</v>
      </c>
      <c r="I15" s="441"/>
      <c r="J15" s="442"/>
      <c r="K15" s="442"/>
      <c r="L15" s="442"/>
      <c r="M15" s="442"/>
      <c r="N15" s="443"/>
      <c r="P15" s="441"/>
      <c r="Q15" s="442"/>
      <c r="R15" s="442"/>
      <c r="S15" s="442"/>
      <c r="T15" s="442"/>
      <c r="U15" s="443"/>
    </row>
    <row r="16" spans="1:21" outlineLevel="1">
      <c r="A16" s="58">
        <v>2050</v>
      </c>
      <c r="B16" s="21">
        <f t="shared" si="0"/>
        <v>-529.8833196130754</v>
      </c>
      <c r="C16" s="21">
        <f>B16-Baseline!B16</f>
        <v>10.523013329260039</v>
      </c>
      <c r="D16" s="21">
        <f t="shared" si="1"/>
        <v>-375.62552465730619</v>
      </c>
      <c r="E16" s="21">
        <f>D16-Baseline!D16</f>
        <v>3.1183435718066335</v>
      </c>
      <c r="F16" s="21">
        <f t="shared" si="2"/>
        <v>-684.09728732457347</v>
      </c>
      <c r="G16" s="21">
        <f>F16-Baseline!F16</f>
        <v>17.922815679881751</v>
      </c>
      <c r="I16" s="441"/>
      <c r="J16" s="442"/>
      <c r="K16" s="442"/>
      <c r="L16" s="442"/>
      <c r="M16" s="442"/>
      <c r="N16" s="443"/>
      <c r="P16" s="441"/>
      <c r="Q16" s="442"/>
      <c r="R16" s="442"/>
      <c r="S16" s="442"/>
      <c r="T16" s="442"/>
      <c r="U16" s="443"/>
    </row>
    <row r="17" spans="1:21" outlineLevel="1">
      <c r="A17" s="58">
        <v>2060</v>
      </c>
      <c r="B17" s="21">
        <f t="shared" si="0"/>
        <v>-1894.2308886530118</v>
      </c>
      <c r="C17" s="21">
        <f>B17-Baseline!B17</f>
        <v>91.846000149336305</v>
      </c>
      <c r="D17" s="21">
        <f t="shared" si="1"/>
        <v>-1211.4086311744018</v>
      </c>
      <c r="E17" s="21">
        <f>D17-Baseline!D17</f>
        <v>53.230837216030295</v>
      </c>
      <c r="F17" s="21">
        <f t="shared" si="2"/>
        <v>-2572.0518444936429</v>
      </c>
      <c r="G17" s="21">
        <f>F17-Baseline!F17</f>
        <v>130.16294603151982</v>
      </c>
      <c r="I17" s="441"/>
      <c r="J17" s="442"/>
      <c r="K17" s="442"/>
      <c r="L17" s="442"/>
      <c r="M17" s="442"/>
      <c r="N17" s="443"/>
      <c r="P17" s="441"/>
      <c r="Q17" s="442"/>
      <c r="R17" s="442"/>
      <c r="S17" s="442"/>
      <c r="T17" s="442"/>
      <c r="U17" s="443"/>
    </row>
    <row r="18" spans="1:21" outlineLevel="1">
      <c r="A18" s="58">
        <v>2070</v>
      </c>
      <c r="B18" s="21">
        <f t="shared" si="0"/>
        <v>-3354.1159766877336</v>
      </c>
      <c r="C18" s="21">
        <f>B18-Baseline!B18</f>
        <v>180.62419779704396</v>
      </c>
      <c r="D18" s="21">
        <f t="shared" si="1"/>
        <v>-2087.1564964972154</v>
      </c>
      <c r="E18" s="21">
        <f>D18-Baseline!D18</f>
        <v>106.69877935677005</v>
      </c>
      <c r="F18" s="21">
        <f t="shared" si="2"/>
        <v>-4606.0014930778507</v>
      </c>
      <c r="G18" s="21">
        <f>F18-Baseline!F18</f>
        <v>253.64211436564619</v>
      </c>
      <c r="I18" s="444"/>
      <c r="J18" s="445"/>
      <c r="K18" s="445"/>
      <c r="L18" s="445"/>
      <c r="M18" s="445"/>
      <c r="N18" s="446"/>
      <c r="P18" s="444"/>
      <c r="Q18" s="445"/>
      <c r="R18" s="445"/>
      <c r="S18" s="445"/>
      <c r="T18" s="445"/>
      <c r="U18" s="446"/>
    </row>
    <row r="19" spans="1:21" ht="13.5" outlineLevel="1" thickBot="1">
      <c r="A19" s="447"/>
      <c r="B19" s="447"/>
      <c r="I19" s="250"/>
      <c r="J19" s="251"/>
      <c r="K19" s="251"/>
      <c r="L19" s="251"/>
      <c r="M19" s="251"/>
      <c r="N19" s="251"/>
      <c r="P19" s="249"/>
      <c r="Q19" s="249"/>
      <c r="R19" s="249"/>
      <c r="S19" s="249"/>
      <c r="T19" s="249"/>
      <c r="U19" s="232"/>
    </row>
    <row r="20" spans="1:21" ht="26.25" customHeight="1" outlineLevel="1">
      <c r="A20" s="54" t="s">
        <v>362</v>
      </c>
      <c r="B20" s="55">
        <f>Baseline!B20</f>
        <v>0.33700000000000002</v>
      </c>
      <c r="E20" s="154"/>
      <c r="I20" s="436" t="s">
        <v>363</v>
      </c>
      <c r="J20" s="437"/>
      <c r="K20" s="437"/>
      <c r="L20" s="437"/>
      <c r="M20" s="437"/>
      <c r="N20" s="438"/>
      <c r="P20" s="436" t="s">
        <v>364</v>
      </c>
      <c r="Q20" s="437"/>
      <c r="R20" s="437"/>
      <c r="S20" s="437"/>
      <c r="T20" s="437"/>
      <c r="U20" s="438"/>
    </row>
    <row r="21" spans="1:21" ht="12.75" customHeight="1" outlineLevel="1">
      <c r="A21" s="154"/>
      <c r="B21" s="155"/>
      <c r="I21" s="427" t="s">
        <v>365</v>
      </c>
      <c r="J21" s="439"/>
      <c r="K21" s="439"/>
      <c r="L21" s="439"/>
      <c r="M21" s="439"/>
      <c r="N21" s="440"/>
      <c r="P21" s="427" t="s">
        <v>514</v>
      </c>
      <c r="Q21" s="428"/>
      <c r="R21" s="428"/>
      <c r="S21" s="428"/>
      <c r="T21" s="428"/>
      <c r="U21" s="429"/>
    </row>
    <row r="22" spans="1:21" ht="12.75" customHeight="1" outlineLevel="1">
      <c r="A22" s="154"/>
      <c r="B22" s="155"/>
      <c r="I22" s="441"/>
      <c r="J22" s="442"/>
      <c r="K22" s="442"/>
      <c r="L22" s="442"/>
      <c r="M22" s="442"/>
      <c r="N22" s="443"/>
      <c r="P22" s="430"/>
      <c r="Q22" s="431"/>
      <c r="R22" s="431"/>
      <c r="S22" s="431"/>
      <c r="T22" s="431"/>
      <c r="U22" s="432"/>
    </row>
    <row r="23" spans="1:21" outlineLevel="1">
      <c r="A23" s="154"/>
      <c r="B23" s="462" t="s">
        <v>366</v>
      </c>
      <c r="C23" s="463"/>
      <c r="D23" s="463"/>
      <c r="E23" s="463"/>
      <c r="F23" s="463"/>
      <c r="G23" s="464"/>
      <c r="I23" s="441"/>
      <c r="J23" s="442"/>
      <c r="K23" s="442"/>
      <c r="L23" s="442"/>
      <c r="M23" s="442"/>
      <c r="N23" s="443"/>
      <c r="P23" s="430"/>
      <c r="Q23" s="431"/>
      <c r="R23" s="431"/>
      <c r="S23" s="431"/>
      <c r="T23" s="431"/>
      <c r="U23" s="432"/>
    </row>
    <row r="24" spans="1:21" outlineLevel="1">
      <c r="B24" s="17">
        <v>2027</v>
      </c>
      <c r="C24" s="17">
        <v>2028</v>
      </c>
      <c r="D24" s="17">
        <v>2029</v>
      </c>
      <c r="E24" s="17">
        <v>2030</v>
      </c>
      <c r="F24" s="17">
        <v>2031</v>
      </c>
      <c r="G24" s="17" t="s">
        <v>367</v>
      </c>
      <c r="I24" s="441"/>
      <c r="J24" s="442"/>
      <c r="K24" s="442"/>
      <c r="L24" s="442"/>
      <c r="M24" s="442"/>
      <c r="N24" s="443"/>
      <c r="P24" s="430"/>
      <c r="Q24" s="431"/>
      <c r="R24" s="431"/>
      <c r="S24" s="431"/>
      <c r="T24" s="431"/>
      <c r="U24" s="432"/>
    </row>
    <row r="25" spans="1:21" ht="13.5" outlineLevel="1" thickBot="1">
      <c r="B25" s="30" t="s">
        <v>368</v>
      </c>
      <c r="C25" s="30" t="s">
        <v>368</v>
      </c>
      <c r="D25" s="30" t="s">
        <v>368</v>
      </c>
      <c r="E25" s="30" t="s">
        <v>368</v>
      </c>
      <c r="F25" s="30" t="s">
        <v>368</v>
      </c>
      <c r="G25" s="30" t="s">
        <v>368</v>
      </c>
      <c r="I25" s="441"/>
      <c r="J25" s="442"/>
      <c r="K25" s="442"/>
      <c r="L25" s="442"/>
      <c r="M25" s="442"/>
      <c r="N25" s="443"/>
      <c r="P25" s="430"/>
      <c r="Q25" s="431"/>
      <c r="R25" s="431"/>
      <c r="S25" s="431"/>
      <c r="T25" s="431"/>
      <c r="U25" s="432"/>
    </row>
    <row r="26" spans="1:21" outlineLevel="1">
      <c r="A26" s="54" t="s">
        <v>369</v>
      </c>
      <c r="B26" s="21">
        <f>E64</f>
        <v>-3.56</v>
      </c>
      <c r="C26" s="21">
        <f>F64</f>
        <v>-1.4500000000000002</v>
      </c>
      <c r="D26" s="21">
        <f>G64</f>
        <v>-3.46</v>
      </c>
      <c r="E26" s="21">
        <f>H64</f>
        <v>-1.4500000000000002</v>
      </c>
      <c r="F26" s="21">
        <f>I64</f>
        <v>-4.51</v>
      </c>
      <c r="G26" s="21">
        <f>SUM(J64:BB64)</f>
        <v>0</v>
      </c>
      <c r="I26" s="441"/>
      <c r="J26" s="442"/>
      <c r="K26" s="442"/>
      <c r="L26" s="442"/>
      <c r="M26" s="442"/>
      <c r="N26" s="443"/>
      <c r="P26" s="430"/>
      <c r="Q26" s="431"/>
      <c r="R26" s="431"/>
      <c r="S26" s="431"/>
      <c r="T26" s="431"/>
      <c r="U26" s="432"/>
    </row>
    <row r="27" spans="1:21" outlineLevel="1">
      <c r="A27" s="54" t="s">
        <v>370</v>
      </c>
      <c r="B27" s="21">
        <f>E71+E77</f>
        <v>-2.0601886900836983</v>
      </c>
      <c r="C27" s="21">
        <f>F71+F77</f>
        <v>-2.0752386141188297</v>
      </c>
      <c r="D27" s="21">
        <f>G71+G77</f>
        <v>-2.122951692687264</v>
      </c>
      <c r="E27" s="21">
        <f>H71+H77</f>
        <v>-2.1699039261945807</v>
      </c>
      <c r="F27" s="21">
        <f>I71+I77</f>
        <v>-2.2181954105480428</v>
      </c>
      <c r="G27" s="21">
        <f>SUM(J71:BB71)+SUM(J77:BB77)</f>
        <v>-1072.3639460915515</v>
      </c>
      <c r="I27" s="441"/>
      <c r="J27" s="442"/>
      <c r="K27" s="442"/>
      <c r="L27" s="442"/>
      <c r="M27" s="442"/>
      <c r="N27" s="443"/>
      <c r="P27" s="430"/>
      <c r="Q27" s="431"/>
      <c r="R27" s="431"/>
      <c r="S27" s="431"/>
      <c r="T27" s="431"/>
      <c r="U27" s="432"/>
    </row>
    <row r="28" spans="1:21" outlineLevel="1">
      <c r="A28" s="154"/>
      <c r="B28" s="248"/>
      <c r="C28" s="248"/>
      <c r="D28" s="248"/>
      <c r="E28" s="248"/>
      <c r="F28" s="248"/>
      <c r="G28" s="248"/>
      <c r="I28" s="441"/>
      <c r="J28" s="442"/>
      <c r="K28" s="442"/>
      <c r="L28" s="442"/>
      <c r="M28" s="442"/>
      <c r="N28" s="443"/>
      <c r="P28" s="430"/>
      <c r="Q28" s="431"/>
      <c r="R28" s="431"/>
      <c r="S28" s="431"/>
      <c r="T28" s="431"/>
      <c r="U28" s="432"/>
    </row>
    <row r="29" spans="1:21" ht="13.5" outlineLevel="1" thickBot="1">
      <c r="A29" s="154"/>
      <c r="B29" s="248"/>
      <c r="C29" s="248"/>
      <c r="D29" s="248"/>
      <c r="E29" s="248"/>
      <c r="F29" s="248"/>
      <c r="G29" s="248"/>
      <c r="I29" s="441"/>
      <c r="J29" s="442"/>
      <c r="K29" s="442"/>
      <c r="L29" s="442"/>
      <c r="M29" s="442"/>
      <c r="N29" s="443"/>
      <c r="P29" s="430"/>
      <c r="Q29" s="431"/>
      <c r="R29" s="431"/>
      <c r="S29" s="431"/>
      <c r="T29" s="431"/>
      <c r="U29" s="432"/>
    </row>
    <row r="30" spans="1:21" ht="13.5" outlineLevel="1" thickBot="1">
      <c r="A30" s="308"/>
      <c r="B30" s="309" t="s">
        <v>371</v>
      </c>
      <c r="C30" s="310" t="s">
        <v>372</v>
      </c>
      <c r="D30" s="466" t="s">
        <v>323</v>
      </c>
      <c r="E30" s="467"/>
      <c r="F30" s="467"/>
      <c r="G30" s="468"/>
      <c r="I30" s="441"/>
      <c r="J30" s="442"/>
      <c r="K30" s="442"/>
      <c r="L30" s="442"/>
      <c r="M30" s="442"/>
      <c r="N30" s="443"/>
      <c r="P30" s="430"/>
      <c r="Q30" s="431"/>
      <c r="R30" s="431"/>
      <c r="S30" s="431"/>
      <c r="T30" s="431"/>
      <c r="U30" s="432"/>
    </row>
    <row r="31" spans="1:21" outlineLevel="1">
      <c r="A31" s="459" t="s">
        <v>373</v>
      </c>
      <c r="B31" s="330" t="s">
        <v>515</v>
      </c>
      <c r="C31" s="307">
        <v>5</v>
      </c>
      <c r="D31" s="474" t="s">
        <v>516</v>
      </c>
      <c r="E31" s="475"/>
      <c r="F31" s="475"/>
      <c r="G31" s="476"/>
      <c r="I31" s="441"/>
      <c r="J31" s="442"/>
      <c r="K31" s="442"/>
      <c r="L31" s="442"/>
      <c r="M31" s="442"/>
      <c r="N31" s="443"/>
      <c r="P31" s="430"/>
      <c r="Q31" s="431"/>
      <c r="R31" s="431"/>
      <c r="S31" s="431"/>
      <c r="T31" s="431"/>
      <c r="U31" s="432"/>
    </row>
    <row r="32" spans="1:21" outlineLevel="1">
      <c r="A32" s="459"/>
      <c r="B32" s="330" t="s">
        <v>517</v>
      </c>
      <c r="C32" s="252">
        <v>10</v>
      </c>
      <c r="D32" s="430"/>
      <c r="E32" s="431"/>
      <c r="F32" s="431"/>
      <c r="G32" s="477"/>
      <c r="I32" s="441"/>
      <c r="J32" s="442"/>
      <c r="K32" s="442"/>
      <c r="L32" s="442"/>
      <c r="M32" s="442"/>
      <c r="N32" s="443"/>
      <c r="P32" s="430"/>
      <c r="Q32" s="431"/>
      <c r="R32" s="431"/>
      <c r="S32" s="431"/>
      <c r="T32" s="431"/>
      <c r="U32" s="432"/>
    </row>
    <row r="33" spans="1:21" outlineLevel="1">
      <c r="A33" s="459"/>
      <c r="B33" s="330" t="s">
        <v>518</v>
      </c>
      <c r="C33" s="252">
        <v>2</v>
      </c>
      <c r="D33" s="430"/>
      <c r="E33" s="431"/>
      <c r="F33" s="431"/>
      <c r="G33" s="477"/>
      <c r="I33" s="441"/>
      <c r="J33" s="442"/>
      <c r="K33" s="442"/>
      <c r="L33" s="442"/>
      <c r="M33" s="442"/>
      <c r="N33" s="443"/>
      <c r="P33" s="430"/>
      <c r="Q33" s="431"/>
      <c r="R33" s="431"/>
      <c r="S33" s="431"/>
      <c r="T33" s="431"/>
      <c r="U33" s="432"/>
    </row>
    <row r="34" spans="1:21" outlineLevel="1">
      <c r="A34" s="459"/>
      <c r="B34" s="330" t="s">
        <v>519</v>
      </c>
      <c r="C34" s="252">
        <v>3</v>
      </c>
      <c r="D34" s="433"/>
      <c r="E34" s="434"/>
      <c r="F34" s="434"/>
      <c r="G34" s="478"/>
      <c r="I34" s="441"/>
      <c r="J34" s="442"/>
      <c r="K34" s="442"/>
      <c r="L34" s="442"/>
      <c r="M34" s="442"/>
      <c r="N34" s="443"/>
      <c r="P34" s="430"/>
      <c r="Q34" s="431"/>
      <c r="R34" s="431"/>
      <c r="S34" s="431"/>
      <c r="T34" s="431"/>
      <c r="U34" s="432"/>
    </row>
    <row r="35" spans="1:21" outlineLevel="1">
      <c r="A35" s="459"/>
      <c r="B35" s="312"/>
      <c r="C35" s="252"/>
      <c r="D35" s="408"/>
      <c r="E35" s="408"/>
      <c r="F35" s="408"/>
      <c r="G35" s="409"/>
      <c r="I35" s="441"/>
      <c r="J35" s="442"/>
      <c r="K35" s="442"/>
      <c r="L35" s="442"/>
      <c r="M35" s="442"/>
      <c r="N35" s="443"/>
      <c r="P35" s="430"/>
      <c r="Q35" s="431"/>
      <c r="R35" s="431"/>
      <c r="S35" s="431"/>
      <c r="T35" s="431"/>
      <c r="U35" s="432"/>
    </row>
    <row r="36" spans="1:21" outlineLevel="1">
      <c r="A36" s="459"/>
      <c r="B36" s="312"/>
      <c r="C36" s="252"/>
      <c r="D36" s="408"/>
      <c r="E36" s="408"/>
      <c r="F36" s="408"/>
      <c r="G36" s="409"/>
      <c r="I36" s="441"/>
      <c r="J36" s="442"/>
      <c r="K36" s="442"/>
      <c r="L36" s="442"/>
      <c r="M36" s="442"/>
      <c r="N36" s="443"/>
      <c r="P36" s="430"/>
      <c r="Q36" s="431"/>
      <c r="R36" s="431"/>
      <c r="S36" s="431"/>
      <c r="T36" s="431"/>
      <c r="U36" s="432"/>
    </row>
    <row r="37" spans="1:21" outlineLevel="1">
      <c r="A37" s="459"/>
      <c r="B37" s="312"/>
      <c r="C37" s="252"/>
      <c r="D37" s="408"/>
      <c r="E37" s="408"/>
      <c r="F37" s="408"/>
      <c r="G37" s="409"/>
      <c r="I37" s="441"/>
      <c r="J37" s="442"/>
      <c r="K37" s="442"/>
      <c r="L37" s="442"/>
      <c r="M37" s="442"/>
      <c r="N37" s="443"/>
      <c r="P37" s="430"/>
      <c r="Q37" s="431"/>
      <c r="R37" s="431"/>
      <c r="S37" s="431"/>
      <c r="T37" s="431"/>
      <c r="U37" s="432"/>
    </row>
    <row r="38" spans="1:21" outlineLevel="1">
      <c r="A38" s="459"/>
      <c r="B38" s="312"/>
      <c r="C38" s="252"/>
      <c r="D38" s="408"/>
      <c r="E38" s="408"/>
      <c r="F38" s="408"/>
      <c r="G38" s="409"/>
      <c r="I38" s="441"/>
      <c r="J38" s="442"/>
      <c r="K38" s="442"/>
      <c r="L38" s="442"/>
      <c r="M38" s="442"/>
      <c r="N38" s="443"/>
      <c r="P38" s="430"/>
      <c r="Q38" s="431"/>
      <c r="R38" s="431"/>
      <c r="S38" s="431"/>
      <c r="T38" s="431"/>
      <c r="U38" s="432"/>
    </row>
    <row r="39" spans="1:21" outlineLevel="1">
      <c r="A39" s="459"/>
      <c r="B39" s="312"/>
      <c r="C39" s="252"/>
      <c r="D39" s="408"/>
      <c r="E39" s="408"/>
      <c r="F39" s="408"/>
      <c r="G39" s="409"/>
      <c r="I39" s="441"/>
      <c r="J39" s="442"/>
      <c r="K39" s="442"/>
      <c r="L39" s="442"/>
      <c r="M39" s="442"/>
      <c r="N39" s="443"/>
      <c r="P39" s="430"/>
      <c r="Q39" s="431"/>
      <c r="R39" s="431"/>
      <c r="S39" s="431"/>
      <c r="T39" s="431"/>
      <c r="U39" s="432"/>
    </row>
    <row r="40" spans="1:21" ht="13.5" outlineLevel="1" thickBot="1">
      <c r="A40" s="460"/>
      <c r="B40" s="313"/>
      <c r="C40" s="314"/>
      <c r="D40" s="469"/>
      <c r="E40" s="469"/>
      <c r="F40" s="469"/>
      <c r="G40" s="470"/>
      <c r="I40" s="441"/>
      <c r="J40" s="442"/>
      <c r="K40" s="442"/>
      <c r="L40" s="442"/>
      <c r="M40" s="442"/>
      <c r="N40" s="443"/>
      <c r="P40" s="430"/>
      <c r="Q40" s="431"/>
      <c r="R40" s="431"/>
      <c r="S40" s="431"/>
      <c r="T40" s="431"/>
      <c r="U40" s="432"/>
    </row>
    <row r="41" spans="1:21" outlineLevel="1">
      <c r="A41" s="154"/>
      <c r="B41" s="248"/>
      <c r="C41" s="248"/>
      <c r="D41" s="248"/>
      <c r="E41" s="248"/>
      <c r="F41" s="248"/>
      <c r="G41" s="248"/>
      <c r="I41" s="441"/>
      <c r="J41" s="442"/>
      <c r="K41" s="442"/>
      <c r="L41" s="442"/>
      <c r="M41" s="442"/>
      <c r="N41" s="443"/>
      <c r="P41" s="430"/>
      <c r="Q41" s="431"/>
      <c r="R41" s="431"/>
      <c r="S41" s="431"/>
      <c r="T41" s="431"/>
      <c r="U41" s="432"/>
    </row>
    <row r="42" spans="1:21" outlineLevel="1">
      <c r="A42" s="154"/>
      <c r="B42" s="248"/>
      <c r="C42" s="248"/>
      <c r="D42" s="248"/>
      <c r="E42" s="248"/>
      <c r="F42" s="248"/>
      <c r="G42" s="248"/>
      <c r="I42" s="441"/>
      <c r="J42" s="442"/>
      <c r="K42" s="442"/>
      <c r="L42" s="442"/>
      <c r="M42" s="442"/>
      <c r="N42" s="443"/>
      <c r="P42" s="430"/>
      <c r="Q42" s="431"/>
      <c r="R42" s="431"/>
      <c r="S42" s="431"/>
      <c r="T42" s="431"/>
      <c r="U42" s="432"/>
    </row>
    <row r="43" spans="1:21" outlineLevel="1">
      <c r="A43" s="154"/>
      <c r="B43" s="248"/>
      <c r="C43" s="248"/>
      <c r="D43" s="248"/>
      <c r="E43" s="248"/>
      <c r="F43" s="248"/>
      <c r="G43" s="248"/>
      <c r="I43" s="441"/>
      <c r="J43" s="442"/>
      <c r="K43" s="442"/>
      <c r="L43" s="442"/>
      <c r="M43" s="442"/>
      <c r="N43" s="443"/>
      <c r="P43" s="430"/>
      <c r="Q43" s="431"/>
      <c r="R43" s="431"/>
      <c r="S43" s="431"/>
      <c r="T43" s="431"/>
      <c r="U43" s="432"/>
    </row>
    <row r="44" spans="1:21" outlineLevel="1">
      <c r="A44" s="154"/>
      <c r="B44" s="248"/>
      <c r="C44" s="248"/>
      <c r="D44" s="248"/>
      <c r="E44" s="248"/>
      <c r="F44" s="248"/>
      <c r="G44" s="248"/>
      <c r="I44" s="441"/>
      <c r="J44" s="442"/>
      <c r="K44" s="442"/>
      <c r="L44" s="442"/>
      <c r="M44" s="442"/>
      <c r="N44" s="443"/>
      <c r="P44" s="430"/>
      <c r="Q44" s="431"/>
      <c r="R44" s="431"/>
      <c r="S44" s="431"/>
      <c r="T44" s="431"/>
      <c r="U44" s="432"/>
    </row>
    <row r="45" spans="1:21" outlineLevel="1">
      <c r="A45" s="154"/>
      <c r="B45" s="248"/>
      <c r="C45" s="248"/>
      <c r="D45" s="248"/>
      <c r="E45" s="248"/>
      <c r="F45" s="248"/>
      <c r="G45" s="248"/>
      <c r="I45" s="444"/>
      <c r="J45" s="445"/>
      <c r="K45" s="445"/>
      <c r="L45" s="445"/>
      <c r="M45" s="445"/>
      <c r="N45" s="446"/>
      <c r="P45" s="433"/>
      <c r="Q45" s="434"/>
      <c r="R45" s="434"/>
      <c r="S45" s="434"/>
      <c r="T45" s="434"/>
      <c r="U45" s="435"/>
    </row>
    <row r="46" spans="1:21" outlineLevel="1">
      <c r="A46" s="154"/>
      <c r="B46" s="248"/>
      <c r="C46" s="248"/>
      <c r="D46" s="248"/>
      <c r="E46" s="248"/>
      <c r="F46" s="248"/>
      <c r="G46" s="248"/>
    </row>
    <row r="47" spans="1:21">
      <c r="A47" s="154"/>
      <c r="B47" s="155"/>
    </row>
    <row r="48" spans="1:21" ht="15">
      <c r="A48" s="12" t="s">
        <v>376</v>
      </c>
    </row>
    <row r="49" spans="1:54" ht="15" outlineLevel="1">
      <c r="A49" s="12"/>
      <c r="AV49" s="295">
        <f>100*AW49</f>
        <v>9.6618357487922718E-2</v>
      </c>
      <c r="AW49" s="294">
        <f>1/45/23</f>
        <v>9.6618357487922714E-4</v>
      </c>
    </row>
    <row r="50" spans="1:54" ht="13.5" outlineLevel="1" thickBot="1">
      <c r="A50" s="4" t="s">
        <v>377</v>
      </c>
    </row>
    <row r="51" spans="1:54" outlineLevel="2">
      <c r="B51" s="19"/>
      <c r="C51" s="19"/>
      <c r="D51" s="19"/>
      <c r="E51" s="471" t="s">
        <v>270</v>
      </c>
      <c r="F51" s="461"/>
      <c r="G51" s="461"/>
      <c r="H51" s="461"/>
      <c r="I51" s="461"/>
      <c r="J51" s="461" t="s">
        <v>271</v>
      </c>
      <c r="K51" s="461"/>
      <c r="L51" s="461"/>
      <c r="M51" s="461"/>
      <c r="N51" s="461"/>
      <c r="O51" s="461" t="s">
        <v>272</v>
      </c>
      <c r="P51" s="461"/>
      <c r="Q51" s="461"/>
      <c r="R51" s="461"/>
      <c r="S51" s="461"/>
      <c r="T51" s="461" t="s">
        <v>273</v>
      </c>
      <c r="U51" s="461"/>
      <c r="V51" s="461"/>
      <c r="W51" s="461"/>
      <c r="X51" s="461"/>
      <c r="Y51" s="461" t="s">
        <v>378</v>
      </c>
      <c r="Z51" s="461"/>
      <c r="AA51" s="461"/>
      <c r="AB51" s="461"/>
      <c r="AC51" s="461"/>
      <c r="AD51" s="461" t="s">
        <v>379</v>
      </c>
      <c r="AE51" s="461"/>
      <c r="AF51" s="461"/>
      <c r="AG51" s="461"/>
      <c r="AH51" s="461"/>
      <c r="AI51" s="461" t="s">
        <v>380</v>
      </c>
      <c r="AJ51" s="461"/>
      <c r="AK51" s="461"/>
      <c r="AL51" s="461"/>
      <c r="AM51" s="461"/>
      <c r="AN51" s="461" t="s">
        <v>381</v>
      </c>
      <c r="AO51" s="461"/>
      <c r="AP51" s="461"/>
      <c r="AQ51" s="461"/>
      <c r="AR51" s="461"/>
      <c r="AS51" s="461" t="s">
        <v>382</v>
      </c>
      <c r="AT51" s="461"/>
      <c r="AU51" s="461"/>
      <c r="AV51" s="461"/>
      <c r="AW51" s="461"/>
      <c r="AX51" s="461" t="s">
        <v>383</v>
      </c>
      <c r="AY51" s="461"/>
      <c r="AZ51" s="461"/>
      <c r="BA51" s="461"/>
      <c r="BB51" s="465"/>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3.5" outlineLevel="2" thickBot="1">
      <c r="B53" s="19" t="s">
        <v>371</v>
      </c>
      <c r="C53" s="19" t="s">
        <v>384</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48" t="s">
        <v>385</v>
      </c>
      <c r="B54" s="316" t="s">
        <v>315</v>
      </c>
      <c r="C54" s="127" t="s">
        <v>281</v>
      </c>
      <c r="D54" s="124" t="s">
        <v>386</v>
      </c>
      <c r="E54" s="242">
        <v>-1.05</v>
      </c>
      <c r="F54" s="242">
        <v>0</v>
      </c>
      <c r="G54" s="242">
        <v>-2</v>
      </c>
      <c r="H54" s="242">
        <v>0</v>
      </c>
      <c r="I54" s="242">
        <v>-2</v>
      </c>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42"/>
    </row>
    <row r="55" spans="1:54" outlineLevel="2">
      <c r="A55" s="449"/>
      <c r="B55" s="317" t="s">
        <v>317</v>
      </c>
      <c r="C55" s="121" t="s">
        <v>281</v>
      </c>
      <c r="D55" s="2" t="s">
        <v>386</v>
      </c>
      <c r="E55" s="241">
        <v>-1.05</v>
      </c>
      <c r="F55" s="241">
        <v>-1.05</v>
      </c>
      <c r="G55" s="241">
        <v>0</v>
      </c>
      <c r="H55" s="241">
        <v>-1.05</v>
      </c>
      <c r="I55" s="241">
        <v>-1.05</v>
      </c>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49"/>
      <c r="B56" s="317" t="s">
        <v>317</v>
      </c>
      <c r="C56" s="121" t="s">
        <v>287</v>
      </c>
      <c r="D56" s="2" t="s">
        <v>386</v>
      </c>
      <c r="E56" s="241">
        <v>-0.4</v>
      </c>
      <c r="F56" s="241">
        <v>-0.4</v>
      </c>
      <c r="G56" s="241">
        <v>-0.4</v>
      </c>
      <c r="H56" s="241">
        <v>-0.4</v>
      </c>
      <c r="I56" s="241">
        <v>-0.4</v>
      </c>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49"/>
      <c r="B57" s="317"/>
      <c r="C57" s="121"/>
      <c r="D57" s="2"/>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49"/>
      <c r="B58" s="317"/>
      <c r="C58" s="121"/>
      <c r="D58" s="2" t="s">
        <v>386</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49"/>
      <c r="B59" s="317" t="s">
        <v>315</v>
      </c>
      <c r="C59" s="121" t="s">
        <v>284</v>
      </c>
      <c r="D59" s="2" t="s">
        <v>386</v>
      </c>
      <c r="E59" s="241">
        <v>-1.06</v>
      </c>
      <c r="F59" s="241">
        <v>0</v>
      </c>
      <c r="G59" s="241">
        <v>0</v>
      </c>
      <c r="H59" s="241">
        <v>0</v>
      </c>
      <c r="I59" s="241">
        <v>-1.06</v>
      </c>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49"/>
      <c r="B60" s="317" t="s">
        <v>317</v>
      </c>
      <c r="C60" s="121" t="s">
        <v>284</v>
      </c>
      <c r="D60" s="2" t="s">
        <v>386</v>
      </c>
      <c r="E60" s="241">
        <v>0</v>
      </c>
      <c r="F60" s="241">
        <v>0</v>
      </c>
      <c r="G60" s="241">
        <v>-1.06</v>
      </c>
      <c r="H60" s="241">
        <v>0</v>
      </c>
      <c r="I60" s="241">
        <v>0</v>
      </c>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49"/>
      <c r="B61" s="317"/>
      <c r="C61" s="121"/>
      <c r="D61" s="2" t="s">
        <v>386</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49"/>
      <c r="B62" s="317"/>
      <c r="C62" s="121"/>
      <c r="D62" s="2" t="s">
        <v>386</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49"/>
      <c r="B63" s="36"/>
      <c r="C63" s="121"/>
      <c r="D63" s="2" t="s">
        <v>386</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3.5" outlineLevel="2" thickBot="1">
      <c r="A64" s="450"/>
      <c r="B64" s="122" t="s">
        <v>387</v>
      </c>
      <c r="C64" s="296" t="s">
        <v>388</v>
      </c>
      <c r="D64" s="123" t="s">
        <v>386</v>
      </c>
      <c r="E64" s="23">
        <f>SUM(E54:E63)</f>
        <v>-3.56</v>
      </c>
      <c r="F64" s="23">
        <f t="shared" ref="F64:BB64" si="3">SUM(F54:F63)</f>
        <v>-1.4500000000000002</v>
      </c>
      <c r="G64" s="23">
        <f t="shared" si="3"/>
        <v>-3.46</v>
      </c>
      <c r="H64" s="23">
        <f t="shared" si="3"/>
        <v>-1.4500000000000002</v>
      </c>
      <c r="I64" s="23">
        <f t="shared" si="3"/>
        <v>-4.51</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3.5" outlineLevel="2" thickBot="1">
      <c r="B65" s="19"/>
      <c r="C65" s="19"/>
      <c r="D65" s="19"/>
      <c r="E65" s="15"/>
    </row>
    <row r="66" spans="1:54" ht="12.75" customHeight="1" outlineLevel="2">
      <c r="A66" s="456" t="s">
        <v>389</v>
      </c>
      <c r="B66" s="266"/>
      <c r="C66" s="267"/>
      <c r="D66" s="268" t="s">
        <v>386</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57"/>
      <c r="B67" s="252"/>
      <c r="C67" s="267"/>
      <c r="D67" s="269" t="s">
        <v>386</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57"/>
      <c r="B68" s="252"/>
      <c r="C68" s="267"/>
      <c r="D68" s="269" t="s">
        <v>386</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57"/>
      <c r="B69" s="252"/>
      <c r="C69" s="267"/>
      <c r="D69" s="269" t="s">
        <v>386</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57"/>
      <c r="B70" s="252"/>
      <c r="C70" s="267"/>
      <c r="D70" s="269" t="s">
        <v>386</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3.5" outlineLevel="2" thickBot="1">
      <c r="A71" s="458"/>
      <c r="B71" s="122" t="s">
        <v>390</v>
      </c>
      <c r="C71" s="123"/>
      <c r="D71" s="270" t="s">
        <v>386</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3.5" outlineLevel="2" thickBot="1">
      <c r="B74" s="145"/>
      <c r="C74" s="2"/>
      <c r="D74" s="2"/>
      <c r="E74" s="15"/>
    </row>
    <row r="75" spans="1:54" ht="19.5" customHeight="1" outlineLevel="2">
      <c r="A75" s="456" t="s">
        <v>391</v>
      </c>
      <c r="B75" s="127" t="s">
        <v>392</v>
      </c>
      <c r="C75" s="274"/>
      <c r="D75" s="124" t="s">
        <v>386</v>
      </c>
      <c r="E75" s="275">
        <f>-E158*'Fixed Data'!$B$27/10^2</f>
        <v>-2.0601886900836983</v>
      </c>
      <c r="F75" s="275">
        <f>-F158*'Fixed Data'!$B$27/10^2</f>
        <v>-2.0752386141188297</v>
      </c>
      <c r="G75" s="275">
        <f>-G158*'Fixed Data'!$B$27/10^2</f>
        <v>-2.122951692687264</v>
      </c>
      <c r="H75" s="275">
        <f>-H158*'Fixed Data'!$B$27/10^2</f>
        <v>-2.1699039261945807</v>
      </c>
      <c r="I75" s="275">
        <f>-I158*'Fixed Data'!$B$27/10^2</f>
        <v>-2.2181954105480428</v>
      </c>
      <c r="J75" s="275">
        <f>-J158*'Fixed Data'!$B$27/10^2</f>
        <v>-2.2591980026418428</v>
      </c>
      <c r="K75" s="275">
        <f>-K158*'Fixed Data'!$B$27/10^2</f>
        <v>-2.324666217187259</v>
      </c>
      <c r="L75" s="275">
        <f>-L158*'Fixed Data'!$B$27/10^2</f>
        <v>-2.3921896965223932</v>
      </c>
      <c r="M75" s="275">
        <f>-M158*'Fixed Data'!$B$27/10^2</f>
        <v>-2.4617969051350626</v>
      </c>
      <c r="N75" s="275">
        <f>-N158*'Fixed Data'!$B$27/10^2</f>
        <v>-2.5335362870472102</v>
      </c>
      <c r="O75" s="275">
        <f>-O158*'Fixed Data'!$B$27/10^2</f>
        <v>-2.5969685289160482</v>
      </c>
      <c r="P75" s="275">
        <f>-P158*'Fixed Data'!$B$27/10^2</f>
        <v>-2.6595558357307154</v>
      </c>
      <c r="Q75" s="275">
        <f>-Q158*'Fixed Data'!$B$27/10^2</f>
        <v>-2.7240404101949558</v>
      </c>
      <c r="R75" s="275">
        <f>-R158*'Fixed Data'!$B$27/10^2</f>
        <v>-2.7904797687851812</v>
      </c>
      <c r="S75" s="275">
        <f>-S158*'Fixed Data'!$B$27/10^2</f>
        <v>-2.858933170195582</v>
      </c>
      <c r="T75" s="275">
        <f>-T158*'Fixed Data'!$B$27/10^2</f>
        <v>-2.9294616701815532</v>
      </c>
      <c r="U75" s="275">
        <f>-U158*'Fixed Data'!$B$27/10^2</f>
        <v>-3.0021281741492767</v>
      </c>
      <c r="V75" s="275">
        <f>-V158*'Fixed Data'!$B$27/10^2</f>
        <v>-3.0769974965068188</v>
      </c>
      <c r="W75" s="275">
        <f>-W158*'Fixed Data'!$B$27/10^2</f>
        <v>-3.1541364155075629</v>
      </c>
      <c r="X75" s="275">
        <f>-X158*'Fixed Data'!$B$27/10^2</f>
        <v>-3.2336137333525796</v>
      </c>
      <c r="Y75" s="275">
        <f>-Y158*'Fixed Data'!$B$27/10^2</f>
        <v>-3.3155003385468569</v>
      </c>
      <c r="Z75" s="275">
        <f>-Z158*'Fixed Data'!$B$27/10^2</f>
        <v>-3.3998692690067935</v>
      </c>
      <c r="AA75" s="275">
        <f>-AA158*'Fixed Data'!$B$27/10^2</f>
        <v>-3.4867957759189836</v>
      </c>
      <c r="AB75" s="275">
        <f>-AB158*'Fixed Data'!$B$27/10^2</f>
        <v>-3.5726673650820935</v>
      </c>
      <c r="AC75" s="275">
        <f>-AC158*'Fixed Data'!$B$27/10^2</f>
        <v>-27.19483075004738</v>
      </c>
      <c r="AD75" s="275">
        <f>-AD158*'Fixed Data'!$B$27/10^2</f>
        <v>-27.936481462060218</v>
      </c>
      <c r="AE75" s="275">
        <f>-AE158*'Fixed Data'!$B$27/10^2</f>
        <v>-28.700614303744938</v>
      </c>
      <c r="AF75" s="275">
        <f>-AF158*'Fixed Data'!$B$27/10^2</f>
        <v>-29.487910798542298</v>
      </c>
      <c r="AG75" s="275">
        <f>-AG158*'Fixed Data'!$B$27/10^2</f>
        <v>-30.299073152625027</v>
      </c>
      <c r="AH75" s="275">
        <f>-AH158*'Fixed Data'!$B$27/10^2</f>
        <v>-31.134824855921657</v>
      </c>
      <c r="AI75" s="275">
        <f>-AI158*'Fixed Data'!$B$27/10^2</f>
        <v>-31.995911328217129</v>
      </c>
      <c r="AJ75" s="275">
        <f>-AJ158*'Fixed Data'!$B$27/10^2</f>
        <v>-32.883100572766182</v>
      </c>
      <c r="AK75" s="275">
        <f>-AK158*'Fixed Data'!$B$27/10^2</f>
        <v>-33.79718389000913</v>
      </c>
      <c r="AL75" s="275">
        <f>-AL158*'Fixed Data'!$B$27/10^2</f>
        <v>-34.738976576262047</v>
      </c>
      <c r="AM75" s="275">
        <f>-AM158*'Fixed Data'!$B$27/10^2</f>
        <v>-35.709318629919764</v>
      </c>
      <c r="AN75" s="275">
        <f>-AN158*'Fixed Data'!$B$27/10^2</f>
        <v>-36.70907552527401</v>
      </c>
      <c r="AO75" s="275">
        <f>-AO158*'Fixed Data'!$B$27/10^2</f>
        <v>-37.739138948767554</v>
      </c>
      <c r="AP75" s="275">
        <f>-AP158*'Fixed Data'!$B$27/10^2</f>
        <v>-38.800427655453241</v>
      </c>
      <c r="AQ75" s="275">
        <f>-AQ158*'Fixed Data'!$B$27/10^2</f>
        <v>-39.893888220273624</v>
      </c>
      <c r="AR75" s="275">
        <f>-AR158*'Fixed Data'!$B$27/10^2</f>
        <v>-41.020495939596813</v>
      </c>
      <c r="AS75" s="275">
        <f>-AS158*'Fixed Data'!$B$27/10^2</f>
        <v>-42.181255665136916</v>
      </c>
      <c r="AT75" s="275">
        <f>-AT158*'Fixed Data'!$B$27/10^2</f>
        <v>-43.377202697977012</v>
      </c>
      <c r="AU75" s="275">
        <f>-AU158*'Fixed Data'!$B$27/10^2</f>
        <v>-44.60940375020725</v>
      </c>
      <c r="AV75" s="275">
        <f>-AV158*'Fixed Data'!$B$27/10^2</f>
        <v>-45.878957853973361</v>
      </c>
      <c r="AW75" s="275">
        <f>-AW158*'Fixed Data'!$B$27/10^2</f>
        <v>-47.186997368191534</v>
      </c>
      <c r="AX75" s="275">
        <f>-AX158*'Fixed Data'!$B$27/10^2</f>
        <v>-48.53468897775052</v>
      </c>
      <c r="AY75" s="275">
        <f>-AY158*'Fixed Data'!$B$27/10^2</f>
        <v>-49.870150609159701</v>
      </c>
      <c r="AZ75" s="275">
        <f>-AZ158*'Fixed Data'!$B$27/10^2</f>
        <v>-51.226740924714726</v>
      </c>
      <c r="BA75" s="275">
        <f>-BA158*'Fixed Data'!$B$27/10^2</f>
        <v>-52.624455025059163</v>
      </c>
      <c r="BB75" s="275">
        <f>-BB158*'Fixed Data'!$B$27/10^2</f>
        <v>-54.060305549291513</v>
      </c>
    </row>
    <row r="76" spans="1:54" ht="19.5" customHeight="1" outlineLevel="2">
      <c r="A76" s="457"/>
      <c r="B76" s="121"/>
      <c r="C76" s="272"/>
      <c r="D76" s="2" t="s">
        <v>386</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3.5" outlineLevel="2" thickBot="1">
      <c r="A77" s="458"/>
      <c r="B77" s="273" t="s">
        <v>393</v>
      </c>
      <c r="C77" s="271"/>
      <c r="D77" s="123" t="s">
        <v>386</v>
      </c>
      <c r="E77" s="23">
        <f t="shared" ref="E77:AJ77" si="5">SUM(E75:E76)</f>
        <v>-2.0601886900836983</v>
      </c>
      <c r="F77" s="23">
        <f t="shared" si="5"/>
        <v>-2.0752386141188297</v>
      </c>
      <c r="G77" s="23">
        <f t="shared" si="5"/>
        <v>-2.122951692687264</v>
      </c>
      <c r="H77" s="23">
        <f t="shared" si="5"/>
        <v>-2.1699039261945807</v>
      </c>
      <c r="I77" s="23">
        <f t="shared" si="5"/>
        <v>-2.2181954105480428</v>
      </c>
      <c r="J77" s="23">
        <f t="shared" si="5"/>
        <v>-2.2591980026418428</v>
      </c>
      <c r="K77" s="23">
        <f t="shared" si="5"/>
        <v>-2.324666217187259</v>
      </c>
      <c r="L77" s="23">
        <f t="shared" si="5"/>
        <v>-2.3921896965223932</v>
      </c>
      <c r="M77" s="23">
        <f t="shared" si="5"/>
        <v>-2.4617969051350626</v>
      </c>
      <c r="N77" s="23">
        <f t="shared" si="5"/>
        <v>-2.5335362870472102</v>
      </c>
      <c r="O77" s="23">
        <f t="shared" si="5"/>
        <v>-2.5969685289160482</v>
      </c>
      <c r="P77" s="23">
        <f t="shared" si="5"/>
        <v>-2.6595558357307154</v>
      </c>
      <c r="Q77" s="23">
        <f t="shared" si="5"/>
        <v>-2.7240404101949558</v>
      </c>
      <c r="R77" s="23">
        <f t="shared" si="5"/>
        <v>-2.7904797687851812</v>
      </c>
      <c r="S77" s="23">
        <f t="shared" si="5"/>
        <v>-2.858933170195582</v>
      </c>
      <c r="T77" s="23">
        <f t="shared" si="5"/>
        <v>-2.9294616701815532</v>
      </c>
      <c r="U77" s="23">
        <f t="shared" si="5"/>
        <v>-3.0021281741492767</v>
      </c>
      <c r="V77" s="23">
        <f t="shared" si="5"/>
        <v>-3.0769974965068188</v>
      </c>
      <c r="W77" s="23">
        <f t="shared" si="5"/>
        <v>-3.1541364155075629</v>
      </c>
      <c r="X77" s="23">
        <f t="shared" si="5"/>
        <v>-3.2336137333525796</v>
      </c>
      <c r="Y77" s="23">
        <f t="shared" si="5"/>
        <v>-3.3155003385468569</v>
      </c>
      <c r="Z77" s="23">
        <f t="shared" si="5"/>
        <v>-3.3998692690067935</v>
      </c>
      <c r="AA77" s="23">
        <f t="shared" si="5"/>
        <v>-3.4867957759189836</v>
      </c>
      <c r="AB77" s="23">
        <f t="shared" si="5"/>
        <v>-3.5726673650820935</v>
      </c>
      <c r="AC77" s="23">
        <f t="shared" si="5"/>
        <v>-27.19483075004738</v>
      </c>
      <c r="AD77" s="23">
        <f t="shared" si="5"/>
        <v>-27.936481462060218</v>
      </c>
      <c r="AE77" s="23">
        <f t="shared" si="5"/>
        <v>-28.700614303744938</v>
      </c>
      <c r="AF77" s="23">
        <f t="shared" si="5"/>
        <v>-29.487910798542298</v>
      </c>
      <c r="AG77" s="23">
        <f t="shared" si="5"/>
        <v>-30.299073152625027</v>
      </c>
      <c r="AH77" s="23">
        <f t="shared" si="5"/>
        <v>-31.134824855921657</v>
      </c>
      <c r="AI77" s="23">
        <f t="shared" si="5"/>
        <v>-31.995911328217129</v>
      </c>
      <c r="AJ77" s="23">
        <f t="shared" si="5"/>
        <v>-32.883100572766182</v>
      </c>
      <c r="AK77" s="23">
        <f t="shared" ref="AK77:BB77" si="6">SUM(AK75:AK76)</f>
        <v>-33.79718389000913</v>
      </c>
      <c r="AL77" s="23">
        <f t="shared" si="6"/>
        <v>-34.738976576262047</v>
      </c>
      <c r="AM77" s="23">
        <f t="shared" si="6"/>
        <v>-35.709318629919764</v>
      </c>
      <c r="AN77" s="23">
        <f t="shared" si="6"/>
        <v>-36.70907552527401</v>
      </c>
      <c r="AO77" s="23">
        <f t="shared" si="6"/>
        <v>-37.739138948767554</v>
      </c>
      <c r="AP77" s="23">
        <f t="shared" si="6"/>
        <v>-38.800427655453241</v>
      </c>
      <c r="AQ77" s="23">
        <f t="shared" si="6"/>
        <v>-39.893888220273624</v>
      </c>
      <c r="AR77" s="23">
        <f t="shared" si="6"/>
        <v>-41.020495939596813</v>
      </c>
      <c r="AS77" s="23">
        <f t="shared" si="6"/>
        <v>-42.181255665136916</v>
      </c>
      <c r="AT77" s="23">
        <f t="shared" si="6"/>
        <v>-43.377202697977012</v>
      </c>
      <c r="AU77" s="23">
        <f t="shared" si="6"/>
        <v>-44.60940375020725</v>
      </c>
      <c r="AV77" s="23">
        <f t="shared" si="6"/>
        <v>-45.878957853973361</v>
      </c>
      <c r="AW77" s="23">
        <f t="shared" si="6"/>
        <v>-47.186997368191534</v>
      </c>
      <c r="AX77" s="23">
        <f t="shared" si="6"/>
        <v>-48.53468897775052</v>
      </c>
      <c r="AY77" s="23">
        <f t="shared" si="6"/>
        <v>-49.870150609159701</v>
      </c>
      <c r="AZ77" s="23">
        <f t="shared" si="6"/>
        <v>-51.226740924714726</v>
      </c>
      <c r="BA77" s="23">
        <f t="shared" si="6"/>
        <v>-52.624455025059163</v>
      </c>
      <c r="BB77" s="255">
        <f t="shared" si="6"/>
        <v>-54.060305549291513</v>
      </c>
    </row>
    <row r="78" spans="1:54" outlineLevel="2">
      <c r="B78" s="19"/>
      <c r="C78" s="19"/>
      <c r="D78" s="19"/>
      <c r="E78" s="15"/>
    </row>
    <row r="79" spans="1:54" s="7" customFormat="1" ht="13.5" outlineLevel="1" thickBot="1">
      <c r="B79" s="125"/>
      <c r="C79" s="125"/>
      <c r="D79" s="125"/>
      <c r="E79" s="247"/>
    </row>
    <row r="80" spans="1:54" outlineLevel="1">
      <c r="A80" s="4" t="s">
        <v>394</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395</v>
      </c>
      <c r="C81" s="6" t="s">
        <v>396</v>
      </c>
      <c r="D81" t="s">
        <v>397</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398</v>
      </c>
      <c r="C82" t="s">
        <v>399</v>
      </c>
      <c r="D82" t="s">
        <v>386</v>
      </c>
      <c r="E82" s="21">
        <f t="shared" ref="E82:BB82" si="8">E64*E81</f>
        <v>-1.1997200000000001</v>
      </c>
      <c r="F82" s="21">
        <f t="shared" si="8"/>
        <v>-0.48865000000000008</v>
      </c>
      <c r="G82" s="21">
        <f t="shared" si="8"/>
        <v>-1.1660200000000001</v>
      </c>
      <c r="H82" s="21">
        <f t="shared" si="8"/>
        <v>-0.48865000000000008</v>
      </c>
      <c r="I82" s="21">
        <f t="shared" si="8"/>
        <v>-1.5198700000000001</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400</v>
      </c>
      <c r="C83" t="s">
        <v>401</v>
      </c>
      <c r="D83" t="s">
        <v>386</v>
      </c>
      <c r="E83" s="21">
        <f t="shared" ref="E83:BB83" si="9">E64-E82</f>
        <v>-2.3602799999999999</v>
      </c>
      <c r="F83" s="21">
        <f t="shared" si="9"/>
        <v>-0.96135000000000015</v>
      </c>
      <c r="G83" s="21">
        <f t="shared" si="9"/>
        <v>-2.2939799999999999</v>
      </c>
      <c r="H83" s="21">
        <f t="shared" si="9"/>
        <v>-0.96135000000000015</v>
      </c>
      <c r="I83" s="21">
        <f t="shared" si="9"/>
        <v>-2.9901299999999997</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4.25" hidden="1" outlineLevel="3">
      <c r="A84" s="8"/>
      <c r="B84" t="s">
        <v>402</v>
      </c>
      <c r="C84" t="s">
        <v>403</v>
      </c>
      <c r="D84" t="s">
        <v>386</v>
      </c>
      <c r="E84" s="21"/>
      <c r="F84" s="21">
        <f>IF($E$82&lt;0,(IF(2050-E$80&lt;=0,0,(2/(2050-E$80+1))*(1-(SUM($E84:E84)/$E$82))*$E$82*'Fixed Data'!C$52)),0)</f>
        <v>-9.9976666666666672E-2</v>
      </c>
      <c r="G84" s="21">
        <f>IF($E$82&lt;0,(IF(2050-F$80&lt;=0,0,(2/(2050-F$80+1))*(1-(SUM($E84:F84)/$E$82))*$E$82*'Fixed Data'!D$52)),0)</f>
        <v>-9.5629855072463771E-2</v>
      </c>
      <c r="H84" s="21">
        <f>IF($E$82&lt;0,(IF(2050-G$80&lt;=0,0,(2/(2050-G$80+1))*(1-(SUM($E84:G84)/$E$82))*$E$82*'Fixed Data'!E$52)),0)</f>
        <v>-9.128304347826087E-2</v>
      </c>
      <c r="I84" s="21">
        <f>IF($E$82&lt;0,(IF(2050-H$80&lt;=0,0,(2/(2050-H$80+1))*(1-(SUM($E84:H84)/$E$82))*$E$82*'Fixed Data'!F$52)),0)</f>
        <v>-8.6936231884057982E-2</v>
      </c>
      <c r="J84" s="21">
        <f>IF($E$82&lt;0,(IF(2050-I$80&lt;=0,0,(2/(2050-I$80+1))*(1-(SUM($E84:I84)/$E$82))*$E$82*'Fixed Data'!G$52)),0)</f>
        <v>-8.2589420289855081E-2</v>
      </c>
      <c r="K84" s="21">
        <f>IF($E$82&lt;0,(IF(2050-J$80&lt;=0,0,(2/(2050-J$80+1))*(1-(SUM($E84:J84)/$E$82))*$E$82*'Fixed Data'!H$52)),0)</f>
        <v>-7.824260869565218E-2</v>
      </c>
      <c r="L84" s="21">
        <f>IF($E$82&lt;0,(IF(2050-K$80&lt;=0,0,(2/(2050-K$80+1))*(1-(SUM($E84:K84)/$E$82))*$E$82*'Fixed Data'!I$52)),0)</f>
        <v>-7.3895797101449279E-2</v>
      </c>
      <c r="M84" s="21">
        <f>IF($E$82&lt;0,(IF(2050-L$80&lt;=0,0,(2/(2050-L$80+1))*(1-(SUM($E84:L84)/$E$82))*$E$82*'Fixed Data'!J$52)),0)</f>
        <v>-6.9548985507246378E-2</v>
      </c>
      <c r="N84" s="21">
        <f>IF($E$82&lt;0,(IF(2050-M$80&lt;=0,0,(2/(2050-M$80+1))*(1-(SUM($E84:M84)/$E$82))*$E$82*'Fixed Data'!K$52)),0)</f>
        <v>-6.5202173913043476E-2</v>
      </c>
      <c r="O84" s="21">
        <f>IF($E$82&lt;0,(IF(2050-N$80&lt;=0,0,(2/(2050-N$80+1))*(1-(SUM($E84:N84)/$E$82))*$E$82*'Fixed Data'!L$52)),0)</f>
        <v>-6.0855362318840575E-2</v>
      </c>
      <c r="P84" s="21">
        <f>IF($E$82&lt;0,(IF(2050-O$80&lt;=0,0,(2/(2050-O$80+1))*(1-(SUM($E84:O84)/$E$82))*$E$82*'Fixed Data'!M$52)),0)</f>
        <v>-5.6508550724637674E-2</v>
      </c>
      <c r="Q84" s="21">
        <f>IF($E$82&lt;0,(IF(2050-P$80&lt;=0,0,(2/(2050-P$80+1))*(1-(SUM($E84:P84)/$E$82))*$E$82*'Fixed Data'!N$52)),0)</f>
        <v>-5.216173913043478E-2</v>
      </c>
      <c r="R84" s="21">
        <f>IF($E$82&lt;0,(IF(2050-Q$80&lt;=0,0,(2/(2050-Q$80+1))*(1-(SUM($E84:Q84)/$E$82))*$E$82*'Fixed Data'!O$52)),0)</f>
        <v>-4.7814927536231878E-2</v>
      </c>
      <c r="S84" s="21">
        <f>IF($E$82&lt;0,(IF(2050-R$80&lt;=0,0,(2/(2050-R$80+1))*(1-(SUM($E84:R84)/$E$82))*$E$82*'Fixed Data'!P$52)),0)</f>
        <v>-4.3468115942028991E-2</v>
      </c>
      <c r="T84" s="21">
        <f>IF($E$82&lt;0,(IF(2050-S$80&lt;=0,0,(2/(2050-S$80+1))*(1-(SUM($E84:S84)/$E$82))*$E$82*'Fixed Data'!Q$52)),0)</f>
        <v>-3.9121304347826104E-2</v>
      </c>
      <c r="U84" s="21">
        <f>IF($E$82&lt;0,(IF(2050-T$80&lt;=0,0,(2/(2050-T$80+1))*(1-(SUM($E84:T84)/$E$82))*$E$82*'Fixed Data'!R$52)),0)</f>
        <v>-3.4774492753623223E-2</v>
      </c>
      <c r="V84" s="21">
        <f>IF($E$82&lt;0,(IF(2050-U$80&lt;=0,0,(2/(2050-U$80+1))*(1-(SUM($E84:U84)/$E$82))*$E$82*'Fixed Data'!S$52)),0)</f>
        <v>-3.0427681159420294E-2</v>
      </c>
      <c r="W84" s="21">
        <f>IF($E$82&lt;0,(IF(2050-V$80&lt;=0,0,(2/(2050-V$80+1))*(1-(SUM($E84:V84)/$E$82))*$E$82*'Fixed Data'!T$52)),0)</f>
        <v>-2.6080869565217355E-2</v>
      </c>
      <c r="X84" s="21">
        <f>IF($E$82&lt;0,(IF(2050-W$80&lt;=0,0,(2/(2050-W$80+1))*(1-(SUM($E84:W84)/$E$82))*$E$82*'Fixed Data'!U$52)),0)</f>
        <v>-2.1734057971014499E-2</v>
      </c>
      <c r="Y84" s="21">
        <f>IF($E$82&lt;0,(IF(2050-X$80&lt;=0,0,(2/(2050-X$80+1))*(1-(SUM($E84:X84)/$E$82))*$E$82*'Fixed Data'!V$52)),0)</f>
        <v>-1.7387246376811567E-2</v>
      </c>
      <c r="Z84" s="21">
        <f>IF($E$82&lt;0,(IF(2050-Y$80&lt;=0,0,(2/(2050-Y$80+1))*(1-(SUM($E84:Y84)/$E$82))*$E$82*'Fixed Data'!W$52)),0)</f>
        <v>-1.3040434782608622E-2</v>
      </c>
      <c r="AA84" s="21">
        <f>IF($E$82&lt;0,(IF(2050-Z$80&lt;=0,0,(2/(2050-Z$80+1))*(1-(SUM($E84:Z84)/$E$82))*$E$82*'Fixed Data'!X$52)),0)</f>
        <v>-8.6936231884058371E-3</v>
      </c>
      <c r="AB84" s="21">
        <f>IF($E$82&lt;0,(IF(2050-AA$80&lt;=0,0,(2/(2050-AA$80+1))*(1-(SUM($E84:AA84)/$E$82))*$E$82*'Fixed Data'!Y$52)),0)</f>
        <v>-4.3468115942029185E-3</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404</v>
      </c>
      <c r="C85" t="s">
        <v>405</v>
      </c>
      <c r="D85" t="s">
        <v>386</v>
      </c>
      <c r="E85" s="18"/>
      <c r="F85" s="18"/>
      <c r="G85" s="21">
        <f>IF($F$82&lt;0,(IF(2050-F$80&lt;=0,0,(2/(2050-F$80+1))*(1-(SUM($E85:F85)/$F$82))*$F$82*'Fixed Data'!D$52)),0)</f>
        <v>-4.2491304347826095E-2</v>
      </c>
      <c r="H85" s="21">
        <f>IF($F$82&lt;0,(IF(2050-G$80&lt;=0,0,(2/(2050-G$80+1))*(1-(SUM($E85:G85)/$F$82))*$F$82*'Fixed Data'!E$52)),0)</f>
        <v>-4.0559881422924909E-2</v>
      </c>
      <c r="I85" s="21">
        <f>IF($F$82&lt;0,(IF(2050-H$80&lt;=0,0,(2/(2050-H$80+1))*(1-(SUM($E85:H85)/$F$82))*$F$82*'Fixed Data'!F$52)),0)</f>
        <v>-3.8628458498023717E-2</v>
      </c>
      <c r="J85" s="21">
        <f>IF($F$82&lt;0,(IF(2050-I$80&lt;=0,0,(2/(2050-I$80+1))*(1-(SUM($E85:I85)/$F$82))*$F$82*'Fixed Data'!G$52)),0)</f>
        <v>-3.6697035573122538E-2</v>
      </c>
      <c r="K85" s="21">
        <f>IF($F$82&lt;0,(IF(2050-J$80&lt;=0,0,(2/(2050-J$80+1))*(1-(SUM($E85:J85)/$F$82))*$F$82*'Fixed Data'!H$52)),0)</f>
        <v>-3.4765612648221346E-2</v>
      </c>
      <c r="L85" s="21">
        <f>IF($F$82&lt;0,(IF(2050-K$80&lt;=0,0,(2/(2050-K$80+1))*(1-(SUM($E85:K85)/$F$82))*$F$82*'Fixed Data'!I$52)),0)</f>
        <v>-3.2834189723320167E-2</v>
      </c>
      <c r="M85" s="21">
        <f>IF($F$82&lt;0,(IF(2050-L$80&lt;=0,0,(2/(2050-L$80+1))*(1-(SUM($E85:L85)/$F$82))*$F$82*'Fixed Data'!J$52)),0)</f>
        <v>-3.0902766798418975E-2</v>
      </c>
      <c r="N85" s="21">
        <f>IF($F$82&lt;0,(IF(2050-M$80&lt;=0,0,(2/(2050-M$80+1))*(1-(SUM($E85:M85)/$F$82))*$F$82*'Fixed Data'!K$52)),0)</f>
        <v>-2.8971343873517786E-2</v>
      </c>
      <c r="O85" s="21">
        <f>IF($F$82&lt;0,(IF(2050-N$80&lt;=0,0,(2/(2050-N$80+1))*(1-(SUM($E85:N85)/$F$82))*$F$82*'Fixed Data'!L$52)),0)</f>
        <v>-2.70399209486166E-2</v>
      </c>
      <c r="P85" s="21">
        <f>IF($F$82&lt;0,(IF(2050-O$80&lt;=0,0,(2/(2050-O$80+1))*(1-(SUM($E85:O85)/$F$82))*$F$82*'Fixed Data'!M$52)),0)</f>
        <v>-2.5108498023715415E-2</v>
      </c>
      <c r="Q85" s="21">
        <f>IF($F$82&lt;0,(IF(2050-P$80&lt;=0,0,(2/(2050-P$80+1))*(1-(SUM($E85:P85)/$F$82))*$F$82*'Fixed Data'!N$52)),0)</f>
        <v>-2.3177075098814236E-2</v>
      </c>
      <c r="R85" s="21">
        <f>IF($F$82&lt;0,(IF(2050-Q$80&lt;=0,0,(2/(2050-Q$80+1))*(1-(SUM($E85:Q85)/$F$82))*$F$82*'Fixed Data'!O$52)),0)</f>
        <v>-2.1245652173913041E-2</v>
      </c>
      <c r="S85" s="21">
        <f>IF($F$82&lt;0,(IF(2050-R$80&lt;=0,0,(2/(2050-R$80+1))*(1-(SUM($E85:R85)/$F$82))*$F$82*'Fixed Data'!P$52)),0)</f>
        <v>-1.9314229249011858E-2</v>
      </c>
      <c r="T85" s="21">
        <f>IF($F$82&lt;0,(IF(2050-S$80&lt;=0,0,(2/(2050-S$80+1))*(1-(SUM($E85:S85)/$F$82))*$F$82*'Fixed Data'!Q$52)),0)</f>
        <v>-1.7382806324110663E-2</v>
      </c>
      <c r="U85" s="21">
        <f>IF($F$82&lt;0,(IF(2050-T$80&lt;=0,0,(2/(2050-T$80+1))*(1-(SUM($E85:T85)/$F$82))*$F$82*'Fixed Data'!R$52)),0)</f>
        <v>-1.5451383399209484E-2</v>
      </c>
      <c r="V85" s="21">
        <f>IF($F$82&lt;0,(IF(2050-U$80&lt;=0,0,(2/(2050-U$80+1))*(1-(SUM($E85:U85)/$F$82))*$F$82*'Fixed Data'!S$52)),0)</f>
        <v>-1.3519960474308293E-2</v>
      </c>
      <c r="W85" s="21">
        <f>IF($F$82&lt;0,(IF(2050-V$80&lt;=0,0,(2/(2050-V$80+1))*(1-(SUM($E85:V85)/$F$82))*$F$82*'Fixed Data'!T$52)),0)</f>
        <v>-1.1588537549407111E-2</v>
      </c>
      <c r="X85" s="21">
        <f>IF($F$82&lt;0,(IF(2050-W$80&lt;=0,0,(2/(2050-W$80+1))*(1-(SUM($E85:W85)/$F$82))*$F$82*'Fixed Data'!U$52)),0)</f>
        <v>-9.6571146245059292E-3</v>
      </c>
      <c r="Y85" s="21">
        <f>IF($F$82&lt;0,(IF(2050-X$80&lt;=0,0,(2/(2050-X$80+1))*(1-(SUM($E85:X85)/$F$82))*$F$82*'Fixed Data'!V$52)),0)</f>
        <v>-7.7256916996047437E-3</v>
      </c>
      <c r="Z85" s="21">
        <f>IF($F$82&lt;0,(IF(2050-Y$80&lt;=0,0,(2/(2050-Y$80+1))*(1-(SUM($E85:Y85)/$F$82))*$F$82*'Fixed Data'!W$52)),0)</f>
        <v>-5.7942687747035791E-3</v>
      </c>
      <c r="AA85" s="21">
        <f>IF($F$82&lt;0,(IF(2050-Z$80&lt;=0,0,(2/(2050-Z$80+1))*(1-(SUM($E85:Z85)/$F$82))*$F$82*'Fixed Data'!X$52)),0)</f>
        <v>-3.8628458498023853E-3</v>
      </c>
      <c r="AB85" s="21">
        <f>IF($F$82&lt;0,(IF(2050-AA$80&lt;=0,0,(2/(2050-AA$80+1))*(1-(SUM($E85:AA85)/$F$82))*$F$82*'Fixed Data'!Y$52)),0)</f>
        <v>-1.9314229249011749E-3</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406</v>
      </c>
      <c r="C86" t="s">
        <v>407</v>
      </c>
      <c r="D86" t="s">
        <v>386</v>
      </c>
      <c r="E86" s="18"/>
      <c r="F86" s="18"/>
      <c r="G86" s="18"/>
      <c r="H86" s="21">
        <f>IF($G$82&lt;0,(IF(2050-G$80&lt;=0,0,(2/(2050-G$80+1))*(1-(SUM($E86:G86)/$G$82))*$G$82*'Fixed Data'!E$52)),0)</f>
        <v>-0.10600181818181818</v>
      </c>
      <c r="I86" s="21">
        <f>IF($G$82&lt;0,(IF(2050-H$80&lt;=0,0,(2/(2050-H$80+1))*(1-(SUM($E86:H86)/$G$82))*$G$82*'Fixed Data'!F$52)),0)</f>
        <v>-0.10095411255411256</v>
      </c>
      <c r="J86" s="21">
        <f>IF($G$82&lt;0,(IF(2050-I$80&lt;=0,0,(2/(2050-I$80+1))*(1-(SUM($E86:I86)/$G$82))*$G$82*'Fixed Data'!G$52)),0)</f>
        <v>-9.5906406926406937E-2</v>
      </c>
      <c r="K86" s="21">
        <f>IF($G$82&lt;0,(IF(2050-J$80&lt;=0,0,(2/(2050-J$80+1))*(1-(SUM($E86:J86)/$G$82))*$G$82*'Fixed Data'!H$52)),0)</f>
        <v>-9.08587012987013E-2</v>
      </c>
      <c r="L86" s="21">
        <f>IF($G$82&lt;0,(IF(2050-K$80&lt;=0,0,(2/(2050-K$80+1))*(1-(SUM($E86:K86)/$G$82))*$G$82*'Fixed Data'!I$52)),0)</f>
        <v>-8.5810995670995677E-2</v>
      </c>
      <c r="M86" s="21">
        <f>IF($G$82&lt;0,(IF(2050-L$80&lt;=0,0,(2/(2050-L$80+1))*(1-(SUM($E86:L86)/$G$82))*$G$82*'Fixed Data'!J$52)),0)</f>
        <v>-8.0763290043290054E-2</v>
      </c>
      <c r="N86" s="21">
        <f>IF($G$82&lt;0,(IF(2050-M$80&lt;=0,0,(2/(2050-M$80+1))*(1-(SUM($E86:M86)/$G$82))*$G$82*'Fixed Data'!K$52)),0)</f>
        <v>-7.5715584415584417E-2</v>
      </c>
      <c r="O86" s="21">
        <f>IF($G$82&lt;0,(IF(2050-N$80&lt;=0,0,(2/(2050-N$80+1))*(1-(SUM($E86:N86)/$G$82))*$G$82*'Fixed Data'!L$52)),0)</f>
        <v>-7.066787878787878E-2</v>
      </c>
      <c r="P86" s="21">
        <f>IF($G$82&lt;0,(IF(2050-O$80&lt;=0,0,(2/(2050-O$80+1))*(1-(SUM($E86:O86)/$G$82))*$G$82*'Fixed Data'!M$52)),0)</f>
        <v>-6.5620173160173156E-2</v>
      </c>
      <c r="Q86" s="21">
        <f>IF($G$82&lt;0,(IF(2050-P$80&lt;=0,0,(2/(2050-P$80+1))*(1-(SUM($E86:P86)/$G$82))*$G$82*'Fixed Data'!N$52)),0)</f>
        <v>-6.0572467532467554E-2</v>
      </c>
      <c r="R86" s="21">
        <f>IF($G$82&lt;0,(IF(2050-Q$80&lt;=0,0,(2/(2050-Q$80+1))*(1-(SUM($E86:Q86)/$G$82))*$G$82*'Fixed Data'!O$52)),0)</f>
        <v>-5.5524761904761903E-2</v>
      </c>
      <c r="S86" s="21">
        <f>IF($G$82&lt;0,(IF(2050-R$80&lt;=0,0,(2/(2050-R$80+1))*(1-(SUM($E86:R86)/$G$82))*$G$82*'Fixed Data'!P$52)),0)</f>
        <v>-5.0477056277056294E-2</v>
      </c>
      <c r="T86" s="21">
        <f>IF($G$82&lt;0,(IF(2050-S$80&lt;=0,0,(2/(2050-S$80+1))*(1-(SUM($E86:S86)/$G$82))*$G$82*'Fixed Data'!Q$52)),0)</f>
        <v>-4.5429350649350643E-2</v>
      </c>
      <c r="U86" s="21">
        <f>IF($G$82&lt;0,(IF(2050-T$80&lt;=0,0,(2/(2050-T$80+1))*(1-(SUM($E86:T86)/$G$82))*$G$82*'Fixed Data'!R$52)),0)</f>
        <v>-4.0381645021645034E-2</v>
      </c>
      <c r="V86" s="21">
        <f>IF($G$82&lt;0,(IF(2050-U$80&lt;=0,0,(2/(2050-U$80+1))*(1-(SUM($E86:U86)/$G$82))*$G$82*'Fixed Data'!S$52)),0)</f>
        <v>-3.5333939393939431E-2</v>
      </c>
      <c r="W86" s="21">
        <f>IF($G$82&lt;0,(IF(2050-V$80&lt;=0,0,(2/(2050-V$80+1))*(1-(SUM($E86:V86)/$G$82))*$G$82*'Fixed Data'!T$52)),0)</f>
        <v>-3.0286233766233815E-2</v>
      </c>
      <c r="X86" s="21">
        <f>IF($G$82&lt;0,(IF(2050-W$80&lt;=0,0,(2/(2050-W$80+1))*(1-(SUM($E86:W86)/$G$82))*$G$82*'Fixed Data'!U$52)),0)</f>
        <v>-2.5238528138528192E-2</v>
      </c>
      <c r="Y86" s="21">
        <f>IF($G$82&lt;0,(IF(2050-X$80&lt;=0,0,(2/(2050-X$80+1))*(1-(SUM($E86:X86)/$G$82))*$G$82*'Fixed Data'!V$52)),0)</f>
        <v>-2.0190822510822604E-2</v>
      </c>
      <c r="Z86" s="21">
        <f>IF($G$82&lt;0,(IF(2050-Y$80&lt;=0,0,(2/(2050-Y$80+1))*(1-(SUM($E86:Y86)/$G$82))*$G$82*'Fixed Data'!W$52)),0)</f>
        <v>-1.5143116883116889E-2</v>
      </c>
      <c r="AA86" s="21">
        <f>IF($G$82&lt;0,(IF(2050-Z$80&lt;=0,0,(2/(2050-Z$80+1))*(1-(SUM($E86:Z86)/$G$82))*$G$82*'Fixed Data'!X$52)),0)</f>
        <v>-1.0095411255411258E-2</v>
      </c>
      <c r="AB86" s="21">
        <f>IF($G$82&lt;0,(IF(2050-AA$80&lt;=0,0,(2/(2050-AA$80+1))*(1-(SUM($E86:AA86)/$G$82))*$G$82*'Fixed Data'!Y$52)),0)</f>
        <v>-5.0477056277055867E-3</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408</v>
      </c>
      <c r="C87" t="s">
        <v>409</v>
      </c>
      <c r="D87" t="s">
        <v>386</v>
      </c>
      <c r="E87" s="18"/>
      <c r="F87" s="18"/>
      <c r="G87" s="18"/>
      <c r="H87" s="18"/>
      <c r="I87" s="21">
        <f>IF($H$82&lt;0,(IF(2050-H$80&lt;=0,0,(2/(2050-H$80+1))*(1-(SUM($E87:H87)/$H$82))*$H$82*'Fixed Data'!F$52)),0)</f>
        <v>-4.6538095238095246E-2</v>
      </c>
      <c r="J87" s="21">
        <f>IF($H$82&lt;0,(IF(2050-I$80&lt;=0,0,(2/(2050-I$80+1))*(1-(SUM($E87:I87)/$H$82))*$H$82*'Fixed Data'!G$52)),0)</f>
        <v>-4.4211190476190487E-2</v>
      </c>
      <c r="K87" s="21">
        <f>IF($H$82&lt;0,(IF(2050-J$80&lt;=0,0,(2/(2050-J$80+1))*(1-(SUM($E87:J87)/$H$82))*$H$82*'Fixed Data'!H$52)),0)</f>
        <v>-4.1884285714285721E-2</v>
      </c>
      <c r="L87" s="21">
        <f>IF($H$82&lt;0,(IF(2050-K$80&lt;=0,0,(2/(2050-K$80+1))*(1-(SUM($E87:K87)/$H$82))*$H$82*'Fixed Data'!I$52)),0)</f>
        <v>-3.9557380952380955E-2</v>
      </c>
      <c r="M87" s="21">
        <f>IF($H$82&lt;0,(IF(2050-L$80&lt;=0,0,(2/(2050-L$80+1))*(1-(SUM($E87:L87)/$H$82))*$H$82*'Fixed Data'!J$52)),0)</f>
        <v>-3.7230476190476196E-2</v>
      </c>
      <c r="N87" s="21">
        <f>IF($H$82&lt;0,(IF(2050-M$80&lt;=0,0,(2/(2050-M$80+1))*(1-(SUM($E87:M87)/$H$82))*$H$82*'Fixed Data'!K$52)),0)</f>
        <v>-3.490357142857143E-2</v>
      </c>
      <c r="O87" s="21">
        <f>IF($H$82&lt;0,(IF(2050-N$80&lt;=0,0,(2/(2050-N$80+1))*(1-(SUM($E87:N87)/$H$82))*$H$82*'Fixed Data'!L$52)),0)</f>
        <v>-3.257666666666667E-2</v>
      </c>
      <c r="P87" s="21">
        <f>IF($H$82&lt;0,(IF(2050-O$80&lt;=0,0,(2/(2050-O$80+1))*(1-(SUM($E87:O87)/$H$82))*$H$82*'Fixed Data'!M$52)),0)</f>
        <v>-3.0249761904761911E-2</v>
      </c>
      <c r="Q87" s="21">
        <f>IF($H$82&lt;0,(IF(2050-P$80&lt;=0,0,(2/(2050-P$80+1))*(1-(SUM($E87:P87)/$H$82))*$H$82*'Fixed Data'!N$52)),0)</f>
        <v>-2.7922857142857149E-2</v>
      </c>
      <c r="R87" s="21">
        <f>IF($H$82&lt;0,(IF(2050-Q$80&lt;=0,0,(2/(2050-Q$80+1))*(1-(SUM($E87:Q87)/$H$82))*$H$82*'Fixed Data'!O$52)),0)</f>
        <v>-2.5595952380952382E-2</v>
      </c>
      <c r="S87" s="21">
        <f>IF($H$82&lt;0,(IF(2050-R$80&lt;=0,0,(2/(2050-R$80+1))*(1-(SUM($E87:R87)/$H$82))*$H$82*'Fixed Data'!P$52)),0)</f>
        <v>-2.326904761904763E-2</v>
      </c>
      <c r="T87" s="21">
        <f>IF($H$82&lt;0,(IF(2050-S$80&lt;=0,0,(2/(2050-S$80+1))*(1-(SUM($E87:S87)/$H$82))*$H$82*'Fixed Data'!Q$52)),0)</f>
        <v>-2.0942142857142864E-2</v>
      </c>
      <c r="U87" s="21">
        <f>IF($H$82&lt;0,(IF(2050-T$80&lt;=0,0,(2/(2050-T$80+1))*(1-(SUM($E87:T87)/$H$82))*$H$82*'Fixed Data'!R$52)),0)</f>
        <v>-1.8615238095238105E-2</v>
      </c>
      <c r="V87" s="21">
        <f>IF($H$82&lt;0,(IF(2050-U$80&lt;=0,0,(2/(2050-U$80+1))*(1-(SUM($E87:U87)/$H$82))*$H$82*'Fixed Data'!S$52)),0)</f>
        <v>-1.6288333333333332E-2</v>
      </c>
      <c r="W87" s="21">
        <f>IF($H$82&lt;0,(IF(2050-V$80&lt;=0,0,(2/(2050-V$80+1))*(1-(SUM($E87:V87)/$H$82))*$H$82*'Fixed Data'!T$52)),0)</f>
        <v>-1.3961428571428571E-2</v>
      </c>
      <c r="X87" s="21">
        <f>IF($H$82&lt;0,(IF(2050-W$80&lt;=0,0,(2/(2050-W$80+1))*(1-(SUM($E87:W87)/$H$82))*$H$82*'Fixed Data'!U$52)),0)</f>
        <v>-1.1634523809523806E-2</v>
      </c>
      <c r="Y87" s="21">
        <f>IF($H$82&lt;0,(IF(2050-X$80&lt;=0,0,(2/(2050-X$80+1))*(1-(SUM($E87:X87)/$H$82))*$H$82*'Fixed Data'!V$52)),0)</f>
        <v>-9.3076190476190611E-3</v>
      </c>
      <c r="Z87" s="21">
        <f>IF($H$82&lt;0,(IF(2050-Y$80&lt;=0,0,(2/(2050-Y$80+1))*(1-(SUM($E87:Y87)/$H$82))*$H$82*'Fixed Data'!W$52)),0)</f>
        <v>-6.9807142857142889E-3</v>
      </c>
      <c r="AA87" s="21">
        <f>IF($H$82&lt;0,(IF(2050-Z$80&lt;=0,0,(2/(2050-Z$80+1))*(1-(SUM($E87:Z87)/$H$82))*$H$82*'Fixed Data'!X$52)),0)</f>
        <v>-4.653809523809508E-3</v>
      </c>
      <c r="AB87" s="21">
        <f>IF($H$82&lt;0,(IF(2050-AA$80&lt;=0,0,(2/(2050-AA$80+1))*(1-(SUM($E87:AA87)/$H$82))*$H$82*'Fixed Data'!Y$52)),0)</f>
        <v>-2.326904761904754E-3</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410</v>
      </c>
      <c r="C88" t="s">
        <v>411</v>
      </c>
      <c r="D88" t="s">
        <v>386</v>
      </c>
      <c r="E88" s="18"/>
      <c r="F88" s="18"/>
      <c r="G88" s="18"/>
      <c r="H88" s="18"/>
      <c r="I88" s="18"/>
      <c r="J88" s="21">
        <f>IF($I$82&lt;0,(IF(2050-I$80&lt;=0,0,(2/(2050-I$80+1))*(1-(SUM($E88:I88)/$I$82))*$I$82*'Fixed Data'!G$52)),0)</f>
        <v>-0.15198700000000001</v>
      </c>
      <c r="K88" s="21">
        <f>IF($I$82&lt;0,(IF(2050-J$80&lt;=0,0,(2/(2050-J$80+1))*(1-(SUM($E88:J88)/$I$82))*$I$82*'Fixed Data'!H$52)),0)</f>
        <v>-0.14398768421052632</v>
      </c>
      <c r="L88" s="21">
        <f>IF($I$82&lt;0,(IF(2050-K$80&lt;=0,0,(2/(2050-K$80+1))*(1-(SUM($E88:K88)/$I$82))*$I$82*'Fixed Data'!I$52)),0)</f>
        <v>-0.13598836842105264</v>
      </c>
      <c r="M88" s="21">
        <f>IF($I$82&lt;0,(IF(2050-L$80&lt;=0,0,(2/(2050-L$80+1))*(1-(SUM($E88:L88)/$I$82))*$I$82*'Fixed Data'!J$52)),0)</f>
        <v>-0.12798905263157895</v>
      </c>
      <c r="N88" s="21">
        <f>IF($I$82&lt;0,(IF(2050-M$80&lt;=0,0,(2/(2050-M$80+1))*(1-(SUM($E88:M88)/$I$82))*$I$82*'Fixed Data'!K$52)),0)</f>
        <v>-0.11998973684210526</v>
      </c>
      <c r="O88" s="21">
        <f>IF($I$82&lt;0,(IF(2050-N$80&lt;=0,0,(2/(2050-N$80+1))*(1-(SUM($E88:N88)/$I$82))*$I$82*'Fixed Data'!L$52)),0)</f>
        <v>-0.11199042105263157</v>
      </c>
      <c r="P88" s="21">
        <f>IF($I$82&lt;0,(IF(2050-O$80&lt;=0,0,(2/(2050-O$80+1))*(1-(SUM($E88:O88)/$I$82))*$I$82*'Fixed Data'!M$52)),0)</f>
        <v>-0.1039911052631579</v>
      </c>
      <c r="Q88" s="21">
        <f>IF($I$82&lt;0,(IF(2050-P$80&lt;=0,0,(2/(2050-P$80+1))*(1-(SUM($E88:P88)/$I$82))*$I$82*'Fixed Data'!N$52)),0)</f>
        <v>-9.5991789473684197E-2</v>
      </c>
      <c r="R88" s="21">
        <f>IF($I$82&lt;0,(IF(2050-Q$80&lt;=0,0,(2/(2050-Q$80+1))*(1-(SUM($E88:Q88)/$I$82))*$I$82*'Fixed Data'!O$52)),0)</f>
        <v>-8.7992473684210523E-2</v>
      </c>
      <c r="S88" s="21">
        <f>IF($I$82&lt;0,(IF(2050-R$80&lt;=0,0,(2/(2050-R$80+1))*(1-(SUM($E88:R88)/$I$82))*$I$82*'Fixed Data'!P$52)),0)</f>
        <v>-7.9993157894736822E-2</v>
      </c>
      <c r="T88" s="21">
        <f>IF($I$82&lt;0,(IF(2050-S$80&lt;=0,0,(2/(2050-S$80+1))*(1-(SUM($E88:S88)/$I$82))*$I$82*'Fixed Data'!Q$52)),0)</f>
        <v>-7.1993842105263148E-2</v>
      </c>
      <c r="U88" s="21">
        <f>IF($I$82&lt;0,(IF(2050-T$80&lt;=0,0,(2/(2050-T$80+1))*(1-(SUM($E88:T88)/$I$82))*$I$82*'Fixed Data'!R$52)),0)</f>
        <v>-6.3994526315789488E-2</v>
      </c>
      <c r="V88" s="21">
        <f>IF($I$82&lt;0,(IF(2050-U$80&lt;=0,0,(2/(2050-U$80+1))*(1-(SUM($E88:U88)/$I$82))*$I$82*'Fixed Data'!S$52)),0)</f>
        <v>-5.59952105263158E-2</v>
      </c>
      <c r="W88" s="21">
        <f>IF($I$82&lt;0,(IF(2050-V$80&lt;=0,0,(2/(2050-V$80+1))*(1-(SUM($E88:V88)/$I$82))*$I$82*'Fixed Data'!T$52)),0)</f>
        <v>-4.7995894736842105E-2</v>
      </c>
      <c r="X88" s="21">
        <f>IF($I$82&lt;0,(IF(2050-W$80&lt;=0,0,(2/(2050-W$80+1))*(1-(SUM($E88:W88)/$I$82))*$I$82*'Fixed Data'!U$52)),0)</f>
        <v>-3.9996578947368432E-2</v>
      </c>
      <c r="Y88" s="21">
        <f>IF($I$82&lt;0,(IF(2050-X$80&lt;=0,0,(2/(2050-X$80+1))*(1-(SUM($E88:X88)/$I$82))*$I$82*'Fixed Data'!V$52)),0)</f>
        <v>-3.1997263157894702E-2</v>
      </c>
      <c r="Z88" s="21">
        <f>IF($I$82&lt;0,(IF(2050-Y$80&lt;=0,0,(2/(2050-Y$80+1))*(1-(SUM($E88:Y88)/$I$82))*$I$82*'Fixed Data'!W$52)),0)</f>
        <v>-2.3997947368421129E-2</v>
      </c>
      <c r="AA88" s="21">
        <f>IF($I$82&lt;0,(IF(2050-Z$80&lt;=0,0,(2/(2050-Z$80+1))*(1-(SUM($E88:Z88)/$I$82))*$I$82*'Fixed Data'!X$52)),0)</f>
        <v>-1.5998631578947417E-2</v>
      </c>
      <c r="AB88" s="21">
        <f>IF($I$82&lt;0,(IF(2050-AA$80&lt;=0,0,(2/(2050-AA$80+1))*(1-(SUM($E88:AA88)/$I$82))*$I$82*'Fixed Data'!Y$52)),0)</f>
        <v>-7.9993157894737085E-3</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412</v>
      </c>
      <c r="C89" t="s">
        <v>413</v>
      </c>
      <c r="D89" t="s">
        <v>386</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414</v>
      </c>
      <c r="C90" t="s">
        <v>415</v>
      </c>
      <c r="D90" t="s">
        <v>386</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416</v>
      </c>
      <c r="C91" t="s">
        <v>417</v>
      </c>
      <c r="D91" t="s">
        <v>386</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418</v>
      </c>
      <c r="C92" t="s">
        <v>419</v>
      </c>
      <c r="D92" t="s">
        <v>386</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420</v>
      </c>
      <c r="C93" t="s">
        <v>421</v>
      </c>
      <c r="D93" t="s">
        <v>386</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422</v>
      </c>
      <c r="C94" t="s">
        <v>423</v>
      </c>
      <c r="D94" t="s">
        <v>386</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424</v>
      </c>
      <c r="C95" t="s">
        <v>425</v>
      </c>
      <c r="D95" t="s">
        <v>386</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426</v>
      </c>
      <c r="C96" t="s">
        <v>427</v>
      </c>
      <c r="D96" t="s">
        <v>386</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428</v>
      </c>
      <c r="C97" t="s">
        <v>429</v>
      </c>
      <c r="D97" t="s">
        <v>386</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430</v>
      </c>
      <c r="C98" t="s">
        <v>431</v>
      </c>
      <c r="D98" t="s">
        <v>386</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432</v>
      </c>
      <c r="C99" t="s">
        <v>433</v>
      </c>
      <c r="D99" t="s">
        <v>386</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434</v>
      </c>
      <c r="C100" t="s">
        <v>435</v>
      </c>
      <c r="D100" t="s">
        <v>386</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436</v>
      </c>
      <c r="C101" t="s">
        <v>437</v>
      </c>
      <c r="D101" t="s">
        <v>386</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438</v>
      </c>
      <c r="C102" t="s">
        <v>439</v>
      </c>
      <c r="D102" t="s">
        <v>386</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440</v>
      </c>
      <c r="C103" t="s">
        <v>441</v>
      </c>
      <c r="D103" t="s">
        <v>386</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442</v>
      </c>
      <c r="C104" t="s">
        <v>443</v>
      </c>
      <c r="D104" t="s">
        <v>386</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444</v>
      </c>
      <c r="C105" t="s">
        <v>445</v>
      </c>
      <c r="D105" t="s">
        <v>386</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446</v>
      </c>
      <c r="C106" t="s">
        <v>447</v>
      </c>
      <c r="D106" t="s">
        <v>386</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448</v>
      </c>
      <c r="C107" t="s">
        <v>449</v>
      </c>
      <c r="D107" t="s">
        <v>386</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520</v>
      </c>
      <c r="C108" t="s">
        <v>521</v>
      </c>
      <c r="D108" t="s">
        <v>386</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522</v>
      </c>
      <c r="C109" t="s">
        <v>523</v>
      </c>
      <c r="D109" t="s">
        <v>386</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524</v>
      </c>
      <c r="C110" t="s">
        <v>525</v>
      </c>
      <c r="D110" t="s">
        <v>386</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526</v>
      </c>
      <c r="C111" t="s">
        <v>527</v>
      </c>
      <c r="D111" t="s">
        <v>386</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528</v>
      </c>
      <c r="C112" t="s">
        <v>529</v>
      </c>
      <c r="D112" t="s">
        <v>386</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530</v>
      </c>
      <c r="C113" t="s">
        <v>531</v>
      </c>
      <c r="D113" t="s">
        <v>386</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532</v>
      </c>
      <c r="C114" t="s">
        <v>533</v>
      </c>
      <c r="D114" t="s">
        <v>386</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534</v>
      </c>
      <c r="C115" t="s">
        <v>535</v>
      </c>
      <c r="D115" t="s">
        <v>386</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536</v>
      </c>
      <c r="C116" t="s">
        <v>537</v>
      </c>
      <c r="D116" t="s">
        <v>386</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538</v>
      </c>
      <c r="C117" t="s">
        <v>539</v>
      </c>
      <c r="D117" t="s">
        <v>386</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540</v>
      </c>
      <c r="C118" t="s">
        <v>541</v>
      </c>
      <c r="D118" t="s">
        <v>386</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542</v>
      </c>
      <c r="C119" t="s">
        <v>543</v>
      </c>
      <c r="D119" t="s">
        <v>386</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544</v>
      </c>
      <c r="C120" t="s">
        <v>545</v>
      </c>
      <c r="D120" t="s">
        <v>386</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546</v>
      </c>
      <c r="C121" t="s">
        <v>547</v>
      </c>
      <c r="D121" t="s">
        <v>386</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548</v>
      </c>
      <c r="C122" t="s">
        <v>549</v>
      </c>
      <c r="D122" t="s">
        <v>386</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550</v>
      </c>
      <c r="C123" t="s">
        <v>551</v>
      </c>
      <c r="D123" t="s">
        <v>386</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552</v>
      </c>
      <c r="C124" t="s">
        <v>553</v>
      </c>
      <c r="D124" t="s">
        <v>386</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554</v>
      </c>
      <c r="C125" t="s">
        <v>555</v>
      </c>
      <c r="D125" t="s">
        <v>386</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556</v>
      </c>
      <c r="C126" t="s">
        <v>557</v>
      </c>
      <c r="D126" t="s">
        <v>386</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558</v>
      </c>
      <c r="C127" t="s">
        <v>559</v>
      </c>
      <c r="D127" t="s">
        <v>386</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4.25" outlineLevel="2" collapsed="1">
      <c r="A128" s="8"/>
      <c r="B128" t="s">
        <v>450</v>
      </c>
      <c r="C128" t="s">
        <v>451</v>
      </c>
      <c r="D128" t="s">
        <v>386</v>
      </c>
      <c r="E128" s="21">
        <f>SUM(E84:E127)</f>
        <v>0</v>
      </c>
      <c r="F128" s="21">
        <f t="shared" ref="F128:AW128" si="10">SUM(F84:F127)</f>
        <v>-9.9976666666666672E-2</v>
      </c>
      <c r="G128" s="21">
        <f t="shared" si="10"/>
        <v>-0.13812115942028985</v>
      </c>
      <c r="H128" s="21">
        <f t="shared" si="10"/>
        <v>-0.23784474308300396</v>
      </c>
      <c r="I128" s="21">
        <f t="shared" si="10"/>
        <v>-0.27305689817428952</v>
      </c>
      <c r="J128" s="21">
        <f t="shared" si="10"/>
        <v>-0.41139105326557501</v>
      </c>
      <c r="K128" s="21">
        <f t="shared" si="10"/>
        <v>-0.38973889256738686</v>
      </c>
      <c r="L128" s="21">
        <f t="shared" si="10"/>
        <v>-0.36808673186919871</v>
      </c>
      <c r="M128" s="21">
        <f t="shared" si="10"/>
        <v>-0.34643457117101056</v>
      </c>
      <c r="N128" s="21">
        <f t="shared" si="10"/>
        <v>-0.32478241047282236</v>
      </c>
      <c r="O128" s="21">
        <f t="shared" si="10"/>
        <v>-0.30313024977463421</v>
      </c>
      <c r="P128" s="21">
        <f t="shared" si="10"/>
        <v>-0.28147808907644606</v>
      </c>
      <c r="Q128" s="21">
        <f t="shared" si="10"/>
        <v>-0.25982592837825791</v>
      </c>
      <c r="R128" s="21">
        <f t="shared" si="10"/>
        <v>-0.23817376768006976</v>
      </c>
      <c r="S128" s="21">
        <f t="shared" si="10"/>
        <v>-0.21652160698188161</v>
      </c>
      <c r="T128" s="21">
        <f t="shared" si="10"/>
        <v>-0.19486944628369343</v>
      </c>
      <c r="U128" s="21">
        <f t="shared" si="10"/>
        <v>-0.17321728558550531</v>
      </c>
      <c r="V128" s="21">
        <f t="shared" si="10"/>
        <v>-0.15156512488731716</v>
      </c>
      <c r="W128" s="21">
        <f t="shared" si="10"/>
        <v>-0.12991296418912895</v>
      </c>
      <c r="X128" s="21">
        <f t="shared" si="10"/>
        <v>-0.10826080349094086</v>
      </c>
      <c r="Y128" s="21">
        <f t="shared" si="10"/>
        <v>-8.6608642792752683E-2</v>
      </c>
      <c r="Z128" s="21">
        <f t="shared" si="10"/>
        <v>-6.4956482094564505E-2</v>
      </c>
      <c r="AA128" s="21">
        <f t="shared" si="10"/>
        <v>-4.3304321396376411E-2</v>
      </c>
      <c r="AB128" s="21">
        <f t="shared" si="10"/>
        <v>-2.1652160698188143E-2</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452</v>
      </c>
      <c r="C129" t="s">
        <v>453</v>
      </c>
      <c r="D129" t="s">
        <v>386</v>
      </c>
      <c r="E129" s="21">
        <v>0</v>
      </c>
      <c r="F129" s="21">
        <f>E131</f>
        <v>-1.1997200000000001</v>
      </c>
      <c r="G129" s="21">
        <f t="shared" ref="G129:AW129" si="11">F131</f>
        <v>-1.5883933333333335</v>
      </c>
      <c r="H129" s="21">
        <f t="shared" si="11"/>
        <v>-2.6162921739130436</v>
      </c>
      <c r="I129" s="21">
        <f t="shared" si="11"/>
        <v>-2.8670974308300399</v>
      </c>
      <c r="J129" s="21">
        <f t="shared" si="11"/>
        <v>-4.1139105326557504</v>
      </c>
      <c r="K129" s="21">
        <f t="shared" si="11"/>
        <v>-3.7025194793901752</v>
      </c>
      <c r="L129" s="21">
        <f t="shared" si="11"/>
        <v>-3.3127805868227882</v>
      </c>
      <c r="M129" s="21">
        <f t="shared" si="11"/>
        <v>-2.9446938549535897</v>
      </c>
      <c r="N129" s="21">
        <f t="shared" si="11"/>
        <v>-2.5982592837825793</v>
      </c>
      <c r="O129" s="21">
        <f t="shared" si="11"/>
        <v>-2.273476873309757</v>
      </c>
      <c r="P129" s="21">
        <f t="shared" si="11"/>
        <v>-1.9703466235351228</v>
      </c>
      <c r="Q129" s="21">
        <f t="shared" si="11"/>
        <v>-1.6888685344586767</v>
      </c>
      <c r="R129" s="21">
        <f t="shared" si="11"/>
        <v>-1.4290426060804187</v>
      </c>
      <c r="S129" s="21">
        <f t="shared" si="11"/>
        <v>-1.190868838400349</v>
      </c>
      <c r="T129" s="21">
        <f t="shared" si="11"/>
        <v>-0.97434723141846735</v>
      </c>
      <c r="U129" s="21">
        <f t="shared" si="11"/>
        <v>-0.77947778513477395</v>
      </c>
      <c r="V129" s="21">
        <f t="shared" si="11"/>
        <v>-0.60626049954926864</v>
      </c>
      <c r="W129" s="21">
        <f t="shared" si="11"/>
        <v>-0.45469537466195148</v>
      </c>
      <c r="X129" s="21">
        <f t="shared" si="11"/>
        <v>-0.32478241047282252</v>
      </c>
      <c r="Y129" s="21">
        <f t="shared" si="11"/>
        <v>-0.21652160698188166</v>
      </c>
      <c r="Z129" s="21">
        <f t="shared" si="11"/>
        <v>-0.12991296418912898</v>
      </c>
      <c r="AA129" s="21">
        <f t="shared" si="11"/>
        <v>-6.4956482094564477E-2</v>
      </c>
      <c r="AB129" s="21">
        <f t="shared" si="11"/>
        <v>-2.1652160698188067E-2</v>
      </c>
      <c r="AC129" s="21">
        <f t="shared" si="11"/>
        <v>7.6327832942979512E-17</v>
      </c>
      <c r="AD129" s="21">
        <f t="shared" si="11"/>
        <v>7.6327832942979512E-17</v>
      </c>
      <c r="AE129" s="21">
        <f t="shared" si="11"/>
        <v>7.6327832942979512E-17</v>
      </c>
      <c r="AF129" s="21">
        <f t="shared" si="11"/>
        <v>7.6327832942979512E-17</v>
      </c>
      <c r="AG129" s="21">
        <f t="shared" si="11"/>
        <v>7.6327832942979512E-17</v>
      </c>
      <c r="AH129" s="21">
        <f t="shared" si="11"/>
        <v>7.6327832942979512E-17</v>
      </c>
      <c r="AI129" s="21">
        <f t="shared" si="11"/>
        <v>7.6327832942979512E-17</v>
      </c>
      <c r="AJ129" s="21">
        <f t="shared" si="11"/>
        <v>7.6327832942979512E-17</v>
      </c>
      <c r="AK129" s="21">
        <f t="shared" si="11"/>
        <v>7.6327832942979512E-17</v>
      </c>
      <c r="AL129" s="21">
        <f t="shared" si="11"/>
        <v>7.6327832942979512E-17</v>
      </c>
      <c r="AM129" s="21">
        <f t="shared" si="11"/>
        <v>7.6327832942979512E-17</v>
      </c>
      <c r="AN129" s="21">
        <f t="shared" si="11"/>
        <v>7.6327832942979512E-17</v>
      </c>
      <c r="AO129" s="21">
        <f t="shared" si="11"/>
        <v>7.6327832942979512E-17</v>
      </c>
      <c r="AP129" s="21">
        <f t="shared" si="11"/>
        <v>7.6327832942979512E-17</v>
      </c>
      <c r="AQ129" s="21">
        <f t="shared" si="11"/>
        <v>7.6327832942979512E-17</v>
      </c>
      <c r="AR129" s="21">
        <f t="shared" si="11"/>
        <v>7.6327832942979512E-17</v>
      </c>
      <c r="AS129" s="21">
        <f t="shared" si="11"/>
        <v>7.6327832942979512E-17</v>
      </c>
      <c r="AT129" s="21">
        <f t="shared" si="11"/>
        <v>7.6327832942979512E-17</v>
      </c>
      <c r="AU129" s="21">
        <f t="shared" si="11"/>
        <v>7.6327832942979512E-17</v>
      </c>
      <c r="AV129" s="21">
        <f t="shared" si="11"/>
        <v>7.6327832942979512E-17</v>
      </c>
      <c r="AW129" s="21">
        <f t="shared" si="11"/>
        <v>7.6327832942979512E-17</v>
      </c>
      <c r="AX129" s="21">
        <f>AW131</f>
        <v>7.6327832942979512E-17</v>
      </c>
      <c r="AY129" s="21">
        <f>AX131</f>
        <v>7.6327832942979512E-17</v>
      </c>
      <c r="AZ129" s="21">
        <f>AY131</f>
        <v>7.6327832942979512E-17</v>
      </c>
      <c r="BA129" s="21">
        <f>AZ131</f>
        <v>7.6327832942979512E-17</v>
      </c>
      <c r="BB129" s="21">
        <f>BA131</f>
        <v>7.6327832942979512E-17</v>
      </c>
    </row>
    <row r="130" spans="1:54" ht="15" customHeight="1" outlineLevel="2">
      <c r="A130" s="8"/>
      <c r="B130" t="s">
        <v>454</v>
      </c>
      <c r="C130" t="s">
        <v>455</v>
      </c>
      <c r="D130" t="s">
        <v>386</v>
      </c>
      <c r="E130" s="21">
        <f>E131*(1/(1+'Fixed Data'!$B$10))</f>
        <v>-1.1544649730561973</v>
      </c>
      <c r="F130" s="21">
        <f>F131*(1/(1+'Fixed Data'!$B$10))</f>
        <v>-1.5284770336156022</v>
      </c>
      <c r="G130" s="21">
        <f>G131*(1/(1+'Fixed Data'!$B$10))</f>
        <v>-2.5176021688924597</v>
      </c>
      <c r="H130" s="21">
        <f>H131*(1/(1+'Fixed Data'!$B$10))</f>
        <v>-2.7589467194284452</v>
      </c>
      <c r="I130" s="21">
        <f>I131*(1/(1+'Fixed Data'!$B$10))</f>
        <v>-3.9587283801537247</v>
      </c>
      <c r="J130" s="21">
        <f>J131*(1/(1+'Fixed Data'!$B$10))</f>
        <v>-3.5628555421383523</v>
      </c>
      <c r="K130" s="21">
        <f>K131*(1/(1+'Fixed Data'!$B$10))</f>
        <v>-3.1878181166501047</v>
      </c>
      <c r="L130" s="21">
        <f>L131*(1/(1+'Fixed Data'!$B$10))</f>
        <v>-2.833616103688982</v>
      </c>
      <c r="M130" s="21">
        <f>M131*(1/(1+'Fixed Data'!$B$10))</f>
        <v>-2.5002495032549841</v>
      </c>
      <c r="N130" s="21">
        <f>N131*(1/(1+'Fixed Data'!$B$10))</f>
        <v>-2.1877183153481115</v>
      </c>
      <c r="O130" s="21">
        <f>O131*(1/(1+'Fixed Data'!$B$10))</f>
        <v>-1.8960225399683632</v>
      </c>
      <c r="P130" s="21">
        <f>P131*(1/(1+'Fixed Data'!$B$10))</f>
        <v>-1.6251621771157398</v>
      </c>
      <c r="Q130" s="21">
        <f>Q131*(1/(1+'Fixed Data'!$B$10))</f>
        <v>-1.3751372267902413</v>
      </c>
      <c r="R130" s="21">
        <f>R131*(1/(1+'Fixed Data'!$B$10))</f>
        <v>-1.1459476889918678</v>
      </c>
      <c r="S130" s="21">
        <f>S131*(1/(1+'Fixed Data'!$B$10))</f>
        <v>-0.93759356372061919</v>
      </c>
      <c r="T130" s="21">
        <f>T131*(1/(1+'Fixed Data'!$B$10))</f>
        <v>-0.7500748509764954</v>
      </c>
      <c r="U130" s="21">
        <f>U131*(1/(1+'Fixed Data'!$B$10))</f>
        <v>-0.58339155075949645</v>
      </c>
      <c r="V130" s="21">
        <f>V131*(1/(1+'Fixed Data'!$B$10))</f>
        <v>-0.43754366306962234</v>
      </c>
      <c r="W130" s="21">
        <f>W131*(1/(1+'Fixed Data'!$B$10))</f>
        <v>-0.31253118790687312</v>
      </c>
      <c r="X130" s="21">
        <f>X131*(1/(1+'Fixed Data'!$B$10))</f>
        <v>-0.20835412527124875</v>
      </c>
      <c r="Y130" s="21">
        <f>Y131*(1/(1+'Fixed Data'!$B$10))</f>
        <v>-0.12501247516274924</v>
      </c>
      <c r="Z130" s="21">
        <f>Z131*(1/(1+'Fixed Data'!$B$10))</f>
        <v>-6.2506237581374607E-2</v>
      </c>
      <c r="AA130" s="21">
        <f>AA131*(1/(1+'Fixed Data'!$B$10))</f>
        <v>-2.0835412527124779E-2</v>
      </c>
      <c r="AB130" s="21">
        <f>AB131*(1/(1+'Fixed Data'!$B$10))</f>
        <v>7.3448646019033409E-17</v>
      </c>
      <c r="AC130" s="21">
        <f>AC131*(1/(1+'Fixed Data'!$B$10))</f>
        <v>7.3448646019033409E-17</v>
      </c>
      <c r="AD130" s="21">
        <f>AD131*(1/(1+'Fixed Data'!$B$10))</f>
        <v>7.3448646019033409E-17</v>
      </c>
      <c r="AE130" s="21">
        <f>AE131*(1/(1+'Fixed Data'!$B$10))</f>
        <v>7.3448646019033409E-17</v>
      </c>
      <c r="AF130" s="21">
        <f>AF131*(1/(1+'Fixed Data'!$B$10))</f>
        <v>7.3448646019033409E-17</v>
      </c>
      <c r="AG130" s="21">
        <f>AG131*(1/(1+'Fixed Data'!$B$10))</f>
        <v>7.3448646019033409E-17</v>
      </c>
      <c r="AH130" s="21">
        <f>AH131*(1/(1+'Fixed Data'!$B$10))</f>
        <v>7.3448646019033409E-17</v>
      </c>
      <c r="AI130" s="21">
        <f>AI131*(1/(1+'Fixed Data'!$B$10))</f>
        <v>7.3448646019033409E-17</v>
      </c>
      <c r="AJ130" s="21">
        <f>AJ131*(1/(1+'Fixed Data'!$B$10))</f>
        <v>7.3448646019033409E-17</v>
      </c>
      <c r="AK130" s="21">
        <f>AK131*(1/(1+'Fixed Data'!$B$10))</f>
        <v>7.3448646019033409E-17</v>
      </c>
      <c r="AL130" s="21">
        <f>AL131*(1/(1+'Fixed Data'!$B$10))</f>
        <v>7.3448646019033409E-17</v>
      </c>
      <c r="AM130" s="21">
        <f>AM131*(1/(1+'Fixed Data'!$B$10))</f>
        <v>7.3448646019033409E-17</v>
      </c>
      <c r="AN130" s="21">
        <f>AN131*(1/(1+'Fixed Data'!$B$10))</f>
        <v>7.3448646019033409E-17</v>
      </c>
      <c r="AO130" s="21">
        <f>AO131*(1/(1+'Fixed Data'!$B$10))</f>
        <v>7.3448646019033409E-17</v>
      </c>
      <c r="AP130" s="21">
        <f>AP131*(1/(1+'Fixed Data'!$B$10))</f>
        <v>7.3448646019033409E-17</v>
      </c>
      <c r="AQ130" s="21">
        <f>AQ131*(1/(1+'Fixed Data'!$B$10))</f>
        <v>7.3448646019033409E-17</v>
      </c>
      <c r="AR130" s="21">
        <f>AR131*(1/(1+'Fixed Data'!$B$10))</f>
        <v>7.3448646019033409E-17</v>
      </c>
      <c r="AS130" s="21">
        <f>AS131*(1/(1+'Fixed Data'!$B$10))</f>
        <v>7.3448646019033409E-17</v>
      </c>
      <c r="AT130" s="21">
        <f>AT131*(1/(1+'Fixed Data'!$B$10))</f>
        <v>7.3448646019033409E-17</v>
      </c>
      <c r="AU130" s="21">
        <f>AU131*(1/(1+'Fixed Data'!$B$10))</f>
        <v>7.3448646019033409E-17</v>
      </c>
      <c r="AV130" s="21">
        <f>AV131*(1/(1+'Fixed Data'!$B$10))</f>
        <v>7.3448646019033409E-17</v>
      </c>
      <c r="AW130" s="21">
        <f>AW131*(1/(1+'Fixed Data'!$B$10))</f>
        <v>7.3448646019033409E-17</v>
      </c>
      <c r="AX130" s="21">
        <f>AX131*(1/(1+'Fixed Data'!$B$10))</f>
        <v>7.3448646019033409E-17</v>
      </c>
      <c r="AY130" s="21">
        <f>AY131*(1/(1+'Fixed Data'!$B$10))</f>
        <v>7.3448646019033409E-17</v>
      </c>
      <c r="AZ130" s="21">
        <f>AZ131*(1/(1+'Fixed Data'!$B$10))</f>
        <v>7.3448646019033409E-17</v>
      </c>
      <c r="BA130" s="21">
        <f>BA131*(1/(1+'Fixed Data'!$B$10))</f>
        <v>7.3448646019033409E-17</v>
      </c>
      <c r="BB130" s="21">
        <f>BB131*(1/(1+'Fixed Data'!$B$10))</f>
        <v>7.3448646019033409E-17</v>
      </c>
    </row>
    <row r="131" spans="1:54" ht="13.9" customHeight="1" outlineLevel="2">
      <c r="A131" s="8"/>
      <c r="B131" t="s">
        <v>456</v>
      </c>
      <c r="C131" t="s">
        <v>457</v>
      </c>
      <c r="D131" t="s">
        <v>386</v>
      </c>
      <c r="E131" s="21">
        <f t="shared" ref="E131:BB131" si="12">E82-E128+E129</f>
        <v>-1.1997200000000001</v>
      </c>
      <c r="F131" s="21">
        <f t="shared" si="12"/>
        <v>-1.5883933333333335</v>
      </c>
      <c r="G131" s="21">
        <f t="shared" si="12"/>
        <v>-2.6162921739130436</v>
      </c>
      <c r="H131" s="21">
        <f t="shared" si="12"/>
        <v>-2.8670974308300399</v>
      </c>
      <c r="I131" s="21">
        <f t="shared" si="12"/>
        <v>-4.1139105326557504</v>
      </c>
      <c r="J131" s="21">
        <f t="shared" si="12"/>
        <v>-3.7025194793901752</v>
      </c>
      <c r="K131" s="21">
        <f t="shared" si="12"/>
        <v>-3.3127805868227882</v>
      </c>
      <c r="L131" s="21">
        <f t="shared" si="12"/>
        <v>-2.9446938549535897</v>
      </c>
      <c r="M131" s="21">
        <f t="shared" si="12"/>
        <v>-2.5982592837825793</v>
      </c>
      <c r="N131" s="21">
        <f t="shared" si="12"/>
        <v>-2.273476873309757</v>
      </c>
      <c r="O131" s="21">
        <f t="shared" si="12"/>
        <v>-1.9703466235351228</v>
      </c>
      <c r="P131" s="21">
        <f t="shared" si="12"/>
        <v>-1.6888685344586767</v>
      </c>
      <c r="Q131" s="21">
        <f t="shared" si="12"/>
        <v>-1.4290426060804187</v>
      </c>
      <c r="R131" s="21">
        <f t="shared" si="12"/>
        <v>-1.190868838400349</v>
      </c>
      <c r="S131" s="21">
        <f t="shared" si="12"/>
        <v>-0.97434723141846735</v>
      </c>
      <c r="T131" s="21">
        <f t="shared" si="12"/>
        <v>-0.77947778513477395</v>
      </c>
      <c r="U131" s="21">
        <f t="shared" si="12"/>
        <v>-0.60626049954926864</v>
      </c>
      <c r="V131" s="21">
        <f t="shared" si="12"/>
        <v>-0.45469537466195148</v>
      </c>
      <c r="W131" s="21">
        <f t="shared" si="12"/>
        <v>-0.32478241047282252</v>
      </c>
      <c r="X131" s="21">
        <f t="shared" si="12"/>
        <v>-0.21652160698188166</v>
      </c>
      <c r="Y131" s="21">
        <f t="shared" si="12"/>
        <v>-0.12991296418912898</v>
      </c>
      <c r="Z131" s="21">
        <f t="shared" si="12"/>
        <v>-6.4956482094564477E-2</v>
      </c>
      <c r="AA131" s="21">
        <f t="shared" si="12"/>
        <v>-2.1652160698188067E-2</v>
      </c>
      <c r="AB131" s="21">
        <f t="shared" si="12"/>
        <v>7.6327832942979512E-17</v>
      </c>
      <c r="AC131" s="21">
        <f t="shared" si="12"/>
        <v>7.6327832942979512E-17</v>
      </c>
      <c r="AD131" s="21">
        <f t="shared" si="12"/>
        <v>7.6327832942979512E-17</v>
      </c>
      <c r="AE131" s="21">
        <f t="shared" si="12"/>
        <v>7.6327832942979512E-17</v>
      </c>
      <c r="AF131" s="21">
        <f t="shared" si="12"/>
        <v>7.6327832942979512E-17</v>
      </c>
      <c r="AG131" s="21">
        <f t="shared" si="12"/>
        <v>7.6327832942979512E-17</v>
      </c>
      <c r="AH131" s="21">
        <f t="shared" si="12"/>
        <v>7.6327832942979512E-17</v>
      </c>
      <c r="AI131" s="21">
        <f t="shared" si="12"/>
        <v>7.6327832942979512E-17</v>
      </c>
      <c r="AJ131" s="21">
        <f t="shared" si="12"/>
        <v>7.6327832942979512E-17</v>
      </c>
      <c r="AK131" s="21">
        <f t="shared" si="12"/>
        <v>7.6327832942979512E-17</v>
      </c>
      <c r="AL131" s="21">
        <f t="shared" si="12"/>
        <v>7.6327832942979512E-17</v>
      </c>
      <c r="AM131" s="21">
        <f t="shared" si="12"/>
        <v>7.6327832942979512E-17</v>
      </c>
      <c r="AN131" s="21">
        <f t="shared" si="12"/>
        <v>7.6327832942979512E-17</v>
      </c>
      <c r="AO131" s="21">
        <f t="shared" si="12"/>
        <v>7.6327832942979512E-17</v>
      </c>
      <c r="AP131" s="21">
        <f t="shared" si="12"/>
        <v>7.6327832942979512E-17</v>
      </c>
      <c r="AQ131" s="21">
        <f t="shared" si="12"/>
        <v>7.6327832942979512E-17</v>
      </c>
      <c r="AR131" s="21">
        <f t="shared" si="12"/>
        <v>7.6327832942979512E-17</v>
      </c>
      <c r="AS131" s="21">
        <f t="shared" si="12"/>
        <v>7.6327832942979512E-17</v>
      </c>
      <c r="AT131" s="21">
        <f t="shared" si="12"/>
        <v>7.6327832942979512E-17</v>
      </c>
      <c r="AU131" s="21">
        <f t="shared" si="12"/>
        <v>7.6327832942979512E-17</v>
      </c>
      <c r="AV131" s="21">
        <f t="shared" si="12"/>
        <v>7.6327832942979512E-17</v>
      </c>
      <c r="AW131" s="21">
        <f t="shared" si="12"/>
        <v>7.6327832942979512E-17</v>
      </c>
      <c r="AX131" s="21">
        <f t="shared" si="12"/>
        <v>7.6327832942979512E-17</v>
      </c>
      <c r="AY131" s="21">
        <f t="shared" si="12"/>
        <v>7.6327832942979512E-17</v>
      </c>
      <c r="AZ131" s="21">
        <f t="shared" si="12"/>
        <v>7.6327832942979512E-17</v>
      </c>
      <c r="BA131" s="21">
        <f t="shared" si="12"/>
        <v>7.6327832942979512E-17</v>
      </c>
      <c r="BB131" s="21">
        <f t="shared" si="12"/>
        <v>7.6327832942979512E-17</v>
      </c>
    </row>
    <row r="132" spans="1:54" ht="15" outlineLevel="2">
      <c r="A132" s="8"/>
      <c r="B132" t="s">
        <v>458</v>
      </c>
      <c r="C132" t="s">
        <v>459</v>
      </c>
      <c r="D132" t="s">
        <v>386</v>
      </c>
      <c r="E132" s="21">
        <f>AVERAGE(E129:E130)*'Fixed Data'!$B$10</f>
        <v>-2.2627513471901468E-2</v>
      </c>
      <c r="F132" s="21">
        <f>AVERAGE(F129:F130)*'Fixed Data'!$B$10</f>
        <v>-5.347266185886581E-2</v>
      </c>
      <c r="G132" s="21">
        <f>AVERAGE(G129:G130)*'Fixed Data'!$B$10</f>
        <v>-8.0477511843625546E-2</v>
      </c>
      <c r="H132" s="21">
        <f>AVERAGE(H129:H130)*'Fixed Data'!$B$10</f>
        <v>-0.10535468230949319</v>
      </c>
      <c r="I132" s="21">
        <f>AVERAGE(I129:I130)*'Fixed Data'!$B$10</f>
        <v>-0.1337861858952818</v>
      </c>
      <c r="J132" s="21">
        <f>AVERAGE(J129:J130)*'Fixed Data'!$B$10</f>
        <v>-0.1504646150659644</v>
      </c>
      <c r="K132" s="21">
        <f>AVERAGE(K129:K130)*'Fixed Data'!$B$10</f>
        <v>-0.13505061688238948</v>
      </c>
      <c r="L132" s="21">
        <f>AVERAGE(L129:L130)*'Fixed Data'!$B$10</f>
        <v>-0.12046937513403068</v>
      </c>
      <c r="M132" s="21">
        <f>AVERAGE(M129:M130)*'Fixed Data'!$B$10</f>
        <v>-0.10672088982088805</v>
      </c>
      <c r="N132" s="21">
        <f>AVERAGE(N129:N130)*'Fixed Data'!$B$10</f>
        <v>-9.3805160942961541E-2</v>
      </c>
      <c r="O132" s="21">
        <f>AVERAGE(O129:O130)*'Fixed Data'!$B$10</f>
        <v>-8.1722188500251147E-2</v>
      </c>
      <c r="P132" s="21">
        <f>AVERAGE(P129:P130)*'Fixed Data'!$B$10</f>
        <v>-7.0471972492756912E-2</v>
      </c>
      <c r="Q132" s="21">
        <f>AVERAGE(Q129:Q130)*'Fixed Data'!$B$10</f>
        <v>-6.0054512920478788E-2</v>
      </c>
      <c r="R132" s="21">
        <f>AVERAGE(R129:R130)*'Fixed Data'!$B$10</f>
        <v>-5.0469809783416808E-2</v>
      </c>
      <c r="S132" s="21">
        <f>AVERAGE(S129:S130)*'Fixed Data'!$B$10</f>
        <v>-4.171786308157098E-2</v>
      </c>
      <c r="T132" s="21">
        <f>AVERAGE(T129:T130)*'Fixed Data'!$B$10</f>
        <v>-3.3798672814941269E-2</v>
      </c>
      <c r="U132" s="21">
        <f>AVERAGE(U129:U130)*'Fixed Data'!$B$10</f>
        <v>-2.67122389835277E-2</v>
      </c>
      <c r="V132" s="21">
        <f>AVERAGE(V129:V130)*'Fixed Data'!$B$10</f>
        <v>-2.0458561587330261E-2</v>
      </c>
      <c r="W132" s="21">
        <f>AVERAGE(W129:W130)*'Fixed Data'!$B$10</f>
        <v>-1.5037640626348962E-2</v>
      </c>
      <c r="X132" s="21">
        <f>AVERAGE(X129:X130)*'Fixed Data'!$B$10</f>
        <v>-1.0449476100583797E-2</v>
      </c>
      <c r="Y132" s="21">
        <f>AVERAGE(Y129:Y130)*'Fixed Data'!$B$10</f>
        <v>-6.6940680100347648E-3</v>
      </c>
      <c r="Z132" s="21">
        <f>AVERAGE(Z129:Z130)*'Fixed Data'!$B$10</f>
        <v>-3.7714163547018704E-3</v>
      </c>
      <c r="AA132" s="21">
        <f>AVERAGE(AA129:AA130)*'Fixed Data'!$B$10</f>
        <v>-1.6815211345851096E-3</v>
      </c>
      <c r="AB132" s="21">
        <f>AVERAGE(AB129:AB130)*'Fixed Data'!$B$10</f>
        <v>-4.2438234968448466E-4</v>
      </c>
      <c r="AC132" s="21">
        <f>AVERAGE(AC129:AC130)*'Fixed Data'!$B$10</f>
        <v>2.9356189876554531E-18</v>
      </c>
      <c r="AD132" s="21">
        <f>AVERAGE(AD129:AD130)*'Fixed Data'!$B$10</f>
        <v>2.9356189876554531E-18</v>
      </c>
      <c r="AE132" s="21">
        <f>AVERAGE(AE129:AE130)*'Fixed Data'!$B$10</f>
        <v>2.9356189876554531E-18</v>
      </c>
      <c r="AF132" s="21">
        <f>AVERAGE(AF129:AF130)*'Fixed Data'!$B$10</f>
        <v>2.9356189876554531E-18</v>
      </c>
      <c r="AG132" s="21">
        <f>AVERAGE(AG129:AG130)*'Fixed Data'!$B$10</f>
        <v>2.9356189876554531E-18</v>
      </c>
      <c r="AH132" s="21">
        <f>AVERAGE(AH129:AH130)*'Fixed Data'!$B$10</f>
        <v>2.9356189876554531E-18</v>
      </c>
      <c r="AI132" s="21">
        <f>AVERAGE(AI129:AI130)*'Fixed Data'!$B$10</f>
        <v>2.9356189876554531E-18</v>
      </c>
      <c r="AJ132" s="21">
        <f>AVERAGE(AJ129:AJ130)*'Fixed Data'!$B$10</f>
        <v>2.9356189876554531E-18</v>
      </c>
      <c r="AK132" s="21">
        <f>AVERAGE(AK129:AK130)*'Fixed Data'!$B$10</f>
        <v>2.9356189876554531E-18</v>
      </c>
      <c r="AL132" s="21">
        <f>AVERAGE(AL129:AL130)*'Fixed Data'!$B$10</f>
        <v>2.9356189876554531E-18</v>
      </c>
      <c r="AM132" s="21">
        <f>AVERAGE(AM129:AM130)*'Fixed Data'!$B$10</f>
        <v>2.9356189876554531E-18</v>
      </c>
      <c r="AN132" s="21">
        <f>AVERAGE(AN129:AN130)*'Fixed Data'!$B$10</f>
        <v>2.9356189876554531E-18</v>
      </c>
      <c r="AO132" s="21">
        <f>AVERAGE(AO129:AO130)*'Fixed Data'!$B$10</f>
        <v>2.9356189876554531E-18</v>
      </c>
      <c r="AP132" s="21">
        <f>AVERAGE(AP129:AP130)*'Fixed Data'!$B$10</f>
        <v>2.9356189876554531E-18</v>
      </c>
      <c r="AQ132" s="21">
        <f>AVERAGE(AQ129:AQ130)*'Fixed Data'!$B$10</f>
        <v>2.9356189876554531E-18</v>
      </c>
      <c r="AR132" s="21">
        <f>AVERAGE(AR129:AR130)*'Fixed Data'!$B$10</f>
        <v>2.9356189876554531E-18</v>
      </c>
      <c r="AS132" s="21">
        <f>AVERAGE(AS129:AS130)*'Fixed Data'!$B$10</f>
        <v>2.9356189876554531E-18</v>
      </c>
      <c r="AT132" s="21">
        <f>AVERAGE(AT129:AT130)*'Fixed Data'!$B$10</f>
        <v>2.9356189876554531E-18</v>
      </c>
      <c r="AU132" s="21">
        <f>AVERAGE(AU129:AU130)*'Fixed Data'!$B$10</f>
        <v>2.9356189876554531E-18</v>
      </c>
      <c r="AV132" s="21">
        <f>AVERAGE(AV129:AV130)*'Fixed Data'!$B$10</f>
        <v>2.9356189876554531E-18</v>
      </c>
      <c r="AW132" s="21">
        <f>AVERAGE(AW129:AW130)*'Fixed Data'!$B$10</f>
        <v>2.9356189876554531E-18</v>
      </c>
      <c r="AX132" s="21">
        <f>AVERAGE(AX129:AX130)*'Fixed Data'!$B$10</f>
        <v>2.9356189876554531E-18</v>
      </c>
      <c r="AY132" s="21">
        <f>AVERAGE(AY129:AY130)*'Fixed Data'!$B$10</f>
        <v>2.9356189876554531E-18</v>
      </c>
      <c r="AZ132" s="21">
        <f>AVERAGE(AZ129:AZ130)*'Fixed Data'!$B$10</f>
        <v>2.9356189876554531E-18</v>
      </c>
      <c r="BA132" s="21">
        <f>AVERAGE(BA129:BA130)*'Fixed Data'!$B$10</f>
        <v>2.9356189876554531E-18</v>
      </c>
      <c r="BB132" s="21">
        <f>AVERAGE(BB129:BB130)*'Fixed Data'!$B$10</f>
        <v>2.9356189876554531E-18</v>
      </c>
    </row>
    <row r="133" spans="1:54" ht="13.5" outlineLevel="2" thickBot="1">
      <c r="A133" s="9"/>
      <c r="B133" s="3" t="s">
        <v>460</v>
      </c>
      <c r="C133" s="7" t="s">
        <v>461</v>
      </c>
      <c r="D133" s="7" t="s">
        <v>386</v>
      </c>
      <c r="E133" s="21">
        <f>E128+E132</f>
        <v>-2.2627513471901468E-2</v>
      </c>
      <c r="F133" s="21">
        <f t="shared" ref="F133:BB133" si="13">F128+F132</f>
        <v>-0.15344932852553247</v>
      </c>
      <c r="G133" s="21">
        <f t="shared" si="13"/>
        <v>-0.21859867126391541</v>
      </c>
      <c r="H133" s="21">
        <f t="shared" si="13"/>
        <v>-0.34319942539249715</v>
      </c>
      <c r="I133" s="21">
        <f t="shared" si="13"/>
        <v>-0.40684308406957131</v>
      </c>
      <c r="J133" s="21">
        <f t="shared" si="13"/>
        <v>-0.56185566833153944</v>
      </c>
      <c r="K133" s="21">
        <f t="shared" si="13"/>
        <v>-0.52478950944977631</v>
      </c>
      <c r="L133" s="21">
        <f t="shared" si="13"/>
        <v>-0.48855610700322938</v>
      </c>
      <c r="M133" s="21">
        <f t="shared" si="13"/>
        <v>-0.45315546099189863</v>
      </c>
      <c r="N133" s="21">
        <f t="shared" si="13"/>
        <v>-0.4185875714157839</v>
      </c>
      <c r="O133" s="21">
        <f t="shared" si="13"/>
        <v>-0.38485243827488536</v>
      </c>
      <c r="P133" s="21">
        <f t="shared" si="13"/>
        <v>-0.35195006156920294</v>
      </c>
      <c r="Q133" s="21">
        <f t="shared" si="13"/>
        <v>-0.31988044129873672</v>
      </c>
      <c r="R133" s="21">
        <f t="shared" si="13"/>
        <v>-0.28864357746348657</v>
      </c>
      <c r="S133" s="21">
        <f t="shared" si="13"/>
        <v>-0.2582394700634526</v>
      </c>
      <c r="T133" s="21">
        <f t="shared" si="13"/>
        <v>-0.22866811909863471</v>
      </c>
      <c r="U133" s="21">
        <f t="shared" si="13"/>
        <v>-0.19992952456903301</v>
      </c>
      <c r="V133" s="21">
        <f t="shared" si="13"/>
        <v>-0.17202368647464741</v>
      </c>
      <c r="W133" s="21">
        <f t="shared" si="13"/>
        <v>-0.14495060481547792</v>
      </c>
      <c r="X133" s="21">
        <f t="shared" si="13"/>
        <v>-0.11871027959152466</v>
      </c>
      <c r="Y133" s="21">
        <f t="shared" si="13"/>
        <v>-9.3302710802787445E-2</v>
      </c>
      <c r="Z133" s="21">
        <f t="shared" si="13"/>
        <v>-6.872789844926637E-2</v>
      </c>
      <c r="AA133" s="21">
        <f t="shared" si="13"/>
        <v>-4.4985842530961523E-2</v>
      </c>
      <c r="AB133" s="21">
        <f t="shared" si="13"/>
        <v>-2.2076543047872627E-2</v>
      </c>
      <c r="AC133" s="21">
        <f t="shared" si="13"/>
        <v>2.9356189876554531E-18</v>
      </c>
      <c r="AD133" s="21">
        <f t="shared" si="13"/>
        <v>2.9356189876554531E-18</v>
      </c>
      <c r="AE133" s="21">
        <f t="shared" si="13"/>
        <v>2.9356189876554531E-18</v>
      </c>
      <c r="AF133" s="21">
        <f t="shared" si="13"/>
        <v>2.9356189876554531E-18</v>
      </c>
      <c r="AG133" s="21">
        <f t="shared" si="13"/>
        <v>2.9356189876554531E-18</v>
      </c>
      <c r="AH133" s="21">
        <f t="shared" si="13"/>
        <v>2.9356189876554531E-18</v>
      </c>
      <c r="AI133" s="21">
        <f t="shared" si="13"/>
        <v>2.9356189876554531E-18</v>
      </c>
      <c r="AJ133" s="21">
        <f t="shared" si="13"/>
        <v>2.9356189876554531E-18</v>
      </c>
      <c r="AK133" s="21">
        <f t="shared" si="13"/>
        <v>2.9356189876554531E-18</v>
      </c>
      <c r="AL133" s="21">
        <f t="shared" si="13"/>
        <v>2.9356189876554531E-18</v>
      </c>
      <c r="AM133" s="21">
        <f t="shared" si="13"/>
        <v>2.9356189876554531E-18</v>
      </c>
      <c r="AN133" s="21">
        <f t="shared" si="13"/>
        <v>2.9356189876554531E-18</v>
      </c>
      <c r="AO133" s="21">
        <f t="shared" si="13"/>
        <v>2.9356189876554531E-18</v>
      </c>
      <c r="AP133" s="21">
        <f t="shared" si="13"/>
        <v>2.9356189876554531E-18</v>
      </c>
      <c r="AQ133" s="21">
        <f t="shared" si="13"/>
        <v>2.9356189876554531E-18</v>
      </c>
      <c r="AR133" s="21">
        <f t="shared" si="13"/>
        <v>2.9356189876554531E-18</v>
      </c>
      <c r="AS133" s="21">
        <f t="shared" si="13"/>
        <v>2.9356189876554531E-18</v>
      </c>
      <c r="AT133" s="21">
        <f t="shared" si="13"/>
        <v>2.9356189876554531E-18</v>
      </c>
      <c r="AU133" s="21">
        <f t="shared" si="13"/>
        <v>2.9356189876554531E-18</v>
      </c>
      <c r="AV133" s="21">
        <f t="shared" si="13"/>
        <v>2.9356189876554531E-18</v>
      </c>
      <c r="AW133" s="21">
        <f t="shared" si="13"/>
        <v>2.9356189876554531E-18</v>
      </c>
      <c r="AX133" s="21">
        <f t="shared" si="13"/>
        <v>2.9356189876554531E-18</v>
      </c>
      <c r="AY133" s="21">
        <f t="shared" si="13"/>
        <v>2.9356189876554531E-18</v>
      </c>
      <c r="AZ133" s="21">
        <f t="shared" si="13"/>
        <v>2.9356189876554531E-18</v>
      </c>
      <c r="BA133" s="21">
        <f t="shared" si="13"/>
        <v>2.9356189876554531E-18</v>
      </c>
      <c r="BB133" s="21">
        <f t="shared" si="13"/>
        <v>2.9356189876554531E-18</v>
      </c>
    </row>
    <row r="134" spans="1:54" ht="13.5" outlineLevel="2" thickBot="1">
      <c r="A134" s="139"/>
      <c r="B134" s="142" t="s">
        <v>462</v>
      </c>
      <c r="C134" s="143" t="s">
        <v>560</v>
      </c>
      <c r="D134" s="243"/>
      <c r="E134" s="245">
        <f t="shared" ref="E134:AJ134" si="14">E83+E77+E71</f>
        <v>-4.4204686900836982</v>
      </c>
      <c r="F134" s="245">
        <f t="shared" si="14"/>
        <v>-3.0365886141188296</v>
      </c>
      <c r="G134" s="245">
        <f t="shared" si="14"/>
        <v>-4.4169316926872639</v>
      </c>
      <c r="H134" s="245">
        <f t="shared" si="14"/>
        <v>-3.1312539261945807</v>
      </c>
      <c r="I134" s="245">
        <f t="shared" si="14"/>
        <v>-5.2083254105480421</v>
      </c>
      <c r="J134" s="245">
        <f t="shared" si="14"/>
        <v>-2.2591980026418428</v>
      </c>
      <c r="K134" s="245">
        <f t="shared" si="14"/>
        <v>-2.324666217187259</v>
      </c>
      <c r="L134" s="245">
        <f t="shared" si="14"/>
        <v>-2.3921896965223932</v>
      </c>
      <c r="M134" s="245">
        <f t="shared" si="14"/>
        <v>-2.4617969051350626</v>
      </c>
      <c r="N134" s="245">
        <f t="shared" si="14"/>
        <v>-2.5335362870472102</v>
      </c>
      <c r="O134" s="245">
        <f t="shared" si="14"/>
        <v>-2.5969685289160482</v>
      </c>
      <c r="P134" s="245">
        <f t="shared" si="14"/>
        <v>-2.6595558357307154</v>
      </c>
      <c r="Q134" s="245">
        <f t="shared" si="14"/>
        <v>-2.7240404101949558</v>
      </c>
      <c r="R134" s="245">
        <f t="shared" si="14"/>
        <v>-2.7904797687851812</v>
      </c>
      <c r="S134" s="245">
        <f t="shared" si="14"/>
        <v>-2.858933170195582</v>
      </c>
      <c r="T134" s="245">
        <f t="shared" si="14"/>
        <v>-2.9294616701815532</v>
      </c>
      <c r="U134" s="245">
        <f t="shared" si="14"/>
        <v>-3.0021281741492767</v>
      </c>
      <c r="V134" s="245">
        <f t="shared" si="14"/>
        <v>-3.0769974965068188</v>
      </c>
      <c r="W134" s="245">
        <f t="shared" si="14"/>
        <v>-3.1541364155075629</v>
      </c>
      <c r="X134" s="245">
        <f t="shared" si="14"/>
        <v>-3.2336137333525796</v>
      </c>
      <c r="Y134" s="245">
        <f t="shared" si="14"/>
        <v>-3.3155003385468569</v>
      </c>
      <c r="Z134" s="245">
        <f t="shared" si="14"/>
        <v>-3.3998692690067935</v>
      </c>
      <c r="AA134" s="245">
        <f t="shared" si="14"/>
        <v>-3.4867957759189836</v>
      </c>
      <c r="AB134" s="245">
        <f t="shared" si="14"/>
        <v>-3.5726673650820935</v>
      </c>
      <c r="AC134" s="245">
        <f t="shared" si="14"/>
        <v>-27.19483075004738</v>
      </c>
      <c r="AD134" s="245">
        <f t="shared" si="14"/>
        <v>-27.936481462060218</v>
      </c>
      <c r="AE134" s="245">
        <f t="shared" si="14"/>
        <v>-28.700614303744938</v>
      </c>
      <c r="AF134" s="245">
        <f t="shared" si="14"/>
        <v>-29.487910798542298</v>
      </c>
      <c r="AG134" s="245">
        <f t="shared" si="14"/>
        <v>-30.299073152625027</v>
      </c>
      <c r="AH134" s="245">
        <f t="shared" si="14"/>
        <v>-31.134824855921657</v>
      </c>
      <c r="AI134" s="245">
        <f t="shared" si="14"/>
        <v>-31.995911328217129</v>
      </c>
      <c r="AJ134" s="245">
        <f t="shared" si="14"/>
        <v>-32.883100572766182</v>
      </c>
      <c r="AK134" s="245">
        <f t="shared" ref="AK134:BB134" si="15">AK83+AK77+AK71</f>
        <v>-33.79718389000913</v>
      </c>
      <c r="AL134" s="245">
        <f t="shared" si="15"/>
        <v>-34.738976576262047</v>
      </c>
      <c r="AM134" s="245">
        <f t="shared" si="15"/>
        <v>-35.709318629919764</v>
      </c>
      <c r="AN134" s="245">
        <f t="shared" si="15"/>
        <v>-36.70907552527401</v>
      </c>
      <c r="AO134" s="245">
        <f t="shared" si="15"/>
        <v>-37.739138948767554</v>
      </c>
      <c r="AP134" s="245">
        <f t="shared" si="15"/>
        <v>-38.800427655453241</v>
      </c>
      <c r="AQ134" s="245">
        <f t="shared" si="15"/>
        <v>-39.893888220273624</v>
      </c>
      <c r="AR134" s="245">
        <f t="shared" si="15"/>
        <v>-41.020495939596813</v>
      </c>
      <c r="AS134" s="245">
        <f t="shared" si="15"/>
        <v>-42.181255665136916</v>
      </c>
      <c r="AT134" s="245">
        <f t="shared" si="15"/>
        <v>-43.377202697977012</v>
      </c>
      <c r="AU134" s="245">
        <f t="shared" si="15"/>
        <v>-44.60940375020725</v>
      </c>
      <c r="AV134" s="245">
        <f t="shared" si="15"/>
        <v>-45.878957853973361</v>
      </c>
      <c r="AW134" s="245">
        <f t="shared" si="15"/>
        <v>-47.186997368191534</v>
      </c>
      <c r="AX134" s="245">
        <f t="shared" si="15"/>
        <v>-48.53468897775052</v>
      </c>
      <c r="AY134" s="245">
        <f t="shared" si="15"/>
        <v>-49.870150609159701</v>
      </c>
      <c r="AZ134" s="245">
        <f t="shared" si="15"/>
        <v>-51.226740924714726</v>
      </c>
      <c r="BA134" s="245">
        <f t="shared" si="15"/>
        <v>-52.624455025059163</v>
      </c>
      <c r="BB134" s="245">
        <f t="shared" si="15"/>
        <v>-54.060305549291513</v>
      </c>
    </row>
    <row r="135" spans="1:54" ht="13.5" outlineLevel="2" thickBot="1">
      <c r="A135" s="138"/>
      <c r="B135" s="140" t="s">
        <v>463</v>
      </c>
      <c r="C135" s="141"/>
      <c r="D135" s="244"/>
      <c r="E135" s="245">
        <f>E133+E134</f>
        <v>-4.4430962035555996</v>
      </c>
      <c r="F135" s="245">
        <f t="shared" ref="F135:AW135" si="16">F133+F134</f>
        <v>-3.1900379426443619</v>
      </c>
      <c r="G135" s="245">
        <f t="shared" si="16"/>
        <v>-4.6355303639511796</v>
      </c>
      <c r="H135" s="245">
        <f t="shared" si="16"/>
        <v>-3.4744533515870777</v>
      </c>
      <c r="I135" s="245">
        <f t="shared" si="16"/>
        <v>-5.6151684946176132</v>
      </c>
      <c r="J135" s="245">
        <f t="shared" si="16"/>
        <v>-2.8210536709733822</v>
      </c>
      <c r="K135" s="245">
        <f t="shared" si="16"/>
        <v>-2.8494557266370353</v>
      </c>
      <c r="L135" s="245">
        <f t="shared" si="16"/>
        <v>-2.8807458035256226</v>
      </c>
      <c r="M135" s="245">
        <f t="shared" si="16"/>
        <v>-2.9149523661269612</v>
      </c>
      <c r="N135" s="245">
        <f t="shared" si="16"/>
        <v>-2.9521238584629943</v>
      </c>
      <c r="O135" s="245">
        <f t="shared" si="16"/>
        <v>-2.9818209671909335</v>
      </c>
      <c r="P135" s="245">
        <f t="shared" si="16"/>
        <v>-3.0115058972999185</v>
      </c>
      <c r="Q135" s="245">
        <f t="shared" si="16"/>
        <v>-3.0439208514936924</v>
      </c>
      <c r="R135" s="245">
        <f t="shared" si="16"/>
        <v>-3.079123346248668</v>
      </c>
      <c r="S135" s="245">
        <f t="shared" si="16"/>
        <v>-3.1171726402590347</v>
      </c>
      <c r="T135" s="245">
        <f t="shared" si="16"/>
        <v>-3.1581297892801881</v>
      </c>
      <c r="U135" s="245">
        <f t="shared" si="16"/>
        <v>-3.2020576987183098</v>
      </c>
      <c r="V135" s="245">
        <f t="shared" si="16"/>
        <v>-3.2490211829814664</v>
      </c>
      <c r="W135" s="245">
        <f t="shared" si="16"/>
        <v>-3.2990870203230407</v>
      </c>
      <c r="X135" s="245">
        <f t="shared" si="16"/>
        <v>-3.3523240129441043</v>
      </c>
      <c r="Y135" s="245">
        <f t="shared" si="16"/>
        <v>-3.4088030493496442</v>
      </c>
      <c r="Z135" s="245">
        <f t="shared" si="16"/>
        <v>-3.4685971674560601</v>
      </c>
      <c r="AA135" s="245">
        <f t="shared" si="16"/>
        <v>-3.5317816184499451</v>
      </c>
      <c r="AB135" s="245">
        <f t="shared" si="16"/>
        <v>-3.5947439081299661</v>
      </c>
      <c r="AC135" s="245">
        <f t="shared" si="16"/>
        <v>-27.19483075004738</v>
      </c>
      <c r="AD135" s="245">
        <f t="shared" si="16"/>
        <v>-27.936481462060218</v>
      </c>
      <c r="AE135" s="245">
        <f t="shared" si="16"/>
        <v>-28.700614303744938</v>
      </c>
      <c r="AF135" s="245">
        <f t="shared" si="16"/>
        <v>-29.487910798542298</v>
      </c>
      <c r="AG135" s="245">
        <f t="shared" si="16"/>
        <v>-30.299073152625027</v>
      </c>
      <c r="AH135" s="245">
        <f t="shared" si="16"/>
        <v>-31.134824855921657</v>
      </c>
      <c r="AI135" s="245">
        <f t="shared" si="16"/>
        <v>-31.995911328217129</v>
      </c>
      <c r="AJ135" s="245">
        <f t="shared" si="16"/>
        <v>-32.883100572766182</v>
      </c>
      <c r="AK135" s="245">
        <f t="shared" si="16"/>
        <v>-33.79718389000913</v>
      </c>
      <c r="AL135" s="245">
        <f t="shared" si="16"/>
        <v>-34.738976576262047</v>
      </c>
      <c r="AM135" s="245">
        <f t="shared" si="16"/>
        <v>-35.709318629919764</v>
      </c>
      <c r="AN135" s="245">
        <f t="shared" si="16"/>
        <v>-36.70907552527401</v>
      </c>
      <c r="AO135" s="245">
        <f t="shared" si="16"/>
        <v>-37.739138948767554</v>
      </c>
      <c r="AP135" s="245">
        <f t="shared" si="16"/>
        <v>-38.800427655453241</v>
      </c>
      <c r="AQ135" s="245">
        <f t="shared" si="16"/>
        <v>-39.893888220273624</v>
      </c>
      <c r="AR135" s="245">
        <f t="shared" si="16"/>
        <v>-41.020495939596813</v>
      </c>
      <c r="AS135" s="245">
        <f t="shared" si="16"/>
        <v>-42.181255665136916</v>
      </c>
      <c r="AT135" s="245">
        <f t="shared" si="16"/>
        <v>-43.377202697977012</v>
      </c>
      <c r="AU135" s="245">
        <f t="shared" si="16"/>
        <v>-44.60940375020725</v>
      </c>
      <c r="AV135" s="245">
        <f t="shared" si="16"/>
        <v>-45.878957853973361</v>
      </c>
      <c r="AW135" s="245">
        <f t="shared" si="16"/>
        <v>-47.186997368191534</v>
      </c>
      <c r="AX135" s="245">
        <f>AX133+AX134</f>
        <v>-48.53468897775052</v>
      </c>
      <c r="AY135" s="245">
        <f>AY133+AY134</f>
        <v>-49.870150609159701</v>
      </c>
      <c r="AZ135" s="245">
        <f>AZ133+AZ134</f>
        <v>-51.226740924714726</v>
      </c>
      <c r="BA135" s="245">
        <f>BA133+BA134</f>
        <v>-52.624455025059163</v>
      </c>
      <c r="BB135" s="245">
        <f>BB133+BB134</f>
        <v>-54.060305549291513</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561</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465</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466</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51" t="s">
        <v>467</v>
      </c>
      <c r="B143" s="135" t="s">
        <v>282</v>
      </c>
      <c r="C143" s="135" t="s">
        <v>392</v>
      </c>
      <c r="D143" s="135" t="s">
        <v>386</v>
      </c>
      <c r="E143" s="21">
        <f>-(E$158*'Fixed Data'!$B$25*'Fixed Data'!E$47*'Fixed Data'!$B$24*'Fixed Data'!$B$23+E$158*'Fixed Data'!$B$26)*'Fixed Data'!L42/10^6</f>
        <v>-12.284075183324427</v>
      </c>
      <c r="F143" s="21">
        <f>-(F$158*'Fixed Data'!$B$25*'Fixed Data'!F$47*'Fixed Data'!$B$24*'Fixed Data'!$B$23+F$158*'Fixed Data'!$B$26)*'Fixed Data'!M42/10^6</f>
        <v>-12.593986404770863</v>
      </c>
      <c r="G143" s="21">
        <f>-(G$158*'Fixed Data'!$B$25*'Fixed Data'!G$47*'Fixed Data'!$B$24*'Fixed Data'!$B$23+G$158*'Fixed Data'!$B$26)*'Fixed Data'!N42/10^6</f>
        <v>-13.063731843563991</v>
      </c>
      <c r="H143" s="21">
        <f>-(H$158*'Fixed Data'!$B$25*'Fixed Data'!H$47*'Fixed Data'!$B$24*'Fixed Data'!$B$23+H$158*'Fixed Data'!$B$26)*'Fixed Data'!O42/10^6</f>
        <v>-13.5368302603848</v>
      </c>
      <c r="I143" s="21">
        <f>-(I$158*'Fixed Data'!$B$25*'Fixed Data'!I$47*'Fixed Data'!$B$24*'Fixed Data'!$B$23+I$158*'Fixed Data'!$B$26)*'Fixed Data'!P42/10^6</f>
        <v>-14.073435854351555</v>
      </c>
      <c r="J143" s="21">
        <f>-(J$158*'Fixed Data'!$B$25*'Fixed Data'!J$47*'Fixed Data'!$B$24*'Fixed Data'!$B$23+J$158*'Fixed Data'!$B$26)*'Fixed Data'!Q42/10^6</f>
        <v>-14.573270506385009</v>
      </c>
      <c r="K143" s="21">
        <f>-(K$158*'Fixed Data'!$B$25*'Fixed Data'!K$47*'Fixed Data'!$B$24*'Fixed Data'!$B$23+K$158*'Fixed Data'!$B$26)*'Fixed Data'!R42/10^6</f>
        <v>-15.192892611141158</v>
      </c>
      <c r="L143" s="21">
        <f>-(L$158*'Fixed Data'!$B$25*'Fixed Data'!L$47*'Fixed Data'!$B$24*'Fixed Data'!$B$23+L$158*'Fixed Data'!$B$26)*'Fixed Data'!S42/10^6</f>
        <v>-15.887995212402839</v>
      </c>
      <c r="M143" s="21">
        <f>-(M$158*'Fixed Data'!$B$25*'Fixed Data'!M$47*'Fixed Data'!$B$24*'Fixed Data'!$B$23+M$158*'Fixed Data'!$B$26)*'Fixed Data'!T42/10^6</f>
        <v>-16.611486156724428</v>
      </c>
      <c r="N143" s="21">
        <f>-(N$158*'Fixed Data'!$B$25*'Fixed Data'!N$47*'Fixed Data'!$B$24*'Fixed Data'!$B$23+N$158*'Fixed Data'!$B$26)*'Fixed Data'!U42/10^6</f>
        <v>-17.3106010655302</v>
      </c>
      <c r="O143" s="21">
        <f>-(O$158*'Fixed Data'!$B$25*'Fixed Data'!O$47*'Fixed Data'!$B$24*'Fixed Data'!$B$23+O$158*'Fixed Data'!$B$26)*'Fixed Data'!V42/10^6</f>
        <v>-18.019535288156227</v>
      </c>
      <c r="P143" s="21">
        <f>-(P$158*'Fixed Data'!$B$25*'Fixed Data'!P$47*'Fixed Data'!$B$24*'Fixed Data'!$B$23+P$158*'Fixed Data'!$B$26)*'Fixed Data'!W42/10^6</f>
        <v>-18.735976950647331</v>
      </c>
      <c r="Q143" s="21">
        <f>-(Q$158*'Fixed Data'!$B$25*'Fixed Data'!Q$47*'Fixed Data'!$B$24*'Fixed Data'!$B$23+Q$158*'Fixed Data'!$B$26)*'Fixed Data'!X42/10^6</f>
        <v>-19.479266262739912</v>
      </c>
      <c r="R143" s="21">
        <f>-(R$158*'Fixed Data'!$B$25*'Fixed Data'!R$47*'Fixed Data'!$B$24*'Fixed Data'!$B$23+R$158*'Fixed Data'!$B$26)*'Fixed Data'!Y42/10^6</f>
        <v>-20.30963626496434</v>
      </c>
      <c r="S143" s="21">
        <f>-(S$158*'Fixed Data'!$B$25*'Fixed Data'!S$47*'Fixed Data'!$B$24*'Fixed Data'!$B$23+S$158*'Fixed Data'!$B$26)*'Fixed Data'!Z42/10^6</f>
        <v>-21.111174459271442</v>
      </c>
      <c r="T143" s="21">
        <f>-(T$158*'Fixed Data'!$B$25*'Fixed Data'!T$47*'Fixed Data'!$B$24*'Fixed Data'!$B$23+T$158*'Fixed Data'!$B$26)*'Fixed Data'!AA42/10^6</f>
        <v>-21.942781199382374</v>
      </c>
      <c r="U143" s="21">
        <f>-(U$158*'Fixed Data'!$B$25*'Fixed Data'!U$47*'Fixed Data'!$B$24*'Fixed Data'!$B$23+U$158*'Fixed Data'!$B$26)*'Fixed Data'!AB42/10^6</f>
        <v>-22.805594823899515</v>
      </c>
      <c r="V143" s="21">
        <f>-(V$158*'Fixed Data'!$B$25*'Fixed Data'!V$47*'Fixed Data'!$B$24*'Fixed Data'!$B$23+V$158*'Fixed Data'!$B$26)*'Fixed Data'!AC42/10^6</f>
        <v>-23.766086518185048</v>
      </c>
      <c r="W143" s="21">
        <f>-(W$158*'Fixed Data'!$B$25*'Fixed Data'!W$47*'Fixed Data'!$B$24*'Fixed Data'!$B$23+W$158*'Fixed Data'!$B$26)*'Fixed Data'!AD42/10^6</f>
        <v>-24.696532796070109</v>
      </c>
      <c r="X143" s="21">
        <f>-(X$158*'Fixed Data'!$B$25*'Fixed Data'!X$47*'Fixed Data'!$B$24*'Fixed Data'!$B$23+X$158*'Fixed Data'!$B$26)*'Fixed Data'!AE42/10^6</f>
        <v>-25.73051955393785</v>
      </c>
      <c r="Y143" s="21">
        <f>-(Y$158*'Fixed Data'!$B$25*'Fixed Data'!Y$47*'Fixed Data'!$B$24*'Fixed Data'!$B$23+Y$158*'Fixed Data'!$B$26)*'Fixed Data'!AF42/10^6</f>
        <v>-26.733869298503873</v>
      </c>
      <c r="Z143" s="21">
        <f>-(Z$158*'Fixed Data'!$B$25*'Fixed Data'!Z$47*'Fixed Data'!$B$24*'Fixed Data'!$B$23+Z$158*'Fixed Data'!$B$26)*'Fixed Data'!AG42/10^6</f>
        <v>-27.847016355410918</v>
      </c>
      <c r="AA143" s="21">
        <f>-(AA$158*'Fixed Data'!$B$25*'Fixed Data'!AA$47*'Fixed Data'!$B$24*'Fixed Data'!$B$23+AA$158*'Fixed Data'!$B$26)*'Fixed Data'!AH42/10^6</f>
        <v>-29.002920053404207</v>
      </c>
      <c r="AB143" s="21">
        <f>-(AB$158*'Fixed Data'!$B$25*'Fixed Data'!AB$47*'Fixed Data'!$B$24*'Fixed Data'!$B$23+AB$158*'Fixed Data'!$B$26)*'Fixed Data'!AI42/10^6</f>
        <v>-30.172048851658332</v>
      </c>
      <c r="AC143" s="21">
        <f>-(AC$158*'Fixed Data'!$B$25*'Fixed Data'!AC$47*'Fixed Data'!$B$24*'Fixed Data'!$B$23+AC$158*'Fixed Data'!$B$26)*'Fixed Data'!AJ42/10^6</f>
        <v>-232.99740920096252</v>
      </c>
      <c r="AD143" s="21">
        <f>-(AD$158*'Fixed Data'!$B$25*'Fixed Data'!AD$47*'Fixed Data'!$B$24*'Fixed Data'!$B$23+AD$158*'Fixed Data'!$B$26)*'Fixed Data'!AK42/10^6</f>
        <v>-242.80435622567688</v>
      </c>
      <c r="AE143" s="21">
        <f>-(AE$158*'Fixed Data'!$B$25*'Fixed Data'!AE$47*'Fixed Data'!$B$24*'Fixed Data'!$B$23+AE$158*'Fixed Data'!$B$26)*'Fixed Data'!AL42/10^6</f>
        <v>-253.05260317573357</v>
      </c>
      <c r="AF143" s="21">
        <f>-(AF$158*'Fixed Data'!$B$25*'Fixed Data'!AF$47*'Fixed Data'!$B$24*'Fixed Data'!$B$23+AF$158*'Fixed Data'!$B$26)*'Fixed Data'!AM42/10^6</f>
        <v>-263.67964826969114</v>
      </c>
      <c r="AG143" s="21">
        <f>-(AG$158*'Fixed Data'!$B$25*'Fixed Data'!AG$47*'Fixed Data'!$B$24*'Fixed Data'!$B$23+AG$158*'Fixed Data'!$B$26)*'Fixed Data'!AN42/10^6</f>
        <v>-274.70649674196341</v>
      </c>
      <c r="AH143" s="21">
        <f>-(AH$158*'Fixed Data'!$B$25*'Fixed Data'!AH$47*'Fixed Data'!$B$24*'Fixed Data'!$B$23+AH$158*'Fixed Data'!$B$26)*'Fixed Data'!AO42/10^6</f>
        <v>-286.15762333991694</v>
      </c>
      <c r="AI143" s="21">
        <f>-(AI$158*'Fixed Data'!$B$25*'Fixed Data'!AI$47*'Fixed Data'!$B$24*'Fixed Data'!$B$23+AI$158*'Fixed Data'!$B$26)*'Fixed Data'!AP42/10^6</f>
        <v>-298.06362551485165</v>
      </c>
      <c r="AJ143" s="21">
        <f>-(AJ$158*'Fixed Data'!$B$25*'Fixed Data'!AJ$47*'Fixed Data'!$B$24*'Fixed Data'!$B$23+AJ$158*'Fixed Data'!$B$26)*'Fixed Data'!AQ42/10^6</f>
        <v>-310.43245018432179</v>
      </c>
      <c r="AK143" s="21">
        <f>-(AK$158*'Fixed Data'!$B$25*'Fixed Data'!AK$47*'Fixed Data'!$B$24*'Fixed Data'!$B$23+AK$158*'Fixed Data'!$B$26)*'Fixed Data'!AR42/10^6</f>
        <v>-323.27503336776527</v>
      </c>
      <c r="AL143" s="21">
        <f>-(AL$158*'Fixed Data'!$B$25*'Fixed Data'!AL$47*'Fixed Data'!$B$24*'Fixed Data'!$B$23+AL$158*'Fixed Data'!$B$26)*'Fixed Data'!AS42/10^6</f>
        <v>-336.61355351527988</v>
      </c>
      <c r="AM143" s="21">
        <f>-(AM$158*'Fixed Data'!$B$25*'Fixed Data'!AM$47*'Fixed Data'!$B$24*'Fixed Data'!$B$23+AM$158*'Fixed Data'!$B$26)*'Fixed Data'!AT42/10^6</f>
        <v>-350.46838681104771</v>
      </c>
      <c r="AN143" s="21">
        <f>-(AN$158*'Fixed Data'!$B$25*'Fixed Data'!AN$47*'Fixed Data'!$B$24*'Fixed Data'!$B$23+AN$158*'Fixed Data'!$B$26)*'Fixed Data'!AU42/10^6</f>
        <v>-364.85843647339323</v>
      </c>
      <c r="AO143" s="21">
        <f>-(AO$158*'Fixed Data'!$B$25*'Fixed Data'!AO$47*'Fixed Data'!$B$24*'Fixed Data'!$B$23+AO$158*'Fixed Data'!$B$26)*'Fixed Data'!AV42/10^6</f>
        <v>-379.80215800516112</v>
      </c>
      <c r="AP143" s="21">
        <f>-(AP$158*'Fixed Data'!$B$25*'Fixed Data'!AP$47*'Fixed Data'!$B$24*'Fixed Data'!$B$23+AP$158*'Fixed Data'!$B$26)*'Fixed Data'!AW42/10^6</f>
        <v>-395.32045481077591</v>
      </c>
      <c r="AQ143" s="21">
        <f>-(AQ$158*'Fixed Data'!$B$25*'Fixed Data'!AQ$47*'Fixed Data'!$B$24*'Fixed Data'!$B$23+AQ$158*'Fixed Data'!$B$26)*'Fixed Data'!AX42/10^6</f>
        <v>-411.43546906100488</v>
      </c>
      <c r="AR143" s="21">
        <f>-(AR$158*'Fixed Data'!$B$25*'Fixed Data'!AR$47*'Fixed Data'!$B$24*'Fixed Data'!$B$23+AR$158*'Fixed Data'!$B$26)*'Fixed Data'!AY42/10^6</f>
        <v>-428.16933610831666</v>
      </c>
      <c r="AS143" s="21">
        <f>-(AS$158*'Fixed Data'!$B$25*'Fixed Data'!AS$47*'Fixed Data'!$B$24*'Fixed Data'!$B$23+AS$158*'Fixed Data'!$B$26)*'Fixed Data'!AZ42/10^6</f>
        <v>-445.54483352263208</v>
      </c>
      <c r="AT143" s="21">
        <f>-(AT$158*'Fixed Data'!$B$25*'Fixed Data'!AT$47*'Fixed Data'!$B$24*'Fixed Data'!$B$23+AT$158*'Fixed Data'!$B$26)*'Fixed Data'!BA42/10^6</f>
        <v>-463.5857456623724</v>
      </c>
      <c r="AU143" s="21">
        <f>-(AU$158*'Fixed Data'!$B$25*'Fixed Data'!AU$47*'Fixed Data'!$B$24*'Fixed Data'!$B$23+AU$158*'Fixed Data'!$B$26)*'Fixed Data'!BB42/10^6</f>
        <v>-482.31689352714585</v>
      </c>
      <c r="AV143" s="21">
        <f>-(AV$158*'Fixed Data'!$B$25*'Fixed Data'!AV$47*'Fixed Data'!$B$24*'Fixed Data'!$B$23+AV$158*'Fixed Data'!$B$26)*'Fixed Data'!BC42/10^6</f>
        <v>-501.76389215976769</v>
      </c>
      <c r="AW143" s="21">
        <f>-(AW$158*'Fixed Data'!$B$25*'Fixed Data'!AW$47*'Fixed Data'!$B$24*'Fixed Data'!$B$23+AW$158*'Fixed Data'!$B$26)*'Fixed Data'!BD42/10^6</f>
        <v>-521.953186140247</v>
      </c>
      <c r="AX143" s="21">
        <f>-(AX$158*'Fixed Data'!$B$25*'Fixed Data'!AX$47*'Fixed Data'!$B$24*'Fixed Data'!$B$23+AX$158*'Fixed Data'!$B$26)*'Fixed Data'!BE42/10^6</f>
        <v>-542.91220471449901</v>
      </c>
      <c r="AY143" s="21">
        <f>-(AY$158*'Fixed Data'!$B$25*'Fixed Data'!AY$47*'Fixed Data'!$B$24*'Fixed Data'!$B$23+AY$158*'Fixed Data'!$B$26)*'Fixed Data'!BF42/10^6</f>
        <v>-564.06897199813204</v>
      </c>
      <c r="AZ143" s="21">
        <f>-(AZ$158*'Fixed Data'!$B$25*'Fixed Data'!AZ$47*'Fixed Data'!$B$24*'Fixed Data'!$B$23+AZ$158*'Fixed Data'!$B$26)*'Fixed Data'!BG42/10^6</f>
        <v>-585.80039689345381</v>
      </c>
      <c r="BA143" s="21">
        <f>-(BA$158*'Fixed Data'!$B$25*'Fixed Data'!BA$47*'Fixed Data'!$B$24*'Fixed Data'!$B$23+BA$158*'Fixed Data'!$B$26)*'Fixed Data'!BH42/10^6</f>
        <v>-608.34552189061674</v>
      </c>
      <c r="BB143" s="21">
        <f>-(BB$158*'Fixed Data'!$B$25*'Fixed Data'!BB$47*'Fixed Data'!$B$24*'Fixed Data'!$B$23+BB$158*'Fixed Data'!$B$26)*'Fixed Data'!BI42/10^6</f>
        <v>-631.6848167766974</v>
      </c>
    </row>
    <row r="144" spans="1:54" outlineLevel="2">
      <c r="A144" s="452"/>
      <c r="B144" s="135" t="s">
        <v>282</v>
      </c>
      <c r="C144" s="135"/>
      <c r="D144" s="135" t="s">
        <v>386</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52"/>
      <c r="B145" s="135" t="s">
        <v>282</v>
      </c>
      <c r="C145" s="135"/>
      <c r="D145" s="135" t="s">
        <v>386</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52"/>
      <c r="B146" s="135" t="s">
        <v>285</v>
      </c>
      <c r="C146" s="135" t="s">
        <v>468</v>
      </c>
      <c r="D146" s="135" t="s">
        <v>386</v>
      </c>
      <c r="E146" s="21">
        <f>-E$161*'Fixed Data'!$B$20*'Fixed Data'!$B$22</f>
        <v>-1.4229173241987016</v>
      </c>
      <c r="F146" s="21">
        <f>-F$161*'Fixed Data'!$B$20*'Fixed Data'!$B$22</f>
        <v>-1.4398955603589365</v>
      </c>
      <c r="G146" s="21">
        <f>-G$161*'Fixed Data'!$B$20*'Fixed Data'!$B$22</f>
        <v>-1.4686474682804644</v>
      </c>
      <c r="H146" s="21">
        <f>-H$161*'Fixed Data'!$B$20*'Fixed Data'!$B$22</f>
        <v>-1.4871119547887466</v>
      </c>
      <c r="I146" s="21">
        <f>-I$161*'Fixed Data'!$B$20*'Fixed Data'!$B$22</f>
        <v>-1.5156624507656318</v>
      </c>
      <c r="J146" s="21">
        <f>-J$161*'Fixed Data'!$B$20*'Fixed Data'!$B$22</f>
        <v>-1.534596719266029</v>
      </c>
      <c r="K146" s="21">
        <f>-K$161*'Fixed Data'!$B$20*'Fixed Data'!$B$22</f>
        <v>-1.5733797977683308</v>
      </c>
      <c r="L146" s="21">
        <f>-L$161*'Fixed Data'!$B$20*'Fixed Data'!$B$22</f>
        <v>-1.6134031356761676</v>
      </c>
      <c r="M146" s="21">
        <f>-M$161*'Fixed Data'!$B$20*'Fixed Data'!$B$22</f>
        <v>-1.6546605949767672</v>
      </c>
      <c r="N146" s="21">
        <f>-N$161*'Fixed Data'!$B$20*'Fixed Data'!$B$22</f>
        <v>-1.6971817680601728</v>
      </c>
      <c r="O146" s="21">
        <f>-O$161*'Fixed Data'!$B$20*'Fixed Data'!$B$22</f>
        <v>-1.7404535260192555</v>
      </c>
      <c r="P146" s="21">
        <f>-P$161*'Fixed Data'!$B$20*'Fixed Data'!$B$22</f>
        <v>-1.7849241678014285</v>
      </c>
      <c r="Q146" s="21">
        <f>-Q$161*'Fixed Data'!$B$20*'Fixed Data'!$B$22</f>
        <v>-1.8307444555452144</v>
      </c>
      <c r="R146" s="21">
        <f>-R$161*'Fixed Data'!$B$20*'Fixed Data'!$B$22</f>
        <v>-1.8779553168029273</v>
      </c>
      <c r="S146" s="21">
        <f>-S$161*'Fixed Data'!$B$20*'Fixed Data'!$B$22</f>
        <v>-1.9265990680202831</v>
      </c>
      <c r="T146" s="21">
        <f>-T$161*'Fixed Data'!$B$20*'Fixed Data'!$B$22</f>
        <v>-1.9767191681198275</v>
      </c>
      <c r="U146" s="21">
        <f>-U$161*'Fixed Data'!$B$20*'Fixed Data'!$B$22</f>
        <v>-2.0283604873190142</v>
      </c>
      <c r="V146" s="21">
        <f>-V$161*'Fixed Data'!$B$20*'Fixed Data'!$B$22</f>
        <v>-2.0815692623271902</v>
      </c>
      <c r="W146" s="21">
        <f>-W$161*'Fixed Data'!$B$20*'Fixed Data'!$B$22</f>
        <v>-2.136393051542584</v>
      </c>
      <c r="X146" s="21">
        <f>-X$161*'Fixed Data'!$B$20*'Fixed Data'!$B$22</f>
        <v>-2.192880959067371</v>
      </c>
      <c r="Y146" s="21">
        <f>-Y$161*'Fixed Data'!$B$20*'Fixed Data'!$B$22</f>
        <v>-2.2510835451016478</v>
      </c>
      <c r="Z146" s="21">
        <f>-Z$161*'Fixed Data'!$B$20*'Fixed Data'!$B$22</f>
        <v>-2.3110528931479486</v>
      </c>
      <c r="AA146" s="21">
        <f>-AA$161*'Fixed Data'!$B$20*'Fixed Data'!$B$22</f>
        <v>-2.3728426548142618</v>
      </c>
      <c r="AB146" s="21">
        <f>-AB$161*'Fixed Data'!$B$20*'Fixed Data'!$B$22</f>
        <v>-2.4349835824959487</v>
      </c>
      <c r="AC146" s="21">
        <f>-AC$161*'Fixed Data'!$B$20*'Fixed Data'!$B$22</f>
        <v>-4.333650100095233</v>
      </c>
      <c r="AD146" s="21">
        <f>-AD$161*'Fixed Data'!$B$20*'Fixed Data'!$B$22</f>
        <v>-4.3949750977068796</v>
      </c>
      <c r="AE146" s="21">
        <f>-AE$161*'Fixed Data'!$B$20*'Fixed Data'!$B$22</f>
        <v>-4.4581857645268768</v>
      </c>
      <c r="AF146" s="21">
        <f>-AF$161*'Fixed Data'!$B$20*'Fixed Data'!$B$22</f>
        <v>-4.5233406132901148</v>
      </c>
      <c r="AG146" s="21">
        <f>-AG$161*'Fixed Data'!$B$20*'Fixed Data'!$B$22</f>
        <v>-4.5904999712535091</v>
      </c>
      <c r="AH146" s="21">
        <f>-AH$161*'Fixed Data'!$B$20*'Fixed Data'!$B$22</f>
        <v>-4.6597261146050384</v>
      </c>
      <c r="AI146" s="21">
        <f>-AI$161*'Fixed Data'!$B$20*'Fixed Data'!$B$22</f>
        <v>-4.7310832684637436</v>
      </c>
      <c r="AJ146" s="21">
        <f>-AJ$161*'Fixed Data'!$B$20*'Fixed Data'!$B$22</f>
        <v>-4.804637674084244</v>
      </c>
      <c r="AK146" s="21">
        <f>-AK$161*'Fixed Data'!$B$20*'Fixed Data'!$B$22</f>
        <v>-4.8804576560612665</v>
      </c>
      <c r="AL146" s="21">
        <f>-AL$161*'Fixed Data'!$B$20*'Fixed Data'!$B$22</f>
        <v>-4.9586137119356604</v>
      </c>
      <c r="AM146" s="21">
        <f>-AM$161*'Fixed Data'!$B$20*'Fixed Data'!$B$22</f>
        <v>-5.0391785793989241</v>
      </c>
      <c r="AN146" s="21">
        <f>-AN$161*'Fixed Data'!$B$20*'Fixed Data'!$B$22</f>
        <v>-5.1222272810962144</v>
      </c>
      <c r="AO146" s="21">
        <f>-AO$161*'Fixed Data'!$B$20*'Fixed Data'!$B$22</f>
        <v>-5.2078372142323746</v>
      </c>
      <c r="AP146" s="21">
        <f>-AP$161*'Fixed Data'!$B$20*'Fixed Data'!$B$22</f>
        <v>-5.2960882177764539</v>
      </c>
      <c r="AQ146" s="21">
        <f>-AQ$161*'Fixed Data'!$B$20*'Fixed Data'!$B$22</f>
        <v>-5.38706270687074</v>
      </c>
      <c r="AR146" s="21">
        <f>-AR$161*'Fixed Data'!$B$20*'Fixed Data'!$B$22</f>
        <v>-5.4808456504292655</v>
      </c>
      <c r="AS146" s="21">
        <f>-AS$161*'Fixed Data'!$B$20*'Fixed Data'!$B$22</f>
        <v>-5.5775247951528586</v>
      </c>
      <c r="AT146" s="21">
        <f>-AT$161*'Fixed Data'!$B$20*'Fixed Data'!$B$22</f>
        <v>-5.6771905759231256</v>
      </c>
      <c r="AU146" s="21">
        <f>-AU$161*'Fixed Data'!$B$20*'Fixed Data'!$B$22</f>
        <v>-5.7799364294235414</v>
      </c>
      <c r="AV146" s="21">
        <f>-AV$161*'Fixed Data'!$B$20*'Fixed Data'!$B$22</f>
        <v>-5.8858586373288979</v>
      </c>
      <c r="AW146" s="21">
        <f>-AW$161*'Fixed Data'!$B$20*'Fixed Data'!$B$22</f>
        <v>-5.9950566623279098</v>
      </c>
      <c r="AX146" s="21">
        <f>-AX$161*'Fixed Data'!$B$20*'Fixed Data'!$B$22</f>
        <v>-6.1076330809186876</v>
      </c>
      <c r="AY146" s="21">
        <f>-AY$161*'Fixed Data'!$B$20*'Fixed Data'!$B$22</f>
        <v>-6.2208706799728342</v>
      </c>
      <c r="AZ146" s="21">
        <f>-AZ$161*'Fixed Data'!$B$20*'Fixed Data'!$B$22</f>
        <v>-6.3365869161115054</v>
      </c>
      <c r="BA146" s="21">
        <f>-BA$161*'Fixed Data'!$B$20*'Fixed Data'!$B$22</f>
        <v>-6.4558900142611257</v>
      </c>
      <c r="BB146" s="21">
        <f>-BB$161*'Fixed Data'!$B$20*'Fixed Data'!$B$22</f>
        <v>-6.5774393104691846</v>
      </c>
    </row>
    <row r="147" spans="1:54" outlineLevel="2">
      <c r="A147" s="452"/>
      <c r="B147" s="135" t="s">
        <v>285</v>
      </c>
      <c r="C147" s="135" t="s">
        <v>469</v>
      </c>
      <c r="D147" s="135" t="s">
        <v>386</v>
      </c>
      <c r="E147" s="21">
        <f>-E$162*'Fixed Data'!$B$21*'Fixed Data'!$B$22</f>
        <v>-2.1267856797030041E-2</v>
      </c>
      <c r="F147" s="21">
        <f>-F$162*'Fixed Data'!$B$21*'Fixed Data'!$B$22</f>
        <v>-2.1521625034871102E-2</v>
      </c>
      <c r="G147" s="21">
        <f>-G$162*'Fixed Data'!$B$21*'Fixed Data'!$B$22</f>
        <v>-2.1951369634547052E-2</v>
      </c>
      <c r="H147" s="21">
        <f>-H$162*'Fixed Data'!$B$21*'Fixed Data'!$B$22</f>
        <v>-2.2227352111930179E-2</v>
      </c>
      <c r="I147" s="21">
        <f>-I$162*'Fixed Data'!$B$21*'Fixed Data'!$B$22</f>
        <v>-2.2654086577732192E-2</v>
      </c>
      <c r="J147" s="21">
        <f>-J$162*'Fixed Data'!$B$21*'Fixed Data'!$B$22</f>
        <v>-2.2937090541182981E-2</v>
      </c>
      <c r="K147" s="21">
        <f>-K$162*'Fixed Data'!$B$21*'Fixed Data'!$B$22</f>
        <v>-2.3516767923257562E-2</v>
      </c>
      <c r="L147" s="21">
        <f>-L$162*'Fixed Data'!$B$21*'Fixed Data'!$B$22</f>
        <v>-2.4114982986827453E-2</v>
      </c>
      <c r="M147" s="21">
        <f>-M$162*'Fixed Data'!$B$21*'Fixed Data'!$B$22</f>
        <v>-2.4731643972380729E-2</v>
      </c>
      <c r="N147" s="21">
        <f>-N$162*'Fixed Data'!$B$21*'Fixed Data'!$B$22</f>
        <v>-2.5367193555526642E-2</v>
      </c>
      <c r="O147" s="21">
        <f>-O$162*'Fixed Data'!$B$21*'Fixed Data'!$B$22</f>
        <v>-2.6013961756044292E-2</v>
      </c>
      <c r="P147" s="21">
        <f>-P$162*'Fixed Data'!$B$21*'Fixed Data'!$B$22</f>
        <v>-2.6678649127718251E-2</v>
      </c>
      <c r="Q147" s="21">
        <f>-Q$162*'Fixed Data'!$B$21*'Fixed Data'!$B$22</f>
        <v>-2.7363508976789627E-2</v>
      </c>
      <c r="R147" s="21">
        <f>-R$162*'Fixed Data'!$B$21*'Fixed Data'!$B$22</f>
        <v>-2.806915378670009E-2</v>
      </c>
      <c r="S147" s="21">
        <f>-S$162*'Fixed Data'!$B$21*'Fixed Data'!$B$22</f>
        <v>-2.8796215025617911E-2</v>
      </c>
      <c r="T147" s="21">
        <f>-T$162*'Fixed Data'!$B$21*'Fixed Data'!$B$22</f>
        <v>-2.9545342995765524E-2</v>
      </c>
      <c r="U147" s="21">
        <f>-U$162*'Fixed Data'!$B$21*'Fixed Data'!$B$22</f>
        <v>-3.0317208189471447E-2</v>
      </c>
      <c r="V147" s="21">
        <f>-V$162*'Fixed Data'!$B$21*'Fixed Data'!$B$22</f>
        <v>-3.1112501289170275E-2</v>
      </c>
      <c r="W147" s="21">
        <f>-W$162*'Fixed Data'!$B$21*'Fixed Data'!$B$22</f>
        <v>-3.1931933920764821E-2</v>
      </c>
      <c r="X147" s="21">
        <f>-X$162*'Fixed Data'!$B$21*'Fixed Data'!$B$22</f>
        <v>-3.2776239256315898E-2</v>
      </c>
      <c r="Y147" s="21">
        <f>-Y$162*'Fixed Data'!$B$21*'Fixed Data'!$B$22</f>
        <v>-3.3646173219421732E-2</v>
      </c>
      <c r="Z147" s="21">
        <f>-Z$162*'Fixed Data'!$B$21*'Fixed Data'!$B$22</f>
        <v>-3.4542514334545568E-2</v>
      </c>
      <c r="AA147" s="21">
        <f>-AA$162*'Fixed Data'!$B$21*'Fixed Data'!$B$22</f>
        <v>-3.5466064932395132E-2</v>
      </c>
      <c r="AB147" s="21">
        <f>-AB$162*'Fixed Data'!$B$21*'Fixed Data'!$B$22</f>
        <v>-3.6394863903116408E-2</v>
      </c>
      <c r="AC147" s="21">
        <f>-AC$162*'Fixed Data'!$B$21*'Fixed Data'!$B$22</f>
        <v>-6.4773580984442997E-2</v>
      </c>
      <c r="AD147" s="21">
        <f>-AD$162*'Fixed Data'!$B$21*'Fixed Data'!$B$22</f>
        <v>-6.5690184679079416E-2</v>
      </c>
      <c r="AE147" s="21">
        <f>-AE$162*'Fixed Data'!$B$21*'Fixed Data'!$B$22</f>
        <v>-6.6634972707085488E-2</v>
      </c>
      <c r="AF147" s="21">
        <f>-AF$162*'Fixed Data'!$B$21*'Fixed Data'!$B$22</f>
        <v>-6.7608819721936941E-2</v>
      </c>
      <c r="AG147" s="21">
        <f>-AG$162*'Fixed Data'!$B$21*'Fixed Data'!$B$22</f>
        <v>-6.8612627648819965E-2</v>
      </c>
      <c r="AH147" s="21">
        <f>-AH$162*'Fixed Data'!$B$21*'Fixed Data'!$B$22</f>
        <v>-6.9647327191355482E-2</v>
      </c>
      <c r="AI147" s="21">
        <f>-AI$162*'Fixed Data'!$B$21*'Fixed Data'!$B$22</f>
        <v>-7.0713878132944136E-2</v>
      </c>
      <c r="AJ147" s="21">
        <f>-AJ$162*'Fixed Data'!$B$21*'Fixed Data'!$B$22</f>
        <v>-7.1813270391473144E-2</v>
      </c>
      <c r="AK147" s="21">
        <f>-AK$162*'Fixed Data'!$B$21*'Fixed Data'!$B$22</f>
        <v>-7.2946525676713267E-2</v>
      </c>
      <c r="AL147" s="21">
        <f>-AL$162*'Fixed Data'!$B$21*'Fixed Data'!$B$22</f>
        <v>-7.4114697640991045E-2</v>
      </c>
      <c r="AM147" s="21">
        <f>-AM$162*'Fixed Data'!$B$21*'Fixed Data'!$B$22</f>
        <v>-7.5318873084568416E-2</v>
      </c>
      <c r="AN147" s="21">
        <f>-AN$162*'Fixed Data'!$B$21*'Fixed Data'!$B$22</f>
        <v>-7.6560173311694554E-2</v>
      </c>
      <c r="AO147" s="21">
        <f>-AO$162*'Fixed Data'!$B$21*'Fixed Data'!$B$22</f>
        <v>-7.7839755637330199E-2</v>
      </c>
      <c r="AP147" s="21">
        <f>-AP$162*'Fixed Data'!$B$21*'Fixed Data'!$B$22</f>
        <v>-7.9158813085802845E-2</v>
      </c>
      <c r="AQ147" s="21">
        <f>-AQ$162*'Fixed Data'!$B$21*'Fixed Data'!$B$22</f>
        <v>-8.0518577554927723E-2</v>
      </c>
      <c r="AR147" s="21">
        <f>-AR$162*'Fixed Data'!$B$21*'Fixed Data'!$B$22</f>
        <v>-8.192031921331816E-2</v>
      </c>
      <c r="AS147" s="21">
        <f>-AS$162*'Fixed Data'!$B$21*'Fixed Data'!$B$22</f>
        <v>-8.3365348911144527E-2</v>
      </c>
      <c r="AT147" s="21">
        <f>-AT$162*'Fixed Data'!$B$21*'Fixed Data'!$B$22</f>
        <v>-8.4855019536186099E-2</v>
      </c>
      <c r="AU147" s="21">
        <f>-AU$162*'Fixed Data'!$B$21*'Fixed Data'!$B$22</f>
        <v>-8.6390726315175914E-2</v>
      </c>
      <c r="AV147" s="21">
        <f>-AV$162*'Fixed Data'!$B$21*'Fixed Data'!$B$22</f>
        <v>-8.7973909375232154E-2</v>
      </c>
      <c r="AW147" s="21">
        <f>-AW$162*'Fixed Data'!$B$21*'Fixed Data'!$B$22</f>
        <v>-8.9606054647892799E-2</v>
      </c>
      <c r="AX147" s="21">
        <f>-AX$162*'Fixed Data'!$B$21*'Fixed Data'!$B$22</f>
        <v>-9.1288695526512226E-2</v>
      </c>
      <c r="AY147" s="21">
        <f>-AY$162*'Fixed Data'!$B$21*'Fixed Data'!$B$22</f>
        <v>-9.2981219311381536E-2</v>
      </c>
      <c r="AZ147" s="21">
        <f>-AZ$162*'Fixed Data'!$B$21*'Fixed Data'!$B$22</f>
        <v>-9.4710790132823977E-2</v>
      </c>
      <c r="BA147" s="21">
        <f>-BA$162*'Fixed Data'!$B$21*'Fixed Data'!$B$22</f>
        <v>-9.6493972466147437E-2</v>
      </c>
      <c r="BB147" s="21">
        <f>-BB$162*'Fixed Data'!$B$21*'Fixed Data'!$B$22</f>
        <v>-9.8310727945987941E-2</v>
      </c>
    </row>
    <row r="148" spans="1:54" outlineLevel="2">
      <c r="A148" s="452"/>
      <c r="B148" s="135" t="s">
        <v>285</v>
      </c>
      <c r="C148" s="135"/>
      <c r="D148" s="135" t="s">
        <v>386</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52"/>
      <c r="B149" s="135" t="s">
        <v>285</v>
      </c>
      <c r="C149" s="135"/>
      <c r="D149" s="135" t="s">
        <v>386</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52"/>
      <c r="B150" s="135" t="s">
        <v>288</v>
      </c>
      <c r="C150" s="135" t="s">
        <v>470</v>
      </c>
      <c r="D150" s="135" t="s">
        <v>386</v>
      </c>
      <c r="E150" s="326">
        <v>-2.1377303420000002</v>
      </c>
      <c r="F150" s="326">
        <v>-2.1485750099999996</v>
      </c>
      <c r="G150" s="326">
        <v>-2.1935967200000004</v>
      </c>
      <c r="H150" s="326">
        <v>-2.2361784819999997</v>
      </c>
      <c r="I150" s="326">
        <v>-2.282906944</v>
      </c>
      <c r="J150" s="326">
        <v>-2.3202207489999997</v>
      </c>
      <c r="K150" s="326">
        <v>-2.3850456680000001</v>
      </c>
      <c r="L150" s="326">
        <v>-2.4518744770000001</v>
      </c>
      <c r="M150" s="326">
        <v>-2.5207508550000002</v>
      </c>
      <c r="N150" s="326">
        <v>-2.5917295269999996</v>
      </c>
      <c r="O150" s="326">
        <v>-2.654371453</v>
      </c>
      <c r="P150" s="326">
        <v>-2.716128415</v>
      </c>
      <c r="Q150" s="326">
        <v>-2.7797610619999999</v>
      </c>
      <c r="R150" s="326">
        <v>-2.8453264210000002</v>
      </c>
      <c r="S150" s="326">
        <v>-2.9128832579999999</v>
      </c>
      <c r="T150" s="326">
        <v>-2.982492127</v>
      </c>
      <c r="U150" s="326">
        <v>-3.0542154259999998</v>
      </c>
      <c r="V150" s="326">
        <v>-3.1281174539999999</v>
      </c>
      <c r="W150" s="326">
        <v>-3.20426447</v>
      </c>
      <c r="X150" s="326">
        <v>-3.2827247489999998</v>
      </c>
      <c r="Y150" s="326">
        <v>-3.3635686490000003</v>
      </c>
      <c r="Z150" s="326">
        <v>-3.4468686699999997</v>
      </c>
      <c r="AA150" s="326">
        <v>-3.53269952</v>
      </c>
      <c r="AB150" s="326">
        <v>-3.617446374</v>
      </c>
      <c r="AC150" s="326">
        <v>-26.630933049999999</v>
      </c>
      <c r="AD150" s="326">
        <v>-27.352804629999998</v>
      </c>
      <c r="AE150" s="326">
        <v>-28.096566639999999</v>
      </c>
      <c r="AF150" s="326">
        <v>-28.862883019999998</v>
      </c>
      <c r="AG150" s="326">
        <v>-29.652437859999999</v>
      </c>
      <c r="AH150" s="326">
        <v>-30.465935999999999</v>
      </c>
      <c r="AI150" s="326">
        <v>-31.304103659999999</v>
      </c>
      <c r="AJ150" s="326">
        <v>-32.167689119999999</v>
      </c>
      <c r="AK150" s="326">
        <v>-33.057463320000004</v>
      </c>
      <c r="AL150" s="326">
        <v>-33.974220639999999</v>
      </c>
      <c r="AM150" s="326">
        <v>-34.91877951</v>
      </c>
      <c r="AN150" s="326">
        <v>-35.891983229999994</v>
      </c>
      <c r="AO150" s="326">
        <v>-36.89470068</v>
      </c>
      <c r="AP150" s="326">
        <v>-37.927827100000002</v>
      </c>
      <c r="AQ150" s="326">
        <v>-38.992284900000001</v>
      </c>
      <c r="AR150" s="326">
        <v>-40.089024469999998</v>
      </c>
      <c r="AS150" s="326">
        <v>-41.219025030000005</v>
      </c>
      <c r="AT150" s="326">
        <v>-42.38329555</v>
      </c>
      <c r="AU150" s="326">
        <v>-43.58287558</v>
      </c>
      <c r="AV150" s="326">
        <v>-44.818836229999995</v>
      </c>
      <c r="AW150" s="326">
        <v>-46.092281119999996</v>
      </c>
      <c r="AX150" s="326">
        <v>-47.404347350000002</v>
      </c>
      <c r="AY150" s="326">
        <v>-48.703164149999999</v>
      </c>
      <c r="AZ150" s="326">
        <v>-50.0220336</v>
      </c>
      <c r="BA150" s="326">
        <v>-51.380903840000002</v>
      </c>
      <c r="BB150" s="326">
        <v>-52.776688379484973</v>
      </c>
    </row>
    <row r="151" spans="1:54" outlineLevel="2">
      <c r="A151" s="452"/>
      <c r="B151" s="135" t="s">
        <v>288</v>
      </c>
      <c r="C151" s="135" t="s">
        <v>471</v>
      </c>
      <c r="D151" s="135" t="s">
        <v>386</v>
      </c>
      <c r="E151" s="326">
        <v>-6.6686500100000004E-2</v>
      </c>
      <c r="F151" s="326">
        <v>-6.6220157449999997E-2</v>
      </c>
      <c r="G151" s="326">
        <v>-6.6242657640000008E-2</v>
      </c>
      <c r="H151" s="326">
        <v>-6.5326502930000002E-2</v>
      </c>
      <c r="I151" s="326">
        <v>-6.5377944479999991E-2</v>
      </c>
      <c r="J151" s="326">
        <v>-6.5215858730000006E-2</v>
      </c>
      <c r="K151" s="326">
        <v>-6.5376109360000004E-2</v>
      </c>
      <c r="L151" s="326">
        <v>-6.5543910629999994E-2</v>
      </c>
      <c r="M151" s="326">
        <v>-6.5719618400000013E-2</v>
      </c>
      <c r="N151" s="326">
        <v>-6.590360533999999E-2</v>
      </c>
      <c r="O151" s="326">
        <v>-6.609626167999999E-2</v>
      </c>
      <c r="P151" s="326">
        <v>-6.6297996060000003E-2</v>
      </c>
      <c r="Q151" s="326">
        <v>-6.6509236360000001E-2</v>
      </c>
      <c r="R151" s="326">
        <v>-6.6730430659999992E-2</v>
      </c>
      <c r="S151" s="326">
        <v>-6.6962048160000009E-2</v>
      </c>
      <c r="T151" s="326">
        <v>-6.7204580189999988E-2</v>
      </c>
      <c r="U151" s="326">
        <v>-6.7458541240000003E-2</v>
      </c>
      <c r="V151" s="326">
        <v>-6.7724470060000014E-2</v>
      </c>
      <c r="W151" s="326">
        <v>-6.8002930830000002E-2</v>
      </c>
      <c r="X151" s="326">
        <v>-6.8294514290000011E-2</v>
      </c>
      <c r="Y151" s="326">
        <v>-6.8599839070000002E-2</v>
      </c>
      <c r="Z151" s="326">
        <v>-6.8919552970000006E-2</v>
      </c>
      <c r="AA151" s="326">
        <v>-6.925433433E-2</v>
      </c>
      <c r="AB151" s="326">
        <v>-6.960489349E-2</v>
      </c>
      <c r="AC151" s="326">
        <v>-0.55721727830000001</v>
      </c>
      <c r="AD151" s="326">
        <v>-0.56023358169999993</v>
      </c>
      <c r="AE151" s="326">
        <v>-0.56339205720000007</v>
      </c>
      <c r="AF151" s="326">
        <v>-0.56669940860000001</v>
      </c>
      <c r="AG151" s="326">
        <v>-0.5701626554</v>
      </c>
      <c r="AH151" s="326">
        <v>-0.57378914849999996</v>
      </c>
      <c r="AI151" s="326">
        <v>-0.57758658550000008</v>
      </c>
      <c r="AJ151" s="326">
        <v>-0.58156302699999995</v>
      </c>
      <c r="AK151" s="326">
        <v>-0.58572691399999999</v>
      </c>
      <c r="AL151" s="326">
        <v>-0.59008708539999999</v>
      </c>
      <c r="AM151" s="326">
        <v>-0.5946527975</v>
      </c>
      <c r="AN151" s="326">
        <v>-0.59943374280000006</v>
      </c>
      <c r="AO151" s="326">
        <v>-0.60444007119999998</v>
      </c>
      <c r="AP151" s="326">
        <v>-0.60968241170000004</v>
      </c>
      <c r="AQ151" s="326">
        <v>-0.61517189419999996</v>
      </c>
      <c r="AR151" s="326">
        <v>-0.62092017420000001</v>
      </c>
      <c r="AS151" s="326">
        <v>-0.62693945680000007</v>
      </c>
      <c r="AT151" s="326">
        <v>-0.63324252289999994</v>
      </c>
      <c r="AU151" s="326">
        <v>-0.63984275670000001</v>
      </c>
      <c r="AV151" s="326">
        <v>-0.64675417339999997</v>
      </c>
      <c r="AW151" s="326">
        <v>-0.65399144990000002</v>
      </c>
      <c r="AX151" s="326">
        <v>-0.66156995539999996</v>
      </c>
      <c r="AY151" s="326">
        <v>-0.66950578430000007</v>
      </c>
      <c r="AZ151" s="326">
        <v>-0.67781579040000006</v>
      </c>
      <c r="BA151" s="326">
        <v>-0.68651762269999994</v>
      </c>
      <c r="BB151" s="326">
        <v>-0.69533116954907015</v>
      </c>
    </row>
    <row r="152" spans="1:54" outlineLevel="2">
      <c r="A152" s="452"/>
      <c r="B152" s="135" t="s">
        <v>288</v>
      </c>
      <c r="C152" s="135" t="s">
        <v>472</v>
      </c>
      <c r="D152" s="135" t="s">
        <v>386</v>
      </c>
      <c r="E152" s="326">
        <v>-3.917498057</v>
      </c>
      <c r="F152" s="326">
        <v>-3.9642416620000001</v>
      </c>
      <c r="G152" s="326">
        <v>-4.043399806</v>
      </c>
      <c r="H152" s="326">
        <v>-4.0942352400000006</v>
      </c>
      <c r="I152" s="326">
        <v>-4.172838885</v>
      </c>
      <c r="J152" s="326">
        <v>-4.2249676870000004</v>
      </c>
      <c r="K152" s="326">
        <v>-4.3317431229999999</v>
      </c>
      <c r="L152" s="326">
        <v>-4.4419332000000002</v>
      </c>
      <c r="M152" s="326">
        <v>-4.5555209409999993</v>
      </c>
      <c r="N152" s="326">
        <v>-4.6725879620000006</v>
      </c>
      <c r="O152" s="326">
        <v>-4.791721398</v>
      </c>
      <c r="P152" s="326">
        <v>-4.914155536</v>
      </c>
      <c r="Q152" s="326">
        <v>-5.0403053849999999</v>
      </c>
      <c r="R152" s="326">
        <v>-5.1702837989999999</v>
      </c>
      <c r="S152" s="326">
        <v>-5.3042070629999998</v>
      </c>
      <c r="T152" s="326">
        <v>-5.442195001</v>
      </c>
      <c r="U152" s="326">
        <v>-5.5843710790000003</v>
      </c>
      <c r="V152" s="326">
        <v>-5.7308625190000004</v>
      </c>
      <c r="W152" s="326">
        <v>-5.8818004119999996</v>
      </c>
      <c r="X152" s="326">
        <v>-6.0373198389999994</v>
      </c>
      <c r="Y152" s="326">
        <v>-6.1975599890000002</v>
      </c>
      <c r="Z152" s="326">
        <v>-6.3626642860000002</v>
      </c>
      <c r="AA152" s="326">
        <v>-6.532780517</v>
      </c>
      <c r="AB152" s="326">
        <v>-6.7038634730000002</v>
      </c>
      <c r="AC152" s="326">
        <v>-11.931168230000001</v>
      </c>
      <c r="AD152" s="326">
        <v>-12.100004869999999</v>
      </c>
      <c r="AE152" s="326">
        <v>-12.274032999999999</v>
      </c>
      <c r="AF152" s="326">
        <v>-12.453413730000001</v>
      </c>
      <c r="AG152" s="326">
        <v>-12.638313210000002</v>
      </c>
      <c r="AH152" s="326">
        <v>-12.828902859999999</v>
      </c>
      <c r="AI152" s="326">
        <v>-13.025359460000001</v>
      </c>
      <c r="AJ152" s="326">
        <v>-13.22786541</v>
      </c>
      <c r="AK152" s="326">
        <v>-13.43660884</v>
      </c>
      <c r="AL152" s="326">
        <v>-13.65178384</v>
      </c>
      <c r="AM152" s="326">
        <v>-13.87359062</v>
      </c>
      <c r="AN152" s="326">
        <v>-14.102235739999999</v>
      </c>
      <c r="AO152" s="326">
        <v>-14.337932310000001</v>
      </c>
      <c r="AP152" s="326">
        <v>-14.580900160000001</v>
      </c>
      <c r="AQ152" s="326">
        <v>-14.831366119999998</v>
      </c>
      <c r="AR152" s="326">
        <v>-15.089564220000002</v>
      </c>
      <c r="AS152" s="326">
        <v>-15.355735920000001</v>
      </c>
      <c r="AT152" s="326">
        <v>-15.630130339999999</v>
      </c>
      <c r="AU152" s="326">
        <v>-15.91300455</v>
      </c>
      <c r="AV152" s="326">
        <v>-16.204623810000001</v>
      </c>
      <c r="AW152" s="326">
        <v>-16.505261820000001</v>
      </c>
      <c r="AX152" s="326">
        <v>-16.81520102</v>
      </c>
      <c r="AY152" s="326">
        <v>-17.126960610000001</v>
      </c>
      <c r="AZ152" s="326">
        <v>-17.445544219999999</v>
      </c>
      <c r="BA152" s="326">
        <v>-17.774002960000001</v>
      </c>
      <c r="BB152" s="326">
        <v>-18.108645808820107</v>
      </c>
    </row>
    <row r="153" spans="1:54" outlineLevel="2">
      <c r="A153" s="452"/>
      <c r="B153" s="135" t="s">
        <v>473</v>
      </c>
      <c r="C153" s="135"/>
      <c r="D153" s="135" t="s">
        <v>386</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53"/>
      <c r="B154" s="135" t="s">
        <v>473</v>
      </c>
      <c r="C154" s="135"/>
      <c r="D154" s="135" t="s">
        <v>386</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6"/>
      <c r="G155" s="136"/>
      <c r="H155" s="136"/>
      <c r="I155" s="136"/>
      <c r="J155" s="136"/>
      <c r="K155" s="136"/>
      <c r="L155" s="136"/>
      <c r="M155" s="136"/>
      <c r="N155" s="136"/>
      <c r="O155" s="136"/>
      <c r="P155" s="136"/>
      <c r="Q155" s="136"/>
      <c r="R155" s="136"/>
      <c r="S155" s="136"/>
      <c r="T155" s="136"/>
      <c r="U155" s="136"/>
      <c r="V155" s="136"/>
      <c r="W155" s="136"/>
      <c r="X155" s="136"/>
      <c r="Y155" s="136"/>
      <c r="Z155" s="136"/>
      <c r="AA155" s="136"/>
      <c r="AB155" s="136"/>
      <c r="AC155" s="136"/>
      <c r="AD155" s="136"/>
      <c r="AE155" s="136"/>
      <c r="AF155" s="136"/>
      <c r="AG155" s="136"/>
      <c r="AH155" s="136"/>
      <c r="AI155" s="136"/>
      <c r="AJ155" s="136"/>
      <c r="AK155" s="136"/>
      <c r="AL155" s="136"/>
      <c r="AM155" s="136"/>
      <c r="AN155" s="136"/>
      <c r="AO155" s="136"/>
      <c r="AP155" s="136"/>
      <c r="AQ155" s="136"/>
      <c r="AR155" s="136"/>
      <c r="AS155" s="136"/>
      <c r="AT155" s="136"/>
      <c r="AU155" s="136"/>
      <c r="AV155" s="136"/>
      <c r="AW155" s="136"/>
      <c r="AX155" s="136"/>
      <c r="AY155" s="136"/>
      <c r="AZ155" s="136"/>
      <c r="BA155" s="136"/>
      <c r="BB155" s="136"/>
    </row>
    <row r="156" spans="1:54" outlineLevel="1">
      <c r="A156" s="134" t="s">
        <v>377</v>
      </c>
      <c r="B156" s="134"/>
      <c r="C156" s="135"/>
      <c r="D156" s="135"/>
      <c r="E156" s="136"/>
      <c r="F156" s="136"/>
      <c r="G156" s="136"/>
      <c r="H156" s="136"/>
      <c r="I156" s="136"/>
      <c r="J156" s="136"/>
      <c r="K156" s="136"/>
      <c r="L156" s="136"/>
      <c r="M156" s="136"/>
      <c r="N156" s="136"/>
      <c r="O156" s="136"/>
      <c r="P156" s="136"/>
      <c r="Q156" s="136"/>
      <c r="R156" s="136"/>
      <c r="S156" s="136"/>
      <c r="T156" s="136"/>
      <c r="U156" s="136"/>
      <c r="V156" s="136"/>
      <c r="W156" s="136"/>
      <c r="X156" s="136"/>
      <c r="Y156" s="136"/>
      <c r="Z156" s="136"/>
      <c r="AA156" s="136"/>
      <c r="AB156" s="136"/>
      <c r="AC156" s="136"/>
      <c r="AD156" s="136"/>
      <c r="AE156" s="136"/>
      <c r="AF156" s="136"/>
      <c r="AG156" s="136"/>
      <c r="AH156" s="136"/>
      <c r="AI156" s="136"/>
      <c r="AJ156" s="136"/>
      <c r="AK156" s="136"/>
      <c r="AL156" s="136"/>
      <c r="AM156" s="136"/>
      <c r="AN156" s="136"/>
      <c r="AO156" s="136"/>
      <c r="AP156" s="136"/>
      <c r="AQ156" s="136"/>
      <c r="AR156" s="136"/>
      <c r="AS156" s="136"/>
      <c r="AT156" s="136"/>
      <c r="AU156" s="136"/>
      <c r="AV156" s="136"/>
      <c r="AW156" s="136"/>
      <c r="AX156" s="136"/>
      <c r="AY156" s="136"/>
      <c r="AZ156" s="136"/>
      <c r="BA156" s="136"/>
      <c r="BB156" s="136"/>
    </row>
    <row r="157" spans="1:54" outlineLevel="2">
      <c r="A157" s="133"/>
      <c r="B157" s="134" t="s">
        <v>466</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51" t="s">
        <v>474</v>
      </c>
      <c r="B158" s="135" t="s">
        <v>282</v>
      </c>
      <c r="C158" s="135" t="s">
        <v>392</v>
      </c>
      <c r="D158" s="135" t="s">
        <v>475</v>
      </c>
      <c r="E158" s="325">
        <f>Baseline!E158</f>
        <v>30.164626170537382</v>
      </c>
      <c r="F158" s="325">
        <v>30.384982361501759</v>
      </c>
      <c r="G158" s="325">
        <v>31.083582050641795</v>
      </c>
      <c r="H158" s="325">
        <v>31.771041688895828</v>
      </c>
      <c r="I158" s="325">
        <v>32.478110211188977</v>
      </c>
      <c r="J158" s="325">
        <v>33.078457096154288</v>
      </c>
      <c r="K158" s="325">
        <v>34.037021827297814</v>
      </c>
      <c r="L158" s="325">
        <v>35.025679090432085</v>
      </c>
      <c r="M158" s="325">
        <v>36.044845653515431</v>
      </c>
      <c r="N158" s="325">
        <v>37.095230818476914</v>
      </c>
      <c r="O158" s="325">
        <v>38.023985486601447</v>
      </c>
      <c r="P158" s="325">
        <v>38.940368884963107</v>
      </c>
      <c r="Q158" s="325">
        <v>39.88453147154685</v>
      </c>
      <c r="R158" s="325">
        <v>40.85731538426846</v>
      </c>
      <c r="S158" s="325">
        <v>41.859588270041165</v>
      </c>
      <c r="T158" s="325">
        <v>42.892244087775588</v>
      </c>
      <c r="U158" s="325">
        <v>43.956203878379611</v>
      </c>
      <c r="V158" s="325">
        <v>45.052416633758334</v>
      </c>
      <c r="W158" s="325">
        <v>46.181860099813989</v>
      </c>
      <c r="X158" s="325">
        <v>47.345541656445832</v>
      </c>
      <c r="Y158" s="325">
        <v>48.54449923055008</v>
      </c>
      <c r="Z158" s="325">
        <v>49.779802220019775</v>
      </c>
      <c r="AA158" s="325">
        <v>51.052552428744747</v>
      </c>
      <c r="AB158" s="325">
        <v>52.309856868014307</v>
      </c>
      <c r="AC158" s="325">
        <v>398.17804422219558</v>
      </c>
      <c r="AD158" s="325">
        <v>409.03705756629427</v>
      </c>
      <c r="AE158" s="325">
        <v>420.22524708747522</v>
      </c>
      <c r="AF158" s="325">
        <v>431.75259143474079</v>
      </c>
      <c r="AG158" s="325">
        <v>443.62937208706279</v>
      </c>
      <c r="AH158" s="325">
        <v>455.86618215338177</v>
      </c>
      <c r="AI158" s="325">
        <v>468.4739358326064</v>
      </c>
      <c r="AJ158" s="325">
        <v>481.46387798361218</v>
      </c>
      <c r="AK158" s="325">
        <v>494.84759457524052</v>
      </c>
      <c r="AL158" s="325">
        <v>508.63702291629767</v>
      </c>
      <c r="AM158" s="325">
        <v>522.84446199555373</v>
      </c>
      <c r="AN158" s="325">
        <v>537.48258381174162</v>
      </c>
      <c r="AO158" s="325">
        <v>552.56444415355554</v>
      </c>
      <c r="AP158" s="325">
        <v>568.10349513965048</v>
      </c>
      <c r="AQ158" s="325">
        <v>584.11359621864028</v>
      </c>
      <c r="AR158" s="325">
        <v>600.60902736909725</v>
      </c>
      <c r="AS158" s="325">
        <v>617.60450130954985</v>
      </c>
      <c r="AT158" s="325">
        <v>635.11517658848231</v>
      </c>
      <c r="AU158" s="325">
        <v>653.15667166433275</v>
      </c>
      <c r="AV158" s="325">
        <v>671.74507821549219</v>
      </c>
      <c r="AW158" s="325">
        <v>690.89697588030242</v>
      </c>
      <c r="AX158" s="325">
        <v>710.62944688705534</v>
      </c>
      <c r="AY158" s="325">
        <v>730.1828504517149</v>
      </c>
      <c r="AZ158" s="325">
        <v>750.0456134754387</v>
      </c>
      <c r="BA158" s="325">
        <v>770.51049784895019</v>
      </c>
      <c r="BB158" s="325">
        <v>791.53376358607045</v>
      </c>
    </row>
    <row r="159" spans="1:54" outlineLevel="2">
      <c r="A159" s="452"/>
      <c r="B159" s="135" t="s">
        <v>282</v>
      </c>
      <c r="C159" s="135"/>
      <c r="D159" s="135"/>
      <c r="E159" s="238"/>
      <c r="F159" s="238"/>
      <c r="G159" s="238"/>
      <c r="H159" s="238"/>
      <c r="I159" s="238"/>
      <c r="J159" s="238"/>
      <c r="K159" s="238"/>
      <c r="L159" s="238"/>
      <c r="M159" s="238"/>
      <c r="N159" s="238"/>
      <c r="O159" s="238"/>
      <c r="P159" s="238"/>
      <c r="Q159" s="238"/>
      <c r="R159" s="238"/>
      <c r="S159" s="238"/>
      <c r="T159" s="238"/>
      <c r="U159" s="238"/>
      <c r="V159" s="238"/>
      <c r="W159" s="238"/>
      <c r="X159" s="238"/>
      <c r="Y159" s="238"/>
      <c r="Z159" s="238"/>
      <c r="AA159" s="238"/>
      <c r="AB159" s="238"/>
      <c r="AC159" s="238"/>
      <c r="AD159" s="238"/>
      <c r="AE159" s="238"/>
      <c r="AF159" s="238"/>
      <c r="AG159" s="238"/>
      <c r="AH159" s="238"/>
      <c r="AI159" s="238"/>
      <c r="AJ159" s="238"/>
      <c r="AK159" s="238"/>
      <c r="AL159" s="238"/>
      <c r="AM159" s="238"/>
      <c r="AN159" s="238"/>
      <c r="AO159" s="238"/>
      <c r="AP159" s="238"/>
      <c r="AQ159" s="238"/>
      <c r="AR159" s="238"/>
      <c r="AS159" s="238"/>
      <c r="AT159" s="238"/>
      <c r="AU159" s="238"/>
      <c r="AV159" s="238"/>
      <c r="AW159" s="238"/>
      <c r="AX159" s="238"/>
      <c r="AY159" s="238"/>
      <c r="AZ159" s="238"/>
      <c r="BA159" s="238"/>
      <c r="BB159" s="238"/>
    </row>
    <row r="160" spans="1:54" outlineLevel="2">
      <c r="A160" s="452"/>
      <c r="B160" s="135" t="s">
        <v>282</v>
      </c>
      <c r="C160" s="135"/>
      <c r="D160" s="135"/>
      <c r="E160" s="238"/>
      <c r="F160" s="238"/>
      <c r="G160" s="238"/>
      <c r="H160" s="238"/>
      <c r="I160" s="238"/>
      <c r="J160" s="238"/>
      <c r="K160" s="238"/>
      <c r="L160" s="238"/>
      <c r="M160" s="238"/>
      <c r="N160" s="238"/>
      <c r="O160" s="238"/>
      <c r="P160" s="238"/>
      <c r="Q160" s="238"/>
      <c r="R160" s="238"/>
      <c r="S160" s="238"/>
      <c r="T160" s="238"/>
      <c r="U160" s="238"/>
      <c r="V160" s="238"/>
      <c r="W160" s="238"/>
      <c r="X160" s="238"/>
      <c r="Y160" s="238"/>
      <c r="Z160" s="238"/>
      <c r="AA160" s="238"/>
      <c r="AB160" s="238"/>
      <c r="AC160" s="238"/>
      <c r="AD160" s="238"/>
      <c r="AE160" s="238"/>
      <c r="AF160" s="238"/>
      <c r="AG160" s="238"/>
      <c r="AH160" s="238"/>
      <c r="AI160" s="238"/>
      <c r="AJ160" s="238"/>
      <c r="AK160" s="238"/>
      <c r="AL160" s="238"/>
      <c r="AM160" s="238"/>
      <c r="AN160" s="238"/>
      <c r="AO160" s="238"/>
      <c r="AP160" s="238"/>
      <c r="AQ160" s="238"/>
      <c r="AR160" s="238"/>
      <c r="AS160" s="238"/>
      <c r="AT160" s="238"/>
      <c r="AU160" s="238"/>
      <c r="AV160" s="238"/>
      <c r="AW160" s="238"/>
      <c r="AX160" s="238"/>
      <c r="AY160" s="238"/>
      <c r="AZ160" s="238"/>
      <c r="BA160" s="238"/>
      <c r="BB160" s="238"/>
    </row>
    <row r="161" spans="1:54" outlineLevel="2">
      <c r="A161" s="452"/>
      <c r="B161" s="135" t="s">
        <v>285</v>
      </c>
      <c r="C161" s="135" t="s">
        <v>468</v>
      </c>
      <c r="D161" s="135"/>
      <c r="E161" s="323">
        <v>6.3518823000000002E-2</v>
      </c>
      <c r="F161" s="323">
        <v>6.4276729000000005E-2</v>
      </c>
      <c r="G161" s="323">
        <v>6.5560209999999994E-2</v>
      </c>
      <c r="H161" s="323">
        <v>6.6384462000000005E-2</v>
      </c>
      <c r="I161" s="323">
        <v>6.7658951999999994E-2</v>
      </c>
      <c r="J161" s="323">
        <v>6.8504175E-2</v>
      </c>
      <c r="K161" s="323">
        <v>7.0235446000000007E-2</v>
      </c>
      <c r="L161" s="323">
        <v>7.2022082000000001E-2</v>
      </c>
      <c r="M161" s="323">
        <v>7.3863809000000002E-2</v>
      </c>
      <c r="N161" s="323">
        <v>7.5761947999999996E-2</v>
      </c>
      <c r="O161" s="323">
        <v>7.7693593000000005E-2</v>
      </c>
      <c r="P161" s="323">
        <v>7.9678756000000003E-2</v>
      </c>
      <c r="Q161" s="323">
        <v>8.1724167E-2</v>
      </c>
      <c r="R161" s="323">
        <v>8.3831653000000006E-2</v>
      </c>
      <c r="S161" s="323">
        <v>8.6003102999999997E-2</v>
      </c>
      <c r="T161" s="323">
        <v>8.8240456999999994E-2</v>
      </c>
      <c r="U161" s="323">
        <v>9.0545717999999997E-2</v>
      </c>
      <c r="V161" s="323">
        <v>9.2920950000000002E-2</v>
      </c>
      <c r="W161" s="323">
        <v>9.5368276000000002E-2</v>
      </c>
      <c r="X161" s="323">
        <v>9.7889887999999994E-2</v>
      </c>
      <c r="Y161" s="323">
        <v>0.100488043</v>
      </c>
      <c r="Z161" s="323">
        <v>0.103165066</v>
      </c>
      <c r="AA161" s="323">
        <v>0.105923352</v>
      </c>
      <c r="AB161" s="323">
        <v>0.108697314</v>
      </c>
      <c r="AC161" s="323">
        <v>0.19345351199999999</v>
      </c>
      <c r="AD161" s="323">
        <v>0.19619105100000001</v>
      </c>
      <c r="AE161" s="323">
        <v>0.19901276600000001</v>
      </c>
      <c r="AF161" s="323">
        <v>0.20192126899999999</v>
      </c>
      <c r="AG161" s="323">
        <v>0.204919253</v>
      </c>
      <c r="AH161" s="323">
        <v>0.20800949799999999</v>
      </c>
      <c r="AI161" s="323">
        <v>0.21119487100000001</v>
      </c>
      <c r="AJ161" s="323">
        <v>0.214478329</v>
      </c>
      <c r="AK161" s="323">
        <v>0.21786292199999999</v>
      </c>
      <c r="AL161" s="323">
        <v>0.22135179699999999</v>
      </c>
      <c r="AM161" s="323">
        <v>0.22494820099999999</v>
      </c>
      <c r="AN161" s="323">
        <v>0.22865548299999999</v>
      </c>
      <c r="AO161" s="323">
        <v>0.23247709799999999</v>
      </c>
      <c r="AP161" s="323">
        <v>0.23641661</v>
      </c>
      <c r="AQ161" s="323">
        <v>0.24047769799999999</v>
      </c>
      <c r="AR161" s="323">
        <v>0.24466415499999999</v>
      </c>
      <c r="AS161" s="323">
        <v>0.24897989800000001</v>
      </c>
      <c r="AT161" s="323">
        <v>0.25342896399999998</v>
      </c>
      <c r="AU161" s="323">
        <v>0.258015524</v>
      </c>
      <c r="AV161" s="323">
        <v>0.26274387599999999</v>
      </c>
      <c r="AW161" s="323">
        <v>0.26761846</v>
      </c>
      <c r="AX161" s="323">
        <v>0.27264385499999999</v>
      </c>
      <c r="AY161" s="323">
        <v>0.27769876500000001</v>
      </c>
      <c r="AZ161" s="323">
        <v>0.28286432099999997</v>
      </c>
      <c r="BA161" s="323">
        <v>0.288189994</v>
      </c>
      <c r="BB161" s="323">
        <v>0.29361593695558391</v>
      </c>
    </row>
    <row r="162" spans="1:54" outlineLevel="2">
      <c r="A162" s="452"/>
      <c r="B162" s="135" t="s">
        <v>285</v>
      </c>
      <c r="C162" s="135" t="s">
        <v>469</v>
      </c>
      <c r="D162" s="135"/>
      <c r="E162" s="323">
        <v>0.14115293900000001</v>
      </c>
      <c r="F162" s="323">
        <v>0.14283717700000001</v>
      </c>
      <c r="G162" s="323">
        <v>0.14568935499999999</v>
      </c>
      <c r="H162" s="323">
        <v>0.147521027</v>
      </c>
      <c r="I162" s="323">
        <v>0.15035322700000001</v>
      </c>
      <c r="J162" s="323">
        <v>0.15223149999999999</v>
      </c>
      <c r="K162" s="323">
        <v>0.15607876900000001</v>
      </c>
      <c r="L162" s="323">
        <v>0.16004907099999999</v>
      </c>
      <c r="M162" s="323">
        <v>0.16414179700000001</v>
      </c>
      <c r="N162" s="323">
        <v>0.16835988499999999</v>
      </c>
      <c r="O162" s="323">
        <v>0.17265243</v>
      </c>
      <c r="P162" s="323">
        <v>0.17706390299999999</v>
      </c>
      <c r="Q162" s="323">
        <v>0.181609259</v>
      </c>
      <c r="R162" s="323">
        <v>0.18629256299999999</v>
      </c>
      <c r="S162" s="323">
        <v>0.19111800600000001</v>
      </c>
      <c r="T162" s="323">
        <v>0.19608990400000001</v>
      </c>
      <c r="U162" s="323">
        <v>0.20121270699999999</v>
      </c>
      <c r="V162" s="323">
        <v>0.20649099900000001</v>
      </c>
      <c r="W162" s="323">
        <v>0.21192950299999999</v>
      </c>
      <c r="X162" s="323">
        <v>0.21753308499999999</v>
      </c>
      <c r="Y162" s="323">
        <v>0.22330676199999999</v>
      </c>
      <c r="Z162" s="323">
        <v>0.22925570100000001</v>
      </c>
      <c r="AA162" s="323">
        <v>0.235385227</v>
      </c>
      <c r="AB162" s="323">
        <v>0.24154958600000001</v>
      </c>
      <c r="AC162" s="323">
        <v>0.42989669400000002</v>
      </c>
      <c r="AD162" s="323">
        <v>0.43598011399999997</v>
      </c>
      <c r="AE162" s="323">
        <v>0.44225059100000003</v>
      </c>
      <c r="AF162" s="323">
        <v>0.44871392999999998</v>
      </c>
      <c r="AG162" s="323">
        <v>0.45537611700000002</v>
      </c>
      <c r="AH162" s="323">
        <v>0.46224332899999998</v>
      </c>
      <c r="AI162" s="323">
        <v>0.469321936</v>
      </c>
      <c r="AJ162" s="323">
        <v>0.476618508</v>
      </c>
      <c r="AK162" s="323">
        <v>0.484139826</v>
      </c>
      <c r="AL162" s="323">
        <v>0.491892883</v>
      </c>
      <c r="AM162" s="323">
        <v>0.49988489200000003</v>
      </c>
      <c r="AN162" s="323">
        <v>0.50812329499999997</v>
      </c>
      <c r="AO162" s="323">
        <v>0.51661577299999994</v>
      </c>
      <c r="AP162" s="323">
        <v>0.52537024399999999</v>
      </c>
      <c r="AQ162" s="323">
        <v>0.53439488400000001</v>
      </c>
      <c r="AR162" s="323">
        <v>0.54369812299999998</v>
      </c>
      <c r="AS162" s="323">
        <v>0.55328866099999996</v>
      </c>
      <c r="AT162" s="323">
        <v>0.56317547700000004</v>
      </c>
      <c r="AU162" s="323">
        <v>0.57336783099999999</v>
      </c>
      <c r="AV162" s="323">
        <v>0.58387528099999997</v>
      </c>
      <c r="AW162" s="323">
        <v>0.59470768900000004</v>
      </c>
      <c r="AX162" s="323">
        <v>0.60587523200000004</v>
      </c>
      <c r="AY162" s="323">
        <v>0.61710836700000005</v>
      </c>
      <c r="AZ162" s="323">
        <v>0.62858738000000003</v>
      </c>
      <c r="BA162" s="323">
        <v>0.64042220800000005</v>
      </c>
      <c r="BB162" s="323">
        <v>0.65247985809004838</v>
      </c>
    </row>
    <row r="163" spans="1:54" outlineLevel="2">
      <c r="A163" s="452"/>
      <c r="B163" s="135" t="s">
        <v>285</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52"/>
      <c r="B164" s="135" t="s">
        <v>285</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52"/>
      <c r="B165" s="135" t="s">
        <v>473</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52"/>
      <c r="B166" s="135" t="s">
        <v>473</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52"/>
      <c r="B167" s="135" t="s">
        <v>473</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52"/>
      <c r="B168" s="135" t="s">
        <v>473</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53"/>
      <c r="B169" s="135" t="s">
        <v>473</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478</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51" t="s">
        <v>479</v>
      </c>
      <c r="B172" s="135" t="s">
        <v>282</v>
      </c>
      <c r="C172" s="135" t="s">
        <v>392</v>
      </c>
      <c r="D172" s="135" t="s">
        <v>386</v>
      </c>
      <c r="E172" s="262">
        <f>-(E$158*'Fixed Data'!$B$25*'Fixed Data'!E$47*'Fixed Data'!$B$24*'Fixed Data'!$B$23+E$158*'Fixed Data'!$B$26)*'Fixed Data'!L44/10^6</f>
        <v>-6.1517581989326269</v>
      </c>
      <c r="F172" s="262">
        <f>-(F$158*'Fixed Data'!$B$25*'Fixed Data'!F$47*'Fixed Data'!$B$24*'Fixed Data'!$B$23+F$158*'Fixed Data'!$B$26)*'Fixed Data'!M44/10^6</f>
        <v>-6.2910634780089572</v>
      </c>
      <c r="G172" s="262">
        <f>-(G$158*'Fixed Data'!$B$25*'Fixed Data'!G$47*'Fixed Data'!$B$24*'Fixed Data'!$B$23+G$158*'Fixed Data'!$B$26)*'Fixed Data'!N44/10^6</f>
        <v>-6.5337108225355598</v>
      </c>
      <c r="H172" s="262">
        <f>-(H$158*'Fixed Data'!$B$25*'Fixed Data'!H$47*'Fixed Data'!$B$24*'Fixed Data'!$B$23+H$158*'Fixed Data'!$B$26)*'Fixed Data'!O44/10^6</f>
        <v>-6.7799122363943871</v>
      </c>
      <c r="I172" s="262">
        <f>-(I$158*'Fixed Data'!$B$25*'Fixed Data'!I$47*'Fixed Data'!$B$24*'Fixed Data'!$B$23+I$158*'Fixed Data'!$B$26)*'Fixed Data'!P44/10^6</f>
        <v>-7.0363452117605387</v>
      </c>
      <c r="J172" s="262">
        <f>-(J$158*'Fixed Data'!$B$25*'Fixed Data'!J$47*'Fixed Data'!$B$24*'Fixed Data'!$B$23+J$158*'Fixed Data'!$B$26)*'Fixed Data'!Q44/10^6</f>
        <v>-7.2755428179342472</v>
      </c>
      <c r="K172" s="262">
        <f>-(K$158*'Fixed Data'!$B$25*'Fixed Data'!K$47*'Fixed Data'!$B$24*'Fixed Data'!$B$23+K$158*'Fixed Data'!$B$26)*'Fixed Data'!R44/10^6</f>
        <v>-7.6003830257512357</v>
      </c>
      <c r="L172" s="262">
        <f>-(L$158*'Fixed Data'!$B$25*'Fixed Data'!L$47*'Fixed Data'!$B$24*'Fixed Data'!$B$23+L$158*'Fixed Data'!$B$26)*'Fixed Data'!S44/10^6</f>
        <v>-7.9402515265685807</v>
      </c>
      <c r="M172" s="262">
        <f>-(M$158*'Fixed Data'!$B$25*'Fixed Data'!M$47*'Fixed Data'!$B$24*'Fixed Data'!$B$23+M$158*'Fixed Data'!$B$26)*'Fixed Data'!T44/10^6</f>
        <v>-8.2957305103049865</v>
      </c>
      <c r="N172" s="262">
        <f>-(N$158*'Fixed Data'!$B$25*'Fixed Data'!N$47*'Fixed Data'!$B$24*'Fixed Data'!$B$23+N$158*'Fixed Data'!$B$26)*'Fixed Data'!U44/10^6</f>
        <v>-8.667489265661013</v>
      </c>
      <c r="O172" s="262">
        <f>-(O$158*'Fixed Data'!$B$25*'Fixed Data'!O$47*'Fixed Data'!$B$24*'Fixed Data'!$B$23+O$158*'Fixed Data'!$B$26)*'Fixed Data'!V44/10^6</f>
        <v>-9.0197944298854065</v>
      </c>
      <c r="P172" s="262">
        <f>-(P$158*'Fixed Data'!$B$25*'Fixed Data'!P$47*'Fixed Data'!$B$24*'Fixed Data'!$B$23+P$158*'Fixed Data'!$B$26)*'Fixed Data'!W44/10^6</f>
        <v>-9.3778403486205733</v>
      </c>
      <c r="Q172" s="262">
        <f>-(Q$158*'Fixed Data'!$B$25*'Fixed Data'!Q$47*'Fixed Data'!$B$24*'Fixed Data'!$B$23+Q$158*'Fixed Data'!$B$26)*'Fixed Data'!X44/10^6</f>
        <v>-9.7514913052232295</v>
      </c>
      <c r="R172" s="262">
        <f>-(R$158*'Fixed Data'!$B$25*'Fixed Data'!R$47*'Fixed Data'!$B$24*'Fixed Data'!$B$23+R$158*'Fixed Data'!$B$26)*'Fixed Data'!Y44/10^6</f>
        <v>-10.14145200558559</v>
      </c>
      <c r="S172" s="262">
        <f>-(S$158*'Fixed Data'!$B$25*'Fixed Data'!S$47*'Fixed Data'!$B$24*'Fixed Data'!$B$23+S$158*'Fixed Data'!$B$26)*'Fixed Data'!Z44/10^6</f>
        <v>-10.546085969643872</v>
      </c>
      <c r="T172" s="262">
        <f>-(T$158*'Fixed Data'!$B$25*'Fixed Data'!T$47*'Fixed Data'!$B$24*'Fixed Data'!$B$23+T$158*'Fixed Data'!$B$26)*'Fixed Data'!AA44/10^6</f>
        <v>-10.968346607571579</v>
      </c>
      <c r="U172" s="262">
        <f>-(U$158*'Fixed Data'!$B$25*'Fixed Data'!U$47*'Fixed Data'!$B$24*'Fixed Data'!$B$23+U$158*'Fixed Data'!$B$26)*'Fixed Data'!AB44/10^6</f>
        <v>-11.409027276168416</v>
      </c>
      <c r="V172" s="262">
        <f>-(V$158*'Fixed Data'!$B$25*'Fixed Data'!V$47*'Fixed Data'!$B$24*'Fixed Data'!$B$23+V$158*'Fixed Data'!$B$26)*'Fixed Data'!AC44/10^6</f>
        <v>-11.868957465245296</v>
      </c>
      <c r="W172" s="262">
        <f>-(W$158*'Fixed Data'!$B$25*'Fixed Data'!W$47*'Fixed Data'!$B$24*'Fixed Data'!$B$23+W$158*'Fixed Data'!$B$26)*'Fixed Data'!AD44/10^6</f>
        <v>-12.349004396024709</v>
      </c>
      <c r="X172" s="262">
        <f>-(X$158*'Fixed Data'!$B$25*'Fixed Data'!X$47*'Fixed Data'!$B$24*'Fixed Data'!$B$23+X$158*'Fixed Data'!$B$26)*'Fixed Data'!AE44/10^6</f>
        <v>-12.850074797639882</v>
      </c>
      <c r="Y172" s="262">
        <f>-(Y$158*'Fixed Data'!$B$25*'Fixed Data'!Y$47*'Fixed Data'!$B$24*'Fixed Data'!$B$23+Y$158*'Fixed Data'!$B$26)*'Fixed Data'!AF44/10^6</f>
        <v>-13.373116680646497</v>
      </c>
      <c r="Z172" s="262">
        <f>-(Z$158*'Fixed Data'!$B$25*'Fixed Data'!Z$47*'Fixed Data'!$B$24*'Fixed Data'!$B$23+Z$158*'Fixed Data'!$B$26)*'Fixed Data'!AG44/10^6</f>
        <v>-13.919121233777057</v>
      </c>
      <c r="AA172" s="262">
        <f>-(AA$158*'Fixed Data'!$B$25*'Fixed Data'!AA$47*'Fixed Data'!$B$24*'Fixed Data'!$B$23+AA$158*'Fixed Data'!$B$26)*'Fixed Data'!AH44/10^6</f>
        <v>-14.489124788855229</v>
      </c>
      <c r="AB172" s="262">
        <f>-(AB$158*'Fixed Data'!$B$25*'Fixed Data'!AB$47*'Fixed Data'!$B$24*'Fixed Data'!$B$23+AB$158*'Fixed Data'!$B$26)*'Fixed Data'!AI44/10^6</f>
        <v>-15.068647266405312</v>
      </c>
      <c r="AC172" s="262">
        <f>-(AC$158*'Fixed Data'!$B$25*'Fixed Data'!AC$47*'Fixed Data'!$B$24*'Fixed Data'!$B$23+AC$158*'Fixed Data'!$B$26)*'Fixed Data'!AJ44/10^6</f>
        <v>-116.34687456411311</v>
      </c>
      <c r="AD172" s="262">
        <f>-(AD$158*'Fixed Data'!$B$25*'Fixed Data'!AD$47*'Fixed Data'!$B$24*'Fixed Data'!$B$23+AD$158*'Fixed Data'!$B$26)*'Fixed Data'!AK44/10^6</f>
        <v>-121.22476158406836</v>
      </c>
      <c r="AE172" s="262">
        <f>-(AE$158*'Fixed Data'!$B$25*'Fixed Data'!AE$47*'Fixed Data'!$B$24*'Fixed Data'!$B$23+AE$158*'Fixed Data'!$B$26)*'Fixed Data'!AL44/10^6</f>
        <v>-126.29870099735417</v>
      </c>
      <c r="AF172" s="262">
        <f>-(AF$158*'Fixed Data'!$B$25*'Fixed Data'!AF$47*'Fixed Data'!$B$24*'Fixed Data'!$B$23+AF$158*'Fixed Data'!$B$26)*'Fixed Data'!AM44/10^6</f>
        <v>-131.57029358947031</v>
      </c>
      <c r="AG172" s="262">
        <f>-(AG$158*'Fixed Data'!$B$25*'Fixed Data'!AG$47*'Fixed Data'!$B$24*'Fixed Data'!$B$23+AG$158*'Fixed Data'!$B$26)*'Fixed Data'!AN44/10^6</f>
        <v>-137.04342486927564</v>
      </c>
      <c r="AH172" s="262">
        <f>-(AH$158*'Fixed Data'!$B$25*'Fixed Data'!AH$47*'Fixed Data'!$B$24*'Fixed Data'!$B$23+AH$158*'Fixed Data'!$B$26)*'Fixed Data'!AO44/10^6</f>
        <v>-142.72569624930358</v>
      </c>
      <c r="AI172" s="262">
        <f>-(AI$158*'Fixed Data'!$B$25*'Fixed Data'!AI$47*'Fixed Data'!$B$24*'Fixed Data'!$B$23+AI$158*'Fixed Data'!$B$26)*'Fixed Data'!AP44/10^6</f>
        <v>-148.63087736859771</v>
      </c>
      <c r="AJ172" s="262">
        <f>-(AJ$158*'Fixed Data'!$B$25*'Fixed Data'!AJ$47*'Fixed Data'!$B$24*'Fixed Data'!$B$23+AJ$158*'Fixed Data'!$B$26)*'Fixed Data'!AQ44/10^6</f>
        <v>-154.76450632535847</v>
      </c>
      <c r="AK172" s="262">
        <f>-(AK$158*'Fixed Data'!$B$25*'Fixed Data'!AK$47*'Fixed Data'!$B$24*'Fixed Data'!$B$23+AK$158*'Fixed Data'!$B$26)*'Fixed Data'!AR44/10^6</f>
        <v>-161.13430468684004</v>
      </c>
      <c r="AL172" s="262">
        <f>-(AL$158*'Fixed Data'!$B$25*'Fixed Data'!AL$47*'Fixed Data'!$B$24*'Fixed Data'!$B$23+AL$158*'Fixed Data'!$B$26)*'Fixed Data'!AS44/10^6</f>
        <v>-167.74937594283645</v>
      </c>
      <c r="AM172" s="262">
        <f>-(AM$158*'Fixed Data'!$B$25*'Fixed Data'!AM$47*'Fixed Data'!$B$24*'Fixed Data'!$B$23+AM$158*'Fixed Data'!$B$26)*'Fixed Data'!AT44/10^6</f>
        <v>-174.61944442913406</v>
      </c>
      <c r="AN172" s="262">
        <f>-(AN$158*'Fixed Data'!$B$25*'Fixed Data'!AN$47*'Fixed Data'!$B$24*'Fixed Data'!$B$23+AN$158*'Fixed Data'!$B$26)*'Fixed Data'!AU44/10^6</f>
        <v>-181.75418771319534</v>
      </c>
      <c r="AO172" s="262">
        <f>-(AO$158*'Fixed Data'!$B$25*'Fixed Data'!AO$47*'Fixed Data'!$B$24*'Fixed Data'!$B$23+AO$158*'Fixed Data'!$B$26)*'Fixed Data'!AV44/10^6</f>
        <v>-189.16302756126709</v>
      </c>
      <c r="AP172" s="262">
        <f>-(AP$158*'Fixed Data'!$B$25*'Fixed Data'!AP$47*'Fixed Data'!$B$24*'Fixed Data'!$B$23+AP$158*'Fixed Data'!$B$26)*'Fixed Data'!AW44/10^6</f>
        <v>-196.85622800245579</v>
      </c>
      <c r="AQ172" s="262">
        <f>-(AQ$158*'Fixed Data'!$B$25*'Fixed Data'!AQ$47*'Fixed Data'!$B$24*'Fixed Data'!$B$23+AQ$158*'Fixed Data'!$B$26)*'Fixed Data'!AX44/10^6</f>
        <v>-204.84449442835486</v>
      </c>
      <c r="AR172" s="262">
        <f>-(AR$158*'Fixed Data'!$B$25*'Fixed Data'!AR$47*'Fixed Data'!$B$24*'Fixed Data'!$B$23+AR$158*'Fixed Data'!$B$26)*'Fixed Data'!AY44/10^6</f>
        <v>-213.13882694269572</v>
      </c>
      <c r="AS172" s="262">
        <f>-(AS$158*'Fixed Data'!$B$25*'Fixed Data'!AS$47*'Fixed Data'!$B$24*'Fixed Data'!$B$23+AS$158*'Fixed Data'!$B$26)*'Fixed Data'!AZ44/10^6</f>
        <v>-221.75054581481373</v>
      </c>
      <c r="AT172" s="262">
        <f>-(AT$158*'Fixed Data'!$B$25*'Fixed Data'!AT$47*'Fixed Data'!$B$24*'Fixed Data'!$B$23+AT$158*'Fixed Data'!$B$26)*'Fixed Data'!BA44/10^6</f>
        <v>-230.69139404044643</v>
      </c>
      <c r="AU172" s="262">
        <f>-(AU$158*'Fixed Data'!$B$25*'Fixed Data'!AU$47*'Fixed Data'!$B$24*'Fixed Data'!$B$23+AU$158*'Fixed Data'!$B$26)*'Fixed Data'!BB44/10^6</f>
        <v>-239.97359589920745</v>
      </c>
      <c r="AV172" s="262">
        <f>-(AV$158*'Fixed Data'!$B$25*'Fixed Data'!AV$47*'Fixed Data'!$B$24*'Fixed Data'!$B$23+AV$158*'Fixed Data'!$B$26)*'Fixed Data'!BC44/10^6</f>
        <v>-249.60979426122063</v>
      </c>
      <c r="AW172" s="262">
        <f>-(AW$158*'Fixed Data'!$B$25*'Fixed Data'!AW$47*'Fixed Data'!$B$24*'Fixed Data'!$B$23+AW$158*'Fixed Data'!$B$26)*'Fixed Data'!BD44/10^6</f>
        <v>-259.61306700005099</v>
      </c>
      <c r="AX172" s="262">
        <f>-(AX$158*'Fixed Data'!$B$25*'Fixed Data'!AX$47*'Fixed Data'!$B$24*'Fixed Data'!$B$23+AX$158*'Fixed Data'!$B$26)*'Fixed Data'!BE44/10^6</f>
        <v>-269.9969612335924</v>
      </c>
      <c r="AY172" s="262">
        <f>-(AY$158*'Fixed Data'!$B$25*'Fixed Data'!AY$47*'Fixed Data'!$B$24*'Fixed Data'!$B$23+AY$158*'Fixed Data'!$B$26)*'Fixed Data'!BF44/10^6</f>
        <v>-280.47696406121628</v>
      </c>
      <c r="AZ172" s="262">
        <f>-(AZ$158*'Fixed Data'!$B$25*'Fixed Data'!AZ$47*'Fixed Data'!$B$24*'Fixed Data'!$B$23+AZ$158*'Fixed Data'!$B$26)*'Fixed Data'!BG44/10^6</f>
        <v>-291.24048945129249</v>
      </c>
      <c r="BA172" s="262">
        <f>-(BA$158*'Fixed Data'!$B$25*'Fixed Data'!BA$47*'Fixed Data'!$B$24*'Fixed Data'!$B$23+BA$158*'Fixed Data'!$B$26)*'Fixed Data'!BH44/10^6</f>
        <v>-302.40631592516263</v>
      </c>
      <c r="BB172" s="262">
        <f>-(BB$158*'Fixed Data'!$B$25*'Fixed Data'!BB$47*'Fixed Data'!$B$24*'Fixed Data'!$B$23+BB$158*'Fixed Data'!$B$26)*'Fixed Data'!BI44/10^6</f>
        <v>-313.96463979071251</v>
      </c>
    </row>
    <row r="173" spans="1:54" outlineLevel="2">
      <c r="A173" s="452"/>
      <c r="B173" s="135" t="s">
        <v>282</v>
      </c>
      <c r="C173" s="135"/>
      <c r="D173" s="135" t="s">
        <v>386</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53"/>
      <c r="B174" s="135" t="s">
        <v>282</v>
      </c>
      <c r="C174" s="135"/>
      <c r="D174" s="135" t="s">
        <v>386</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51" t="s">
        <v>480</v>
      </c>
      <c r="B176" s="135" t="s">
        <v>282</v>
      </c>
      <c r="C176" s="135" t="s">
        <v>392</v>
      </c>
      <c r="D176" s="135" t="s">
        <v>386</v>
      </c>
      <c r="E176" s="262">
        <f>-(E$158*'Fixed Data'!$B$25*'Fixed Data'!E$47*'Fixed Data'!$B$24*'Fixed Data'!$B$23+E$158*'Fixed Data'!$B$26)*'Fixed Data'!L46/10^6</f>
        <v>-18.455274592426328</v>
      </c>
      <c r="F176" s="262">
        <f>-(F$158*'Fixed Data'!$B$25*'Fixed Data'!F$47*'Fixed Data'!$B$24*'Fixed Data'!$B$23+F$158*'Fixed Data'!$B$26)*'Fixed Data'!M46/10^6</f>
        <v>-18.873190429623378</v>
      </c>
      <c r="G176" s="262">
        <f>-(G$158*'Fixed Data'!$B$25*'Fixed Data'!G$47*'Fixed Data'!$B$24*'Fixed Data'!$B$23+G$158*'Fixed Data'!$B$26)*'Fixed Data'!N46/10^6</f>
        <v>-19.601132467606682</v>
      </c>
      <c r="H176" s="262">
        <f>-(H$158*'Fixed Data'!$B$25*'Fixed Data'!H$47*'Fixed Data'!$B$24*'Fixed Data'!$B$23+H$158*'Fixed Data'!$B$26)*'Fixed Data'!O46/10^6</f>
        <v>-20.33973670918316</v>
      </c>
      <c r="I176" s="262">
        <f>-(I$158*'Fixed Data'!$B$25*'Fixed Data'!I$47*'Fixed Data'!$B$24*'Fixed Data'!$B$23+I$158*'Fixed Data'!$B$26)*'Fixed Data'!P46/10^6</f>
        <v>-21.109035635281614</v>
      </c>
      <c r="J176" s="262">
        <f>-(J$158*'Fixed Data'!$B$25*'Fixed Data'!J$47*'Fixed Data'!$B$24*'Fixed Data'!$B$23+J$158*'Fixed Data'!$B$26)*'Fixed Data'!Q46/10^6</f>
        <v>-21.826628449008901</v>
      </c>
      <c r="K176" s="262">
        <f>-(K$158*'Fixed Data'!$B$25*'Fixed Data'!K$47*'Fixed Data'!$B$24*'Fixed Data'!$B$23+K$158*'Fixed Data'!$B$26)*'Fixed Data'!R46/10^6</f>
        <v>-22.801149077253708</v>
      </c>
      <c r="L176" s="262">
        <f>-(L$158*'Fixed Data'!$B$25*'Fixed Data'!L$47*'Fixed Data'!$B$24*'Fixed Data'!$B$23+L$158*'Fixed Data'!$B$26)*'Fixed Data'!S46/10^6</f>
        <v>-23.820754579705742</v>
      </c>
      <c r="M176" s="262">
        <f>-(M$158*'Fixed Data'!$B$25*'Fixed Data'!M$47*'Fixed Data'!$B$24*'Fixed Data'!$B$23+M$158*'Fixed Data'!$B$26)*'Fixed Data'!T46/10^6</f>
        <v>-24.887191525691222</v>
      </c>
      <c r="N176" s="262">
        <f>-(N$158*'Fixed Data'!$B$25*'Fixed Data'!N$47*'Fixed Data'!$B$24*'Fixed Data'!$B$23+N$158*'Fixed Data'!$B$26)*'Fixed Data'!U46/10^6</f>
        <v>-26.002467791607071</v>
      </c>
      <c r="O176" s="262">
        <f>-(O$158*'Fixed Data'!$B$25*'Fixed Data'!O$47*'Fixed Data'!$B$24*'Fixed Data'!$B$23+O$158*'Fixed Data'!$B$26)*'Fixed Data'!V46/10^6</f>
        <v>-27.059383289656218</v>
      </c>
      <c r="P176" s="262">
        <f>-(P$158*'Fixed Data'!$B$25*'Fixed Data'!P$47*'Fixed Data'!$B$24*'Fixed Data'!$B$23+P$158*'Fixed Data'!$B$26)*'Fixed Data'!W46/10^6</f>
        <v>-28.133521051505081</v>
      </c>
      <c r="Q176" s="262">
        <f>-(Q$158*'Fixed Data'!$B$25*'Fixed Data'!Q$47*'Fixed Data'!$B$24*'Fixed Data'!$B$23+Q$158*'Fixed Data'!$B$26)*'Fixed Data'!X46/10^6</f>
        <v>-29.254473915669696</v>
      </c>
      <c r="R176" s="262">
        <f>-(R$158*'Fixed Data'!$B$25*'Fixed Data'!R$47*'Fixed Data'!$B$24*'Fixed Data'!$B$23+R$158*'Fixed Data'!$B$26)*'Fixed Data'!Y46/10^6</f>
        <v>-30.424356016756768</v>
      </c>
      <c r="S176" s="262">
        <f>-(S$158*'Fixed Data'!$B$25*'Fixed Data'!S$47*'Fixed Data'!$B$24*'Fixed Data'!$B$23+S$158*'Fixed Data'!$B$26)*'Fixed Data'!Z46/10^6</f>
        <v>-31.638257902865181</v>
      </c>
      <c r="T176" s="262">
        <f>-(T$158*'Fixed Data'!$B$25*'Fixed Data'!T$47*'Fixed Data'!$B$24*'Fixed Data'!$B$23+T$158*'Fixed Data'!$B$26)*'Fixed Data'!AA46/10^6</f>
        <v>-32.90503981649865</v>
      </c>
      <c r="U176" s="262">
        <f>-(U$158*'Fixed Data'!$B$25*'Fixed Data'!U$47*'Fixed Data'!$B$24*'Fixed Data'!$B$23+U$158*'Fixed Data'!$B$26)*'Fixed Data'!AB46/10^6</f>
        <v>-34.22708183487552</v>
      </c>
      <c r="V176" s="262">
        <f>-(V$158*'Fixed Data'!$B$25*'Fixed Data'!V$47*'Fixed Data'!$B$24*'Fixed Data'!$B$23+V$158*'Fixed Data'!$B$26)*'Fixed Data'!AC46/10^6</f>
        <v>-35.606872389206742</v>
      </c>
      <c r="W176" s="262">
        <f>-(W$158*'Fixed Data'!$B$25*'Fixed Data'!W$47*'Fixed Data'!$B$24*'Fixed Data'!$B$23+W$158*'Fixed Data'!$B$26)*'Fixed Data'!AD46/10^6</f>
        <v>-37.047013188074132</v>
      </c>
      <c r="X176" s="262">
        <f>-(X$158*'Fixed Data'!$B$25*'Fixed Data'!X$47*'Fixed Data'!$B$24*'Fixed Data'!$B$23+X$158*'Fixed Data'!$B$26)*'Fixed Data'!AE46/10^6</f>
        <v>-38.550224392919638</v>
      </c>
      <c r="Y176" s="262">
        <f>-(Y$158*'Fixed Data'!$B$25*'Fixed Data'!Y$47*'Fixed Data'!$B$24*'Fixed Data'!$B$23+Y$158*'Fixed Data'!$B$26)*'Fixed Data'!AF46/10^6</f>
        <v>-40.119350041939491</v>
      </c>
      <c r="Z176" s="262">
        <f>-(Z$158*'Fixed Data'!$B$25*'Fixed Data'!Z$47*'Fixed Data'!$B$24*'Fixed Data'!$B$23+Z$158*'Fixed Data'!$B$26)*'Fixed Data'!AG46/10^6</f>
        <v>-41.757363694116918</v>
      </c>
      <c r="AA176" s="262">
        <f>-(AA$158*'Fixed Data'!$B$25*'Fixed Data'!AA$47*'Fixed Data'!$B$24*'Fixed Data'!$B$23+AA$158*'Fixed Data'!$B$26)*'Fixed Data'!AH46/10^6</f>
        <v>-43.46737437396439</v>
      </c>
      <c r="AB176" s="262">
        <f>-(AB$158*'Fixed Data'!$B$25*'Fixed Data'!AB$47*'Fixed Data'!$B$24*'Fixed Data'!$B$23+AB$158*'Fixed Data'!$B$26)*'Fixed Data'!AI46/10^6</f>
        <v>-45.205941799215935</v>
      </c>
      <c r="AC176" s="262">
        <f>-(AC$158*'Fixed Data'!$B$25*'Fixed Data'!AC$47*'Fixed Data'!$B$24*'Fixed Data'!$B$23+AC$158*'Fixed Data'!$B$26)*'Fixed Data'!AJ46/10^6</f>
        <v>-349.04062369563678</v>
      </c>
      <c r="AD176" s="262">
        <f>-(AD$158*'Fixed Data'!$B$25*'Fixed Data'!AD$47*'Fixed Data'!$B$24*'Fixed Data'!$B$23+AD$158*'Fixed Data'!$B$26)*'Fixed Data'!AK46/10^6</f>
        <v>-363.67428475946372</v>
      </c>
      <c r="AE176" s="262">
        <f>-(AE$158*'Fixed Data'!$B$25*'Fixed Data'!AE$47*'Fixed Data'!$B$24*'Fixed Data'!$B$23+AE$158*'Fixed Data'!$B$26)*'Fixed Data'!AL46/10^6</f>
        <v>-378.89610300436334</v>
      </c>
      <c r="AF176" s="262">
        <f>-(AF$158*'Fixed Data'!$B$25*'Fixed Data'!AF$47*'Fixed Data'!$B$24*'Fixed Data'!$B$23+AF$158*'Fixed Data'!$B$26)*'Fixed Data'!AM46/10^6</f>
        <v>-394.71088078718901</v>
      </c>
      <c r="AG176" s="262">
        <f>-(AG$158*'Fixed Data'!$B$25*'Fixed Data'!AG$47*'Fixed Data'!$B$24*'Fixed Data'!$B$23+AG$158*'Fixed Data'!$B$26)*'Fixed Data'!AN46/10^6</f>
        <v>-411.13027462192633</v>
      </c>
      <c r="AH176" s="262">
        <f>-(AH$158*'Fixed Data'!$B$25*'Fixed Data'!AH$47*'Fixed Data'!$B$24*'Fixed Data'!$B$23+AH$158*'Fixed Data'!$B$26)*'Fixed Data'!AO46/10^6</f>
        <v>-428.17708876599471</v>
      </c>
      <c r="AI176" s="262">
        <f>-(AI$158*'Fixed Data'!$B$25*'Fixed Data'!AI$47*'Fixed Data'!$B$24*'Fixed Data'!$B$23+AI$158*'Fixed Data'!$B$26)*'Fixed Data'!AP46/10^6</f>
        <v>-445.89263212723188</v>
      </c>
      <c r="AJ176" s="262">
        <f>-(AJ$158*'Fixed Data'!$B$25*'Fixed Data'!AJ$47*'Fixed Data'!$B$24*'Fixed Data'!$B$23+AJ$158*'Fixed Data'!$B$26)*'Fixed Data'!AQ46/10^6</f>
        <v>-464.29351900030366</v>
      </c>
      <c r="AK176" s="262">
        <f>-(AK$158*'Fixed Data'!$B$25*'Fixed Data'!AK$47*'Fixed Data'!$B$24*'Fixed Data'!$B$23+AK$158*'Fixed Data'!$B$26)*'Fixed Data'!AR46/10^6</f>
        <v>-483.40291408711767</v>
      </c>
      <c r="AL176" s="262">
        <f>-(AL$158*'Fixed Data'!$B$25*'Fixed Data'!AL$47*'Fixed Data'!$B$24*'Fixed Data'!$B$23+AL$158*'Fixed Data'!$B$26)*'Fixed Data'!AS46/10^6</f>
        <v>-503.24812785749015</v>
      </c>
      <c r="AM176" s="262">
        <f>-(AM$158*'Fixed Data'!$B$25*'Fixed Data'!AM$47*'Fixed Data'!$B$24*'Fixed Data'!$B$23+AM$158*'Fixed Data'!$B$26)*'Fixed Data'!AT46/10^6</f>
        <v>-523.85833331977346</v>
      </c>
      <c r="AN176" s="262">
        <f>-(AN$158*'Fixed Data'!$B$25*'Fixed Data'!AN$47*'Fixed Data'!$B$24*'Fixed Data'!$B$23+AN$158*'Fixed Data'!$B$26)*'Fixed Data'!AU46/10^6</f>
        <v>-545.26256317514071</v>
      </c>
      <c r="AO176" s="262">
        <f>-(AO$158*'Fixed Data'!$B$25*'Fixed Data'!AO$47*'Fixed Data'!$B$24*'Fixed Data'!$B$23+AO$158*'Fixed Data'!$B$26)*'Fixed Data'!AV46/10^6</f>
        <v>-567.48908272256301</v>
      </c>
      <c r="AP176" s="262">
        <f>-(AP$158*'Fixed Data'!$B$25*'Fixed Data'!AP$47*'Fixed Data'!$B$24*'Fixed Data'!$B$23+AP$158*'Fixed Data'!$B$26)*'Fixed Data'!AW46/10^6</f>
        <v>-590.56868404951229</v>
      </c>
      <c r="AQ176" s="262">
        <f>-(AQ$158*'Fixed Data'!$B$25*'Fixed Data'!AQ$47*'Fixed Data'!$B$24*'Fixed Data'!$B$23+AQ$158*'Fixed Data'!$B$26)*'Fixed Data'!AX46/10^6</f>
        <v>-614.53348333083261</v>
      </c>
      <c r="AR176" s="262">
        <f>-(AR$158*'Fixed Data'!$B$25*'Fixed Data'!AR$47*'Fixed Data'!$B$24*'Fixed Data'!$B$23+AR$158*'Fixed Data'!$B$26)*'Fixed Data'!AY46/10^6</f>
        <v>-639.41648087768237</v>
      </c>
      <c r="AS176" s="262">
        <f>-(AS$158*'Fixed Data'!$B$25*'Fixed Data'!AS$47*'Fixed Data'!$B$24*'Fixed Data'!$B$23+AS$158*'Fixed Data'!$B$26)*'Fixed Data'!AZ46/10^6</f>
        <v>-665.25163749798003</v>
      </c>
      <c r="AT176" s="262">
        <f>-(AT$158*'Fixed Data'!$B$25*'Fixed Data'!AT$47*'Fixed Data'!$B$24*'Fixed Data'!$B$23+AT$158*'Fixed Data'!$B$26)*'Fixed Data'!BA46/10^6</f>
        <v>-692.07418217901147</v>
      </c>
      <c r="AU176" s="262">
        <f>-(AU$158*'Fixed Data'!$B$25*'Fixed Data'!AU$47*'Fixed Data'!$B$24*'Fixed Data'!$B$23+AU$158*'Fixed Data'!$B$26)*'Fixed Data'!BB46/10^6</f>
        <v>-719.92078775963898</v>
      </c>
      <c r="AV176" s="262">
        <f>-(AV$158*'Fixed Data'!$B$25*'Fixed Data'!AV$47*'Fixed Data'!$B$24*'Fixed Data'!$B$23+AV$158*'Fixed Data'!$B$26)*'Fixed Data'!BC46/10^6</f>
        <v>-748.82938285023181</v>
      </c>
      <c r="AW176" s="262">
        <f>-(AW$158*'Fixed Data'!$B$25*'Fixed Data'!AW$47*'Fixed Data'!$B$24*'Fixed Data'!$B$23+AW$158*'Fixed Data'!$B$26)*'Fixed Data'!BD46/10^6</f>
        <v>-778.83920107148253</v>
      </c>
      <c r="AX176" s="262">
        <f>-(AX$158*'Fixed Data'!$B$25*'Fixed Data'!AX$47*'Fixed Data'!$B$24*'Fixed Data'!$B$23+AX$158*'Fixed Data'!$B$26)*'Fixed Data'!BE46/10^6</f>
        <v>-809.9908837770821</v>
      </c>
      <c r="AY176" s="262">
        <f>-(AY$158*'Fixed Data'!$B$25*'Fixed Data'!AY$47*'Fixed Data'!$B$24*'Fixed Data'!$B$23+AY$158*'Fixed Data'!$B$26)*'Fixed Data'!BF46/10^6</f>
        <v>-841.43089226507641</v>
      </c>
      <c r="AZ176" s="262">
        <f>-(AZ$158*'Fixed Data'!$B$25*'Fixed Data'!AZ$47*'Fixed Data'!$B$24*'Fixed Data'!$B$23+AZ$158*'Fixed Data'!$B$26)*'Fixed Data'!BG46/10^6</f>
        <v>-873.72146844062684</v>
      </c>
      <c r="BA176" s="262">
        <f>-(BA$158*'Fixed Data'!$B$25*'Fixed Data'!BA$47*'Fixed Data'!$B$24*'Fixed Data'!$B$23+BA$158*'Fixed Data'!$B$26)*'Fixed Data'!BH46/10^6</f>
        <v>-907.21894786779467</v>
      </c>
      <c r="BB176" s="262">
        <f>-(BB$158*'Fixed Data'!$B$25*'Fixed Data'!BB$47*'Fixed Data'!$B$24*'Fixed Data'!$B$23+BB$158*'Fixed Data'!$B$26)*'Fixed Data'!BI46/10^6</f>
        <v>-941.89391947023967</v>
      </c>
    </row>
    <row r="177" spans="1:54" outlineLevel="2">
      <c r="A177" s="452"/>
      <c r="B177" s="135" t="s">
        <v>282</v>
      </c>
      <c r="C177" s="135"/>
      <c r="D177" s="135" t="s">
        <v>386</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53"/>
      <c r="B178" s="135" t="s">
        <v>282</v>
      </c>
      <c r="C178" s="135"/>
      <c r="D178" s="135" t="s">
        <v>386</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481</v>
      </c>
      <c r="B182" s="19"/>
      <c r="C182" s="19"/>
      <c r="D182" s="19"/>
      <c r="E182" s="15"/>
    </row>
    <row r="183" spans="1:54" ht="15" outlineLevel="1">
      <c r="A183" s="12"/>
      <c r="B183" s="19"/>
      <c r="C183" s="19"/>
      <c r="D183" s="19"/>
      <c r="E183" s="15"/>
    </row>
    <row r="184" spans="1:54" s="4" customFormat="1" outlineLevel="1">
      <c r="A184" s="4" t="s">
        <v>482</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54" t="s">
        <v>483</v>
      </c>
      <c r="B186" s="150" t="s">
        <v>484</v>
      </c>
      <c r="C186" s="6" t="s">
        <v>485</v>
      </c>
      <c r="D186" s="10" t="s">
        <v>397</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55"/>
      <c r="B187" s="150" t="s">
        <v>486</v>
      </c>
      <c r="C187" s="6" t="s">
        <v>487</v>
      </c>
      <c r="D187" s="10" t="s">
        <v>397</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51" t="s">
        <v>488</v>
      </c>
      <c r="B190" s="150" t="s">
        <v>348</v>
      </c>
      <c r="C190" s="19"/>
      <c r="D190" s="135" t="s">
        <v>386</v>
      </c>
      <c r="E190" s="21">
        <f>(E133+E83)*E186</f>
        <v>-2.3829075134719013</v>
      </c>
      <c r="F190" s="21">
        <f t="shared" ref="F190:BB190" si="17">(F133+F83)*F186</f>
        <v>-1.0771008005077611</v>
      </c>
      <c r="G190" s="21">
        <f t="shared" si="17"/>
        <v>-2.3455190751372639</v>
      </c>
      <c r="H190" s="21">
        <f t="shared" si="17"/>
        <v>-1.1766288384161729</v>
      </c>
      <c r="I190" s="21">
        <f>(I133+I83)*I186</f>
        <v>-2.9602657918136766</v>
      </c>
      <c r="J190" s="21">
        <f t="shared" si="17"/>
        <v>-0.47306739638251888</v>
      </c>
      <c r="K190" s="21">
        <f t="shared" si="17"/>
        <v>-0.42691660406334259</v>
      </c>
      <c r="L190" s="21">
        <f t="shared" si="17"/>
        <v>-0.38400068389141501</v>
      </c>
      <c r="M190" s="21">
        <f t="shared" si="17"/>
        <v>-0.34413149383975017</v>
      </c>
      <c r="N190" s="21">
        <f t="shared" si="17"/>
        <v>-0.30713066572139264</v>
      </c>
      <c r="O190" s="21">
        <f t="shared" si="17"/>
        <v>-0.27282913399514502</v>
      </c>
      <c r="P190" s="21">
        <f t="shared" si="17"/>
        <v>-0.24106668611857066</v>
      </c>
      <c r="Q190" s="21">
        <f t="shared" si="17"/>
        <v>-0.21169153350086009</v>
      </c>
      <c r="R190" s="21">
        <f t="shared" si="17"/>
        <v>-0.18455990214856027</v>
      </c>
      <c r="S190" s="21">
        <f t="shared" si="17"/>
        <v>-0.15953564213589905</v>
      </c>
      <c r="T190" s="21">
        <f t="shared" si="17"/>
        <v>-0.13648985506855466</v>
      </c>
      <c r="U190" s="21">
        <f t="shared" si="17"/>
        <v>-0.11530053874528819</v>
      </c>
      <c r="V190" s="21">
        <f t="shared" si="17"/>
        <v>-9.5852248255942324E-2</v>
      </c>
      <c r="W190" s="21">
        <f t="shared" si="17"/>
        <v>-7.8035772786968258E-2</v>
      </c>
      <c r="X190" s="21">
        <f t="shared" si="17"/>
        <v>-6.1747827436937089E-2</v>
      </c>
      <c r="Y190" s="21">
        <f t="shared" si="17"/>
        <v>-4.689075937447526E-2</v>
      </c>
      <c r="Z190" s="21">
        <f t="shared" si="17"/>
        <v>-3.3372267699792853E-2</v>
      </c>
      <c r="AA190" s="21">
        <f t="shared" si="17"/>
        <v>-2.1105136398493825E-2</v>
      </c>
      <c r="AB190" s="21">
        <f t="shared" si="17"/>
        <v>-1.0006979802727505E-2</v>
      </c>
      <c r="AC190" s="21">
        <f t="shared" si="17"/>
        <v>1.2856752780396751E-18</v>
      </c>
      <c r="AD190" s="21">
        <f t="shared" si="17"/>
        <v>1.2421983362702175E-18</v>
      </c>
      <c r="AE190" s="21">
        <f t="shared" si="17"/>
        <v>1.200191629246587E-18</v>
      </c>
      <c r="AF190" s="21">
        <f t="shared" si="17"/>
        <v>1.1596054388855912E-18</v>
      </c>
      <c r="AG190" s="21">
        <f t="shared" si="17"/>
        <v>1.1203917283918757E-18</v>
      </c>
      <c r="AH190" s="21">
        <f t="shared" si="17"/>
        <v>1.0825040854027786E-18</v>
      </c>
      <c r="AI190" s="21">
        <f t="shared" si="17"/>
        <v>1.0458976670558248E-18</v>
      </c>
      <c r="AJ190" s="21">
        <f t="shared" si="17"/>
        <v>1.0154346282095384E-18</v>
      </c>
      <c r="AK190" s="21">
        <f t="shared" si="17"/>
        <v>9.8585886233935788E-19</v>
      </c>
      <c r="AL190" s="21">
        <f t="shared" si="17"/>
        <v>9.5714452654306571E-19</v>
      </c>
      <c r="AM190" s="21">
        <f t="shared" si="17"/>
        <v>9.2926653062433561E-19</v>
      </c>
      <c r="AN190" s="21">
        <f t="shared" si="17"/>
        <v>9.0220051516925792E-19</v>
      </c>
      <c r="AO190" s="21">
        <f t="shared" si="17"/>
        <v>8.7592283026141555E-19</v>
      </c>
      <c r="AP190" s="21">
        <f t="shared" si="17"/>
        <v>8.5041051481690821E-19</v>
      </c>
      <c r="AQ190" s="21">
        <f t="shared" si="17"/>
        <v>8.2564127652127016E-19</v>
      </c>
      <c r="AR190" s="21">
        <f t="shared" si="17"/>
        <v>8.015934723507477E-19</v>
      </c>
      <c r="AS190" s="21">
        <f t="shared" si="17"/>
        <v>7.7824608966092006E-19</v>
      </c>
      <c r="AT190" s="21">
        <f t="shared" si="17"/>
        <v>7.555787278261361E-19</v>
      </c>
      <c r="AU190" s="21">
        <f t="shared" si="17"/>
        <v>7.3357158041372432E-19</v>
      </c>
      <c r="AV190" s="21">
        <f t="shared" si="17"/>
        <v>7.1220541787740228E-19</v>
      </c>
      <c r="AW190" s="21">
        <f t="shared" si="17"/>
        <v>6.9146157075475946E-19</v>
      </c>
      <c r="AX190" s="21">
        <f t="shared" si="17"/>
        <v>6.713219133541354E-19</v>
      </c>
      <c r="AY190" s="21">
        <f t="shared" si="17"/>
        <v>6.517688479166362E-19</v>
      </c>
      <c r="AZ190" s="21">
        <f t="shared" si="17"/>
        <v>6.327852892394527E-19</v>
      </c>
      <c r="BA190" s="21">
        <f t="shared" si="17"/>
        <v>6.1435464974704142E-19</v>
      </c>
      <c r="BB190" s="21">
        <f t="shared" si="17"/>
        <v>5.9646082499712756E-19</v>
      </c>
    </row>
    <row r="191" spans="1:54" outlineLevel="2">
      <c r="A191" s="452"/>
      <c r="B191" s="150" t="s">
        <v>489</v>
      </c>
      <c r="C191" s="19"/>
      <c r="D191" s="135" t="s">
        <v>386</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52"/>
      <c r="B192" s="150" t="s">
        <v>562</v>
      </c>
      <c r="C192" s="19"/>
      <c r="D192" s="135" t="s">
        <v>386</v>
      </c>
      <c r="E192" s="21">
        <f>E77*E186</f>
        <v>-2.0601886900836983</v>
      </c>
      <c r="F192" s="21">
        <f t="shared" ref="F192:BB192" si="19">F77*F186</f>
        <v>-2.005061462916744</v>
      </c>
      <c r="G192" s="21">
        <f t="shared" si="19"/>
        <v>-1.9817981214845286</v>
      </c>
      <c r="H192" s="21">
        <f t="shared" si="19"/>
        <v>-1.9571290182316048</v>
      </c>
      <c r="I192" s="21">
        <f t="shared" si="19"/>
        <v>-1.9330291500387358</v>
      </c>
      <c r="J192" s="21">
        <f t="shared" si="19"/>
        <v>-1.9021840968448049</v>
      </c>
      <c r="K192" s="21">
        <f t="shared" si="19"/>
        <v>-1.8911174654823015</v>
      </c>
      <c r="L192" s="21">
        <f t="shared" si="19"/>
        <v>-1.8802394777075695</v>
      </c>
      <c r="M192" s="21">
        <f t="shared" si="19"/>
        <v>-1.8695170188169672</v>
      </c>
      <c r="N192" s="21">
        <f t="shared" si="19"/>
        <v>-1.8589340429728149</v>
      </c>
      <c r="O192" s="21">
        <f t="shared" si="19"/>
        <v>-1.8410398487607771</v>
      </c>
      <c r="P192" s="21">
        <f t="shared" si="19"/>
        <v>-1.8216513701073629</v>
      </c>
      <c r="Q192" s="21">
        <f t="shared" si="19"/>
        <v>-1.8027244473316897</v>
      </c>
      <c r="R192" s="21">
        <f t="shared" si="19"/>
        <v>-1.7842443528461291</v>
      </c>
      <c r="S192" s="21">
        <f t="shared" si="19"/>
        <v>-1.7661968521647911</v>
      </c>
      <c r="T192" s="21">
        <f t="shared" si="19"/>
        <v>-1.7485681885523217</v>
      </c>
      <c r="U192" s="21">
        <f t="shared" si="19"/>
        <v>-1.7313450657574088</v>
      </c>
      <c r="V192" s="21">
        <f t="shared" si="19"/>
        <v>-1.714514634364332</v>
      </c>
      <c r="W192" s="21">
        <f t="shared" si="19"/>
        <v>-1.6980644749498015</v>
      </c>
      <c r="X192" s="21">
        <f t="shared" si="19"/>
        <v>-1.6819825839161813</v>
      </c>
      <c r="Y192" s="21">
        <f t="shared" si="19"/>
        <v>-1.6662573599753046</v>
      </c>
      <c r="Z192" s="21">
        <f t="shared" si="19"/>
        <v>-1.6508775904642097</v>
      </c>
      <c r="AA192" s="21">
        <f t="shared" si="19"/>
        <v>-1.6358324375899904</v>
      </c>
      <c r="AB192" s="21">
        <f t="shared" si="19"/>
        <v>-1.6194387901544827</v>
      </c>
      <c r="AC192" s="21">
        <f t="shared" si="19"/>
        <v>-11.910170132035091</v>
      </c>
      <c r="AD192" s="21">
        <f t="shared" si="19"/>
        <v>-11.821238021467638</v>
      </c>
      <c r="AE192" s="21">
        <f t="shared" si="19"/>
        <v>-11.733892302250094</v>
      </c>
      <c r="AF192" s="21">
        <f t="shared" si="19"/>
        <v>-11.64808576560962</v>
      </c>
      <c r="AG192" s="21">
        <f t="shared" si="19"/>
        <v>-11.56377277871923</v>
      </c>
      <c r="AH192" s="21">
        <f t="shared" si="19"/>
        <v>-11.480909221040536</v>
      </c>
      <c r="AI192" s="21">
        <f t="shared" si="19"/>
        <v>-11.399452433789399</v>
      </c>
      <c r="AJ192" s="21">
        <f t="shared" si="19"/>
        <v>-11.374309522078439</v>
      </c>
      <c r="AK192" s="21">
        <f t="shared" si="19"/>
        <v>-11.349992420742947</v>
      </c>
      <c r="AL192" s="21">
        <f t="shared" si="19"/>
        <v>-11.326477116920559</v>
      </c>
      <c r="AM192" s="21">
        <f t="shared" si="19"/>
        <v>-11.303740292498464</v>
      </c>
      <c r="AN192" s="21">
        <f t="shared" si="19"/>
        <v>-11.281759311939872</v>
      </c>
      <c r="AO192" s="21">
        <f t="shared" si="19"/>
        <v>-11.260512191343365</v>
      </c>
      <c r="AP192" s="21">
        <f t="shared" si="19"/>
        <v>-11.239977598027068</v>
      </c>
      <c r="AQ192" s="21">
        <f t="shared" si="19"/>
        <v>-11.220134811121968</v>
      </c>
      <c r="AR192" s="21">
        <f t="shared" si="19"/>
        <v>-11.200963720442598</v>
      </c>
      <c r="AS192" s="21">
        <f t="shared" si="19"/>
        <v>-11.1824447983279</v>
      </c>
      <c r="AT192" s="21">
        <f t="shared" si="19"/>
        <v>-11.164559082433835</v>
      </c>
      <c r="AU192" s="21">
        <f t="shared" si="19"/>
        <v>-11.147288169194189</v>
      </c>
      <c r="AV192" s="21">
        <f t="shared" si="19"/>
        <v>-11.130614186504179</v>
      </c>
      <c r="AW192" s="21">
        <f t="shared" si="19"/>
        <v>-11.114519784963283</v>
      </c>
      <c r="AX192" s="21">
        <f t="shared" si="19"/>
        <v>-11.098988119917239</v>
      </c>
      <c r="AY192" s="21">
        <f t="shared" si="19"/>
        <v>-11.072217050183507</v>
      </c>
      <c r="AZ192" s="21">
        <f t="shared" si="19"/>
        <v>-11.042144164195143</v>
      </c>
      <c r="BA192" s="21">
        <f t="shared" si="19"/>
        <v>-11.013036354853986</v>
      </c>
      <c r="BB192" s="21">
        <f t="shared" si="19"/>
        <v>-10.984005275589162</v>
      </c>
    </row>
    <row r="193" spans="1:54" outlineLevel="2">
      <c r="A193" s="452"/>
      <c r="B193" s="150" t="s">
        <v>490</v>
      </c>
      <c r="C193" s="19"/>
      <c r="D193" s="135" t="s">
        <v>386</v>
      </c>
      <c r="E193" s="21">
        <f t="shared" ref="E193:AJ193" si="20">SUMIF($B$143:$B$154,"Environmental",E$143:E$154)*E186</f>
        <v>-12.284075183324427</v>
      </c>
      <c r="F193" s="21">
        <f t="shared" si="20"/>
        <v>-12.168102806541897</v>
      </c>
      <c r="G193" s="21">
        <f t="shared" si="20"/>
        <v>-12.195133462684304</v>
      </c>
      <c r="H193" s="21">
        <f t="shared" si="20"/>
        <v>-12.209445311220227</v>
      </c>
      <c r="I193" s="21">
        <f t="shared" si="20"/>
        <v>-12.264186292289081</v>
      </c>
      <c r="J193" s="21">
        <f t="shared" si="20"/>
        <v>-12.270302719746915</v>
      </c>
      <c r="K193" s="21">
        <f t="shared" si="20"/>
        <v>-12.359427928061828</v>
      </c>
      <c r="L193" s="21">
        <f t="shared" si="20"/>
        <v>-12.487820620336427</v>
      </c>
      <c r="M193" s="21">
        <f t="shared" si="20"/>
        <v>-12.614954553342802</v>
      </c>
      <c r="N193" s="21">
        <f t="shared" si="20"/>
        <v>-12.701324148998044</v>
      </c>
      <c r="O193" s="21">
        <f t="shared" si="20"/>
        <v>-12.77438758008109</v>
      </c>
      <c r="P193" s="21">
        <f t="shared" si="20"/>
        <v>-12.833127104875885</v>
      </c>
      <c r="Q193" s="21">
        <f t="shared" si="20"/>
        <v>-12.891053075608173</v>
      </c>
      <c r="R193" s="21">
        <f t="shared" si="20"/>
        <v>-12.986065772445034</v>
      </c>
      <c r="S193" s="21">
        <f t="shared" si="20"/>
        <v>-13.042099152291886</v>
      </c>
      <c r="T193" s="21">
        <f t="shared" si="20"/>
        <v>-13.097440244448086</v>
      </c>
      <c r="U193" s="21">
        <f t="shared" si="20"/>
        <v>-13.152121355115007</v>
      </c>
      <c r="V193" s="21">
        <f t="shared" si="20"/>
        <v>-13.242553230301864</v>
      </c>
      <c r="W193" s="21">
        <f t="shared" si="20"/>
        <v>-13.295653539034063</v>
      </c>
      <c r="X193" s="21">
        <f t="shared" si="20"/>
        <v>-13.383876162589061</v>
      </c>
      <c r="Y193" s="21">
        <f t="shared" si="20"/>
        <v>-13.435530668283285</v>
      </c>
      <c r="Z193" s="21">
        <f t="shared" si="20"/>
        <v>-13.521700872889168</v>
      </c>
      <c r="AA193" s="21">
        <f t="shared" si="20"/>
        <v>-13.606738236822446</v>
      </c>
      <c r="AB193" s="21">
        <f t="shared" si="20"/>
        <v>-13.676556280153095</v>
      </c>
      <c r="AC193" s="21">
        <f t="shared" si="20"/>
        <v>-102.0428775384832</v>
      </c>
      <c r="AD193" s="21">
        <f t="shared" si="20"/>
        <v>-102.74193231853305</v>
      </c>
      <c r="AE193" s="21">
        <f t="shared" si="20"/>
        <v>-103.45743687028491</v>
      </c>
      <c r="AF193" s="21">
        <f t="shared" si="20"/>
        <v>-104.15668911488196</v>
      </c>
      <c r="AG193" s="21">
        <f t="shared" si="20"/>
        <v>-104.84292681694865</v>
      </c>
      <c r="AH193" s="21">
        <f t="shared" si="20"/>
        <v>-105.52009563816264</v>
      </c>
      <c r="AI193" s="21">
        <f t="shared" si="20"/>
        <v>-106.1936347567912</v>
      </c>
      <c r="AJ193" s="21">
        <f t="shared" si="20"/>
        <v>-107.37900966121221</v>
      </c>
      <c r="AK193" s="21">
        <f t="shared" ref="AK193:BB193" si="21">SUMIF($B$143:$B$154,"Environmental",AK$143:AK$154)*AK186</f>
        <v>-108.56434638106671</v>
      </c>
      <c r="AL193" s="21">
        <f t="shared" si="21"/>
        <v>-109.75123872075729</v>
      </c>
      <c r="AM193" s="21">
        <f t="shared" si="21"/>
        <v>-110.9403309063329</v>
      </c>
      <c r="AN193" s="21">
        <f t="shared" si="21"/>
        <v>-112.13153707424512</v>
      </c>
      <c r="AO193" s="21">
        <f t="shared" si="21"/>
        <v>-113.32444114110616</v>
      </c>
      <c r="AP193" s="21">
        <f t="shared" si="21"/>
        <v>-114.51917735474991</v>
      </c>
      <c r="AQ193" s="21">
        <f t="shared" si="21"/>
        <v>-115.71600650837772</v>
      </c>
      <c r="AR193" s="21">
        <f t="shared" si="21"/>
        <v>-116.91494922482856</v>
      </c>
      <c r="AS193" s="21">
        <f t="shared" si="21"/>
        <v>-118.11598368715502</v>
      </c>
      <c r="AT193" s="21">
        <f t="shared" si="21"/>
        <v>-119.31913828696663</v>
      </c>
      <c r="AU193" s="21">
        <f t="shared" si="21"/>
        <v>-120.5244847280136</v>
      </c>
      <c r="AV193" s="21">
        <f t="shared" si="21"/>
        <v>-121.73206536480598</v>
      </c>
      <c r="AW193" s="21">
        <f t="shared" si="21"/>
        <v>-122.94189793247985</v>
      </c>
      <c r="AX193" s="21">
        <f t="shared" si="21"/>
        <v>-124.15400690105714</v>
      </c>
      <c r="AY193" s="21">
        <f t="shared" si="21"/>
        <v>-125.23511585485537</v>
      </c>
      <c r="AZ193" s="21">
        <f t="shared" si="21"/>
        <v>-126.27179315285071</v>
      </c>
      <c r="BA193" s="21">
        <f t="shared" si="21"/>
        <v>-127.3121279014414</v>
      </c>
      <c r="BB193" s="21">
        <f t="shared" si="21"/>
        <v>-128.34609959165775</v>
      </c>
    </row>
    <row r="194" spans="1:54" outlineLevel="2">
      <c r="A194" s="452"/>
      <c r="B194" s="150" t="s">
        <v>491</v>
      </c>
      <c r="C194" s="19"/>
      <c r="D194" s="135" t="s">
        <v>386</v>
      </c>
      <c r="E194" s="21">
        <f t="shared" ref="E194:AJ194" si="22">SUM(E172:E174)*E186</f>
        <v>-6.1517581989326269</v>
      </c>
      <c r="F194" s="21">
        <f t="shared" si="22"/>
        <v>-6.0783222009748386</v>
      </c>
      <c r="G194" s="21">
        <f t="shared" si="22"/>
        <v>-6.0992889659367178</v>
      </c>
      <c r="H194" s="21">
        <f t="shared" si="22"/>
        <v>-6.1150923866852862</v>
      </c>
      <c r="I194" s="21">
        <f t="shared" si="22"/>
        <v>-6.1317683461927865</v>
      </c>
      <c r="J194" s="21">
        <f t="shared" si="22"/>
        <v>-6.1258118270308888</v>
      </c>
      <c r="K194" s="21">
        <f t="shared" si="22"/>
        <v>-6.1829164884343379</v>
      </c>
      <c r="L194" s="21">
        <f t="shared" si="22"/>
        <v>-6.2409659254388004</v>
      </c>
      <c r="M194" s="21">
        <f t="shared" si="22"/>
        <v>-6.2998736167813405</v>
      </c>
      <c r="N194" s="21">
        <f t="shared" si="22"/>
        <v>-6.3596053253365001</v>
      </c>
      <c r="O194" s="21">
        <f t="shared" si="22"/>
        <v>-6.3943019671403727</v>
      </c>
      <c r="P194" s="21">
        <f t="shared" si="22"/>
        <v>-6.423311550824863</v>
      </c>
      <c r="Q194" s="21">
        <f t="shared" si="22"/>
        <v>-6.453374079208392</v>
      </c>
      <c r="R194" s="21">
        <f t="shared" si="22"/>
        <v>-6.48448652917617</v>
      </c>
      <c r="S194" s="21">
        <f t="shared" si="22"/>
        <v>-6.5151798707382946</v>
      </c>
      <c r="T194" s="21">
        <f t="shared" si="22"/>
        <v>-6.546903191884681</v>
      </c>
      <c r="U194" s="21">
        <f t="shared" si="22"/>
        <v>-6.5796534770815844</v>
      </c>
      <c r="V194" s="21">
        <f t="shared" si="22"/>
        <v>-6.6134279575829202</v>
      </c>
      <c r="W194" s="21">
        <f t="shared" si="22"/>
        <v>-6.6482240789557272</v>
      </c>
      <c r="X194" s="21">
        <f t="shared" si="22"/>
        <v>-6.6840395278881237</v>
      </c>
      <c r="Y194" s="21">
        <f t="shared" si="22"/>
        <v>-6.7208722122170341</v>
      </c>
      <c r="Z194" s="21">
        <f t="shared" si="22"/>
        <v>-6.7587202641205941</v>
      </c>
      <c r="AA194" s="21">
        <f t="shared" si="22"/>
        <v>-6.7975820337948356</v>
      </c>
      <c r="AB194" s="21">
        <f t="shared" si="22"/>
        <v>-6.8304013233572727</v>
      </c>
      <c r="AC194" s="21">
        <f t="shared" si="22"/>
        <v>-50.954943721674717</v>
      </c>
      <c r="AD194" s="21">
        <f t="shared" si="22"/>
        <v>-51.295892889270732</v>
      </c>
      <c r="AE194" s="21">
        <f t="shared" si="22"/>
        <v>-51.635666739846336</v>
      </c>
      <c r="AF194" s="21">
        <f t="shared" si="22"/>
        <v>-51.971876692340892</v>
      </c>
      <c r="AG194" s="21">
        <f t="shared" si="22"/>
        <v>-52.303217924291062</v>
      </c>
      <c r="AH194" s="21">
        <f t="shared" si="22"/>
        <v>-52.629837159222184</v>
      </c>
      <c r="AI194" s="21">
        <f t="shared" si="22"/>
        <v>-52.953972755309707</v>
      </c>
      <c r="AJ194" s="21">
        <f t="shared" si="22"/>
        <v>-53.533254690532701</v>
      </c>
      <c r="AK194" s="21">
        <f t="shared" ref="AK194:BB194" si="23">SUM(AK172:AK174)*AK186</f>
        <v>-54.113181230402951</v>
      </c>
      <c r="AL194" s="21">
        <f t="shared" si="23"/>
        <v>-54.69388149138976</v>
      </c>
      <c r="AM194" s="21">
        <f t="shared" si="23"/>
        <v>-55.275567431114943</v>
      </c>
      <c r="AN194" s="21">
        <f t="shared" si="23"/>
        <v>-55.858312157865306</v>
      </c>
      <c r="AO194" s="21">
        <f t="shared" si="23"/>
        <v>-56.442002582431222</v>
      </c>
      <c r="AP194" s="21">
        <f t="shared" si="23"/>
        <v>-57.026680541463868</v>
      </c>
      <c r="AQ194" s="21">
        <f t="shared" si="23"/>
        <v>-57.612404940620756</v>
      </c>
      <c r="AR194" s="21">
        <f t="shared" si="23"/>
        <v>-58.19920538060402</v>
      </c>
      <c r="AS194" s="21">
        <f t="shared" si="23"/>
        <v>-58.787089157773359</v>
      </c>
      <c r="AT194" s="21">
        <f t="shared" si="23"/>
        <v>-59.376067113099154</v>
      </c>
      <c r="AU194" s="21">
        <f t="shared" si="23"/>
        <v>-59.966164117891722</v>
      </c>
      <c r="AV194" s="21">
        <f t="shared" si="23"/>
        <v>-60.557398141808825</v>
      </c>
      <c r="AW194" s="21">
        <f t="shared" si="23"/>
        <v>-61.149781307173107</v>
      </c>
      <c r="AX194" s="21">
        <f t="shared" si="23"/>
        <v>-61.743324790216626</v>
      </c>
      <c r="AY194" s="21">
        <f t="shared" si="23"/>
        <v>-62.271755463515987</v>
      </c>
      <c r="AZ194" s="21">
        <f t="shared" si="23"/>
        <v>-62.77813916950516</v>
      </c>
      <c r="BA194" s="21">
        <f t="shared" si="23"/>
        <v>-63.28638937230555</v>
      </c>
      <c r="BB194" s="21">
        <f t="shared" si="23"/>
        <v>-63.791523646962304</v>
      </c>
    </row>
    <row r="195" spans="1:54" outlineLevel="2">
      <c r="A195" s="452"/>
      <c r="B195" s="150" t="s">
        <v>492</v>
      </c>
      <c r="C195" s="19"/>
      <c r="D195" s="135" t="s">
        <v>386</v>
      </c>
      <c r="E195" s="21">
        <f>SUM(E176:E178)*E186</f>
        <v>-18.455274592426328</v>
      </c>
      <c r="F195" s="21">
        <f t="shared" ref="F195:BB195" si="24">SUM(F176:F178)*F186</f>
        <v>-18.234966598669931</v>
      </c>
      <c r="G195" s="21">
        <f t="shared" si="24"/>
        <v>-18.297866897810156</v>
      </c>
      <c r="H195" s="21">
        <f t="shared" si="24"/>
        <v>-18.345277160055858</v>
      </c>
      <c r="I195" s="21">
        <f t="shared" si="24"/>
        <v>-18.395305038578361</v>
      </c>
      <c r="J195" s="21">
        <f t="shared" si="24"/>
        <v>-18.377435477056384</v>
      </c>
      <c r="K195" s="21">
        <f t="shared" si="24"/>
        <v>-18.548749465303015</v>
      </c>
      <c r="L195" s="21">
        <f t="shared" si="24"/>
        <v>-18.722897776316401</v>
      </c>
      <c r="M195" s="21">
        <f t="shared" si="24"/>
        <v>-18.899620846377054</v>
      </c>
      <c r="N195" s="21">
        <f t="shared" si="24"/>
        <v>-19.078815972064984</v>
      </c>
      <c r="O195" s="21">
        <f t="shared" si="24"/>
        <v>-19.182905901421119</v>
      </c>
      <c r="P195" s="21">
        <f t="shared" si="24"/>
        <v>-19.269934656339984</v>
      </c>
      <c r="Q195" s="21">
        <f t="shared" si="24"/>
        <v>-19.36012223762518</v>
      </c>
      <c r="R195" s="21">
        <f t="shared" si="24"/>
        <v>-19.453459587528506</v>
      </c>
      <c r="S195" s="21">
        <f t="shared" si="24"/>
        <v>-19.545539608467148</v>
      </c>
      <c r="T195" s="21">
        <f t="shared" si="24"/>
        <v>-19.64070957194372</v>
      </c>
      <c r="U195" s="21">
        <f t="shared" si="24"/>
        <v>-19.738960434918528</v>
      </c>
      <c r="V195" s="21">
        <f t="shared" si="24"/>
        <v>-19.840283869110696</v>
      </c>
      <c r="W195" s="21">
        <f t="shared" si="24"/>
        <v>-19.944672236867184</v>
      </c>
      <c r="X195" s="21">
        <f t="shared" si="24"/>
        <v>-20.052118583664367</v>
      </c>
      <c r="Y195" s="21">
        <f t="shared" si="24"/>
        <v>-20.162616636651101</v>
      </c>
      <c r="Z195" s="21">
        <f t="shared" si="24"/>
        <v>-20.27616078885875</v>
      </c>
      <c r="AA195" s="21">
        <f t="shared" si="24"/>
        <v>-20.392746104855611</v>
      </c>
      <c r="AB195" s="21">
        <f t="shared" si="24"/>
        <v>-20.491203970071819</v>
      </c>
      <c r="AC195" s="21">
        <f t="shared" si="24"/>
        <v>-152.86483116646829</v>
      </c>
      <c r="AD195" s="21">
        <f t="shared" si="24"/>
        <v>-153.88767867088364</v>
      </c>
      <c r="AE195" s="21">
        <f t="shared" si="24"/>
        <v>-154.90700022456804</v>
      </c>
      <c r="AF195" s="21">
        <f t="shared" si="24"/>
        <v>-155.91563008444024</v>
      </c>
      <c r="AG195" s="21">
        <f t="shared" si="24"/>
        <v>-156.9096537782543</v>
      </c>
      <c r="AH195" s="21">
        <f t="shared" si="24"/>
        <v>-157.88951148433497</v>
      </c>
      <c r="AI195" s="21">
        <f t="shared" si="24"/>
        <v>-158.86191827356728</v>
      </c>
      <c r="AJ195" s="21">
        <f t="shared" si="24"/>
        <v>-160.59976407997868</v>
      </c>
      <c r="AK195" s="21">
        <f t="shared" si="24"/>
        <v>-162.33954370014101</v>
      </c>
      <c r="AL195" s="21">
        <f t="shared" si="24"/>
        <v>-164.08164448361833</v>
      </c>
      <c r="AM195" s="21">
        <f t="shared" si="24"/>
        <v>-165.82670230359193</v>
      </c>
      <c r="AN195" s="21">
        <f t="shared" si="24"/>
        <v>-167.57493648452291</v>
      </c>
      <c r="AO195" s="21">
        <f t="shared" si="24"/>
        <v>-169.3260077588593</v>
      </c>
      <c r="AP195" s="21">
        <f t="shared" si="24"/>
        <v>-171.08004163660044</v>
      </c>
      <c r="AQ195" s="21">
        <f t="shared" si="24"/>
        <v>-172.83721483473448</v>
      </c>
      <c r="AR195" s="21">
        <f t="shared" si="24"/>
        <v>-174.59761615535442</v>
      </c>
      <c r="AS195" s="21">
        <f t="shared" si="24"/>
        <v>-176.36126748751349</v>
      </c>
      <c r="AT195" s="21">
        <f t="shared" si="24"/>
        <v>-178.12820135414131</v>
      </c>
      <c r="AU195" s="21">
        <f t="shared" si="24"/>
        <v>-179.89849236917229</v>
      </c>
      <c r="AV195" s="21">
        <f t="shared" si="24"/>
        <v>-181.67219444157689</v>
      </c>
      <c r="AW195" s="21">
        <f t="shared" si="24"/>
        <v>-183.44934393832042</v>
      </c>
      <c r="AX195" s="21">
        <f t="shared" si="24"/>
        <v>-185.22997438809941</v>
      </c>
      <c r="AY195" s="21">
        <f t="shared" si="24"/>
        <v>-186.81526640862657</v>
      </c>
      <c r="AZ195" s="21">
        <f t="shared" si="24"/>
        <v>-188.33441752721467</v>
      </c>
      <c r="BA195" s="21">
        <f t="shared" si="24"/>
        <v>-189.85916813623425</v>
      </c>
      <c r="BB195" s="21">
        <f t="shared" si="24"/>
        <v>-191.37457096081937</v>
      </c>
    </row>
    <row r="196" spans="1:54" outlineLevel="2">
      <c r="A196" s="452"/>
      <c r="B196" s="150" t="s">
        <v>285</v>
      </c>
      <c r="C196" s="19"/>
      <c r="D196" s="135" t="s">
        <v>386</v>
      </c>
      <c r="E196" s="21">
        <f t="shared" ref="E196:AJ196" si="25">SUMIF($B$143:$B$154,"Safety",E$143:E$154)*E187</f>
        <v>-1.4441851809957318</v>
      </c>
      <c r="F196" s="21">
        <f t="shared" si="25"/>
        <v>-1.4398198870874954</v>
      </c>
      <c r="G196" s="21">
        <f t="shared" si="25"/>
        <v>-1.4468672745419806</v>
      </c>
      <c r="H196" s="21">
        <f t="shared" si="25"/>
        <v>-1.4434068285104178</v>
      </c>
      <c r="I196" s="21">
        <f t="shared" si="25"/>
        <v>-1.4493775826741968</v>
      </c>
      <c r="J196" s="21">
        <f t="shared" si="25"/>
        <v>-1.4457968411219289</v>
      </c>
      <c r="K196" s="21">
        <f t="shared" si="25"/>
        <v>-1.4604292864118453</v>
      </c>
      <c r="L196" s="21">
        <f t="shared" si="25"/>
        <v>-1.475447695103248</v>
      </c>
      <c r="M196" s="21">
        <f t="shared" si="25"/>
        <v>-1.4908151717402047</v>
      </c>
      <c r="N196" s="21">
        <f t="shared" si="25"/>
        <v>-1.5065279551902431</v>
      </c>
      <c r="O196" s="21">
        <f t="shared" si="25"/>
        <v>-1.5221071501185846</v>
      </c>
      <c r="P196" s="21">
        <f t="shared" si="25"/>
        <v>-1.5379298366930538</v>
      </c>
      <c r="Q196" s="21">
        <f t="shared" si="25"/>
        <v>-1.554098130049862</v>
      </c>
      <c r="R196" s="21">
        <f t="shared" si="25"/>
        <v>-1.5706156581536914</v>
      </c>
      <c r="S196" s="21">
        <f t="shared" si="25"/>
        <v>-1.5874862477353791</v>
      </c>
      <c r="T196" s="21">
        <f t="shared" si="25"/>
        <v>-1.6047136884629558</v>
      </c>
      <c r="U196" s="21">
        <f t="shared" si="25"/>
        <v>-1.6223019240164793</v>
      </c>
      <c r="V196" s="21">
        <f t="shared" si="25"/>
        <v>-1.6402549812167853</v>
      </c>
      <c r="W196" s="21">
        <f t="shared" si="25"/>
        <v>-1.65857690492682</v>
      </c>
      <c r="X196" s="21">
        <f t="shared" si="25"/>
        <v>-1.6772719003250705</v>
      </c>
      <c r="Y196" s="21">
        <f t="shared" si="25"/>
        <v>-1.6963442294901276</v>
      </c>
      <c r="Z196" s="21">
        <f t="shared" si="25"/>
        <v>-1.7157982297313197</v>
      </c>
      <c r="AA196" s="21">
        <f t="shared" si="25"/>
        <v>-1.735638314312175</v>
      </c>
      <c r="AB196" s="21">
        <f t="shared" si="25"/>
        <v>-1.7547703314483605</v>
      </c>
      <c r="AC196" s="21">
        <f t="shared" si="25"/>
        <v>-3.0768905415053309</v>
      </c>
      <c r="AD196" s="21">
        <f t="shared" si="25"/>
        <v>-3.0743165273294428</v>
      </c>
      <c r="AE196" s="21">
        <f t="shared" si="25"/>
        <v>-3.0724461487358319</v>
      </c>
      <c r="AF196" s="21">
        <f t="shared" si="25"/>
        <v>-3.0712796949805146</v>
      </c>
      <c r="AG196" s="21">
        <f t="shared" si="25"/>
        <v>-3.0708176165755856</v>
      </c>
      <c r="AH196" s="21">
        <f t="shared" si="25"/>
        <v>-3.0710605767347694</v>
      </c>
      <c r="AI196" s="21">
        <f t="shared" si="25"/>
        <v>-3.0720094104247533</v>
      </c>
      <c r="AJ196" s="21">
        <f t="shared" si="25"/>
        <v>-3.0801592575060615</v>
      </c>
      <c r="AK196" s="21">
        <f t="shared" ref="AK196:BB196" si="26">SUMIF($B$143:$B$154,"Safety",AK$143:AK$154)*AK187</f>
        <v>-3.0890408993383662</v>
      </c>
      <c r="AL196" s="21">
        <f t="shared" si="26"/>
        <v>-3.0986602867377222</v>
      </c>
      <c r="AM196" s="21">
        <f t="shared" si="26"/>
        <v>-3.1090235958199339</v>
      </c>
      <c r="AN196" s="21">
        <f t="shared" si="26"/>
        <v>-3.1201372147567565</v>
      </c>
      <c r="AO196" s="21">
        <f t="shared" si="26"/>
        <v>-3.1320077570754949</v>
      </c>
      <c r="AP196" s="21">
        <f t="shared" si="26"/>
        <v>-3.1446420586985986</v>
      </c>
      <c r="AQ196" s="21">
        <f t="shared" si="26"/>
        <v>-3.1580472148990011</v>
      </c>
      <c r="AR196" s="21">
        <f t="shared" si="26"/>
        <v>-3.1722305217346443</v>
      </c>
      <c r="AS196" s="21">
        <f t="shared" si="26"/>
        <v>-3.18719956114179</v>
      </c>
      <c r="AT196" s="21">
        <f t="shared" si="26"/>
        <v>-3.2029621035160556</v>
      </c>
      <c r="AU196" s="21">
        <f t="shared" si="26"/>
        <v>-3.219526237104374</v>
      </c>
      <c r="AV196" s="21">
        <f t="shared" si="26"/>
        <v>-3.2369002327535874</v>
      </c>
      <c r="AW196" s="21">
        <f t="shared" si="26"/>
        <v>-3.2550926802909919</v>
      </c>
      <c r="AX196" s="21">
        <f t="shared" si="26"/>
        <v>-3.2741124008140883</v>
      </c>
      <c r="AY196" s="21">
        <f t="shared" si="26"/>
        <v>-3.2924743407901187</v>
      </c>
      <c r="AZ196" s="21">
        <f t="shared" si="26"/>
        <v>-3.3111373926928298</v>
      </c>
      <c r="BA196" s="21">
        <f t="shared" si="26"/>
        <v>-3.3306462478534327</v>
      </c>
      <c r="BB196" s="21">
        <f t="shared" si="26"/>
        <v>-3.3502700470301061</v>
      </c>
    </row>
    <row r="197" spans="1:54" outlineLevel="2">
      <c r="A197" s="452"/>
      <c r="B197" s="150" t="s">
        <v>288</v>
      </c>
      <c r="C197" s="19"/>
      <c r="D197" s="135" t="s">
        <v>386</v>
      </c>
      <c r="E197" s="21">
        <f>SUMIF($B$143:$B$154,"Financial",E$143:E$154)*E186</f>
        <v>-6.1219148991000001</v>
      </c>
      <c r="F197" s="21">
        <f t="shared" ref="F197:BB197" si="27">SUMIF($B$143:$B$154,"Financial",F$143:F$154)*F186</f>
        <v>-5.9700838931884066</v>
      </c>
      <c r="G197" s="21">
        <f t="shared" si="27"/>
        <v>-5.8841412248967311</v>
      </c>
      <c r="H197" s="21">
        <f t="shared" si="27"/>
        <v>-5.7685912432231703</v>
      </c>
      <c r="I197" s="21">
        <f t="shared" si="27"/>
        <v>-5.6827826282595311</v>
      </c>
      <c r="J197" s="21">
        <f t="shared" si="27"/>
        <v>-5.5657830382490063</v>
      </c>
      <c r="K197" s="21">
        <f t="shared" si="27"/>
        <v>-5.5172955162442863</v>
      </c>
      <c r="L197" s="21">
        <f t="shared" si="27"/>
        <v>-5.4699874400977659</v>
      </c>
      <c r="M197" s="21">
        <f t="shared" si="27"/>
        <v>-5.4237108144926038</v>
      </c>
      <c r="N197" s="21">
        <f t="shared" si="27"/>
        <v>-5.3784102499149062</v>
      </c>
      <c r="O197" s="21">
        <f t="shared" si="27"/>
        <v>-5.3255321941245715</v>
      </c>
      <c r="P197" s="21">
        <f t="shared" si="27"/>
        <v>-5.2717408150046614</v>
      </c>
      <c r="Q197" s="21">
        <f t="shared" si="27"/>
        <v>-5.2192040679408223</v>
      </c>
      <c r="R197" s="21">
        <f t="shared" si="27"/>
        <v>-5.1678821774783392</v>
      </c>
      <c r="S197" s="21">
        <f t="shared" si="27"/>
        <v>-5.1177367033653791</v>
      </c>
      <c r="T197" s="21">
        <f t="shared" si="27"/>
        <v>-5.0687304949963812</v>
      </c>
      <c r="U197" s="21">
        <f t="shared" si="27"/>
        <v>-5.0208276458218482</v>
      </c>
      <c r="V197" s="21">
        <f t="shared" si="27"/>
        <v>-4.9739934535684656</v>
      </c>
      <c r="W197" s="21">
        <f t="shared" si="27"/>
        <v>-4.9281943792360305</v>
      </c>
      <c r="X197" s="21">
        <f t="shared" si="27"/>
        <v>-4.8833980073368481</v>
      </c>
      <c r="Y197" s="21">
        <f t="shared" si="27"/>
        <v>-4.8395730089155284</v>
      </c>
      <c r="Z197" s="21">
        <f t="shared" si="27"/>
        <v>-4.7966891033688546</v>
      </c>
      <c r="AA197" s="21">
        <f t="shared" si="27"/>
        <v>-4.7547170228546882</v>
      </c>
      <c r="AB197" s="21">
        <f t="shared" si="27"/>
        <v>-4.7100523716264986</v>
      </c>
      <c r="AC197" s="21">
        <f t="shared" si="27"/>
        <v>-17.132584635696585</v>
      </c>
      <c r="AD197" s="21">
        <f t="shared" si="27"/>
        <v>-16.931398711551712</v>
      </c>
      <c r="AE197" s="21">
        <f t="shared" si="27"/>
        <v>-16.735357821712949</v>
      </c>
      <c r="AF197" s="21">
        <f t="shared" si="27"/>
        <v>-16.54429622732675</v>
      </c>
      <c r="AG197" s="21">
        <f t="shared" si="27"/>
        <v>-16.358053756699604</v>
      </c>
      <c r="AH197" s="21">
        <f t="shared" si="27"/>
        <v>-16.176475639348045</v>
      </c>
      <c r="AI197" s="21">
        <f t="shared" si="27"/>
        <v>-15.99941229391413</v>
      </c>
      <c r="AJ197" s="21">
        <f t="shared" si="27"/>
        <v>-15.903547929401135</v>
      </c>
      <c r="AK197" s="21">
        <f t="shared" si="27"/>
        <v>-15.810647549778929</v>
      </c>
      <c r="AL197" s="21">
        <f t="shared" si="27"/>
        <v>-15.720625982862863</v>
      </c>
      <c r="AM197" s="21">
        <f t="shared" si="27"/>
        <v>-15.633400535522386</v>
      </c>
      <c r="AN197" s="21">
        <f t="shared" si="27"/>
        <v>-15.548890960893322</v>
      </c>
      <c r="AO197" s="21">
        <f t="shared" si="27"/>
        <v>-15.467019371099394</v>
      </c>
      <c r="AP197" s="21">
        <f t="shared" si="27"/>
        <v>-15.387710157592025</v>
      </c>
      <c r="AQ197" s="21">
        <f t="shared" si="27"/>
        <v>-15.310889945936943</v>
      </c>
      <c r="AR197" s="21">
        <f t="shared" si="27"/>
        <v>-15.23648751898933</v>
      </c>
      <c r="AS197" s="21">
        <f t="shared" si="27"/>
        <v>-15.164433753407929</v>
      </c>
      <c r="AT197" s="21">
        <f t="shared" si="27"/>
        <v>-15.09466156779779</v>
      </c>
      <c r="AU197" s="21">
        <f t="shared" si="27"/>
        <v>-15.027105854956348</v>
      </c>
      <c r="AV197" s="21">
        <f t="shared" si="27"/>
        <v>-14.961703432611284</v>
      </c>
      <c r="AW197" s="21">
        <f t="shared" si="27"/>
        <v>-14.898392981447131</v>
      </c>
      <c r="AX197" s="21">
        <f t="shared" si="27"/>
        <v>-14.837114992756568</v>
      </c>
      <c r="AY197" s="21">
        <f t="shared" si="27"/>
        <v>-14.764309595011845</v>
      </c>
      <c r="AZ197" s="21">
        <f t="shared" si="27"/>
        <v>-14.689032462122217</v>
      </c>
      <c r="BA197" s="21">
        <f t="shared" si="27"/>
        <v>-14.616135138610252</v>
      </c>
      <c r="BB197" s="21">
        <f t="shared" si="27"/>
        <v>-14.543802480064901</v>
      </c>
    </row>
    <row r="198" spans="1:54" outlineLevel="2">
      <c r="A198" s="453"/>
      <c r="B198" s="150" t="s">
        <v>473</v>
      </c>
      <c r="C198" s="19"/>
      <c r="D198" s="135" t="s">
        <v>386</v>
      </c>
      <c r="E198" s="21">
        <f>SUMIF($B$143:$B$154,"Other",E$143:E$154)*E186</f>
        <v>0</v>
      </c>
      <c r="F198" s="21">
        <f t="shared" ref="F198:BB198" si="28">SUMIF($B$143:$B$154,"Other",F$143:F$154)*F186</f>
        <v>0</v>
      </c>
      <c r="G198" s="21">
        <f t="shared" si="28"/>
        <v>0</v>
      </c>
      <c r="H198" s="21">
        <f t="shared" si="28"/>
        <v>0</v>
      </c>
      <c r="I198" s="21">
        <f t="shared" si="28"/>
        <v>0</v>
      </c>
      <c r="J198" s="21">
        <f t="shared" si="28"/>
        <v>0</v>
      </c>
      <c r="K198" s="21">
        <f t="shared" si="28"/>
        <v>0</v>
      </c>
      <c r="L198" s="21">
        <f t="shared" si="28"/>
        <v>0</v>
      </c>
      <c r="M198" s="21">
        <f t="shared" si="28"/>
        <v>0</v>
      </c>
      <c r="N198" s="21">
        <f t="shared" si="28"/>
        <v>0</v>
      </c>
      <c r="O198" s="21">
        <f t="shared" si="28"/>
        <v>0</v>
      </c>
      <c r="P198" s="21">
        <f t="shared" si="28"/>
        <v>0</v>
      </c>
      <c r="Q198" s="21">
        <f t="shared" si="28"/>
        <v>0</v>
      </c>
      <c r="R198" s="21">
        <f t="shared" si="28"/>
        <v>0</v>
      </c>
      <c r="S198" s="21">
        <f t="shared" si="28"/>
        <v>0</v>
      </c>
      <c r="T198" s="21">
        <f t="shared" si="28"/>
        <v>0</v>
      </c>
      <c r="U198" s="21">
        <f t="shared" si="28"/>
        <v>0</v>
      </c>
      <c r="V198" s="21">
        <f t="shared" si="28"/>
        <v>0</v>
      </c>
      <c r="W198" s="21">
        <f t="shared" si="28"/>
        <v>0</v>
      </c>
      <c r="X198" s="21">
        <f t="shared" si="28"/>
        <v>0</v>
      </c>
      <c r="Y198" s="21">
        <f t="shared" si="28"/>
        <v>0</v>
      </c>
      <c r="Z198" s="21">
        <f t="shared" si="28"/>
        <v>0</v>
      </c>
      <c r="AA198" s="21">
        <f t="shared" si="28"/>
        <v>0</v>
      </c>
      <c r="AB198" s="21">
        <f t="shared" si="28"/>
        <v>0</v>
      </c>
      <c r="AC198" s="21">
        <f t="shared" si="28"/>
        <v>0</v>
      </c>
      <c r="AD198" s="21">
        <f t="shared" si="28"/>
        <v>0</v>
      </c>
      <c r="AE198" s="21">
        <f t="shared" si="28"/>
        <v>0</v>
      </c>
      <c r="AF198" s="21">
        <f t="shared" si="28"/>
        <v>0</v>
      </c>
      <c r="AG198" s="21">
        <f t="shared" si="28"/>
        <v>0</v>
      </c>
      <c r="AH198" s="21">
        <f t="shared" si="28"/>
        <v>0</v>
      </c>
      <c r="AI198" s="21">
        <f t="shared" si="28"/>
        <v>0</v>
      </c>
      <c r="AJ198" s="21">
        <f t="shared" si="28"/>
        <v>0</v>
      </c>
      <c r="AK198" s="21">
        <f t="shared" si="28"/>
        <v>0</v>
      </c>
      <c r="AL198" s="21">
        <f t="shared" si="28"/>
        <v>0</v>
      </c>
      <c r="AM198" s="21">
        <f t="shared" si="28"/>
        <v>0</v>
      </c>
      <c r="AN198" s="21">
        <f t="shared" si="28"/>
        <v>0</v>
      </c>
      <c r="AO198" s="21">
        <f t="shared" si="28"/>
        <v>0</v>
      </c>
      <c r="AP198" s="21">
        <f t="shared" si="28"/>
        <v>0</v>
      </c>
      <c r="AQ198" s="21">
        <f t="shared" si="28"/>
        <v>0</v>
      </c>
      <c r="AR198" s="21">
        <f t="shared" si="28"/>
        <v>0</v>
      </c>
      <c r="AS198" s="21">
        <f t="shared" si="28"/>
        <v>0</v>
      </c>
      <c r="AT198" s="21">
        <f t="shared" si="28"/>
        <v>0</v>
      </c>
      <c r="AU198" s="21">
        <f t="shared" si="28"/>
        <v>0</v>
      </c>
      <c r="AV198" s="21">
        <f t="shared" si="28"/>
        <v>0</v>
      </c>
      <c r="AW198" s="21">
        <f t="shared" si="28"/>
        <v>0</v>
      </c>
      <c r="AX198" s="21">
        <f t="shared" si="28"/>
        <v>0</v>
      </c>
      <c r="AY198" s="21">
        <f t="shared" si="28"/>
        <v>0</v>
      </c>
      <c r="AZ198" s="21">
        <f t="shared" si="28"/>
        <v>0</v>
      </c>
      <c r="BA198" s="21">
        <f t="shared" si="28"/>
        <v>0</v>
      </c>
      <c r="BB198" s="21">
        <f t="shared" si="28"/>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51" t="s">
        <v>493</v>
      </c>
      <c r="B200" s="150" t="s">
        <v>494</v>
      </c>
      <c r="C200" s="19"/>
      <c r="D200" s="135" t="s">
        <v>386</v>
      </c>
      <c r="E200" s="21">
        <f>SUM(E190:E193,E196:E198)</f>
        <v>-24.29327146697576</v>
      </c>
      <c r="F200" s="21">
        <f t="shared" ref="F200:BB200" si="29">SUM(F190:F193,F196:F198)</f>
        <v>-22.660168850242304</v>
      </c>
      <c r="G200" s="21">
        <f t="shared" si="29"/>
        <v>-23.853459158744805</v>
      </c>
      <c r="H200" s="21">
        <f t="shared" si="29"/>
        <v>-22.555201239601594</v>
      </c>
      <c r="I200" s="21">
        <f t="shared" si="29"/>
        <v>-24.289641445075219</v>
      </c>
      <c r="J200" s="21">
        <f t="shared" si="29"/>
        <v>-21.657134092345174</v>
      </c>
      <c r="K200" s="21">
        <f t="shared" si="29"/>
        <v>-21.655186800263603</v>
      </c>
      <c r="L200" s="21">
        <f t="shared" si="29"/>
        <v>-21.697495917136422</v>
      </c>
      <c r="M200" s="21">
        <f t="shared" si="29"/>
        <v>-21.74312905223233</v>
      </c>
      <c r="N200" s="21">
        <f t="shared" si="29"/>
        <v>-21.752327062797402</v>
      </c>
      <c r="O200" s="21">
        <f t="shared" si="29"/>
        <v>-21.73589590708017</v>
      </c>
      <c r="P200" s="21">
        <f t="shared" si="29"/>
        <v>-21.705515812799533</v>
      </c>
      <c r="Q200" s="21">
        <f t="shared" si="29"/>
        <v>-21.678771254431407</v>
      </c>
      <c r="R200" s="21">
        <f t="shared" si="29"/>
        <v>-21.693367863071753</v>
      </c>
      <c r="S200" s="21">
        <f t="shared" si="29"/>
        <v>-21.673054597693337</v>
      </c>
      <c r="T200" s="21">
        <f t="shared" si="29"/>
        <v>-21.655942471528299</v>
      </c>
      <c r="U200" s="21">
        <f t="shared" si="29"/>
        <v>-21.641896529456034</v>
      </c>
      <c r="V200" s="21">
        <f t="shared" si="29"/>
        <v>-21.667168547707387</v>
      </c>
      <c r="W200" s="21">
        <f t="shared" si="29"/>
        <v>-21.658525070933685</v>
      </c>
      <c r="X200" s="21">
        <f t="shared" si="29"/>
        <v>-21.688276481604095</v>
      </c>
      <c r="Y200" s="21">
        <f t="shared" si="29"/>
        <v>-21.684596026038722</v>
      </c>
      <c r="Z200" s="21">
        <f t="shared" si="29"/>
        <v>-21.718438064153347</v>
      </c>
      <c r="AA200" s="21">
        <f t="shared" si="29"/>
        <v>-21.754031147977795</v>
      </c>
      <c r="AB200" s="21">
        <f t="shared" si="29"/>
        <v>-21.770824753185163</v>
      </c>
      <c r="AC200" s="21">
        <f t="shared" si="29"/>
        <v>-134.1625228477202</v>
      </c>
      <c r="AD200" s="21">
        <f t="shared" si="29"/>
        <v>-134.56888557888183</v>
      </c>
      <c r="AE200" s="21">
        <f t="shared" si="29"/>
        <v>-134.99913314298379</v>
      </c>
      <c r="AF200" s="21">
        <f t="shared" si="29"/>
        <v>-135.42035080279885</v>
      </c>
      <c r="AG200" s="21">
        <f t="shared" si="29"/>
        <v>-135.83557096894305</v>
      </c>
      <c r="AH200" s="21">
        <f t="shared" si="29"/>
        <v>-136.248541075286</v>
      </c>
      <c r="AI200" s="21">
        <f t="shared" si="29"/>
        <v>-136.66450889491949</v>
      </c>
      <c r="AJ200" s="21">
        <f t="shared" si="29"/>
        <v>-137.73702637019784</v>
      </c>
      <c r="AK200" s="21">
        <f t="shared" si="29"/>
        <v>-138.81402725092696</v>
      </c>
      <c r="AL200" s="21">
        <f t="shared" si="29"/>
        <v>-139.89700210727844</v>
      </c>
      <c r="AM200" s="21">
        <f t="shared" si="29"/>
        <v>-140.98649533017368</v>
      </c>
      <c r="AN200" s="21">
        <f t="shared" si="29"/>
        <v>-142.08232456183507</v>
      </c>
      <c r="AO200" s="21">
        <f t="shared" si="29"/>
        <v>-143.18398046062441</v>
      </c>
      <c r="AP200" s="21">
        <f t="shared" si="29"/>
        <v>-144.29150716906759</v>
      </c>
      <c r="AQ200" s="21">
        <f t="shared" si="29"/>
        <v>-145.40507848033562</v>
      </c>
      <c r="AR200" s="21">
        <f t="shared" si="29"/>
        <v>-146.52463098599512</v>
      </c>
      <c r="AS200" s="21">
        <f t="shared" si="29"/>
        <v>-147.65006180003266</v>
      </c>
      <c r="AT200" s="21">
        <f t="shared" si="29"/>
        <v>-148.78132104071432</v>
      </c>
      <c r="AU200" s="21">
        <f t="shared" si="29"/>
        <v>-149.91840498926851</v>
      </c>
      <c r="AV200" s="21">
        <f t="shared" si="29"/>
        <v>-151.06128321667501</v>
      </c>
      <c r="AW200" s="21">
        <f t="shared" si="29"/>
        <v>-152.20990337918127</v>
      </c>
      <c r="AX200" s="21">
        <f t="shared" si="29"/>
        <v>-153.36422241454505</v>
      </c>
      <c r="AY200" s="21">
        <f t="shared" si="29"/>
        <v>-154.36411684084081</v>
      </c>
      <c r="AZ200" s="21">
        <f t="shared" si="29"/>
        <v>-155.31410717186091</v>
      </c>
      <c r="BA200" s="21">
        <f t="shared" si="29"/>
        <v>-156.27194564275905</v>
      </c>
      <c r="BB200" s="21">
        <f t="shared" si="29"/>
        <v>-157.22417739434192</v>
      </c>
    </row>
    <row r="201" spans="1:54" outlineLevel="2">
      <c r="A201" s="452"/>
      <c r="B201" s="150" t="s">
        <v>495</v>
      </c>
      <c r="C201" s="19"/>
      <c r="D201" s="135" t="s">
        <v>386</v>
      </c>
      <c r="E201" s="21">
        <f>SUM(E190:E192,E194,E196:E198)</f>
        <v>-18.160954482583961</v>
      </c>
      <c r="F201" s="21">
        <f t="shared" ref="F201:BB201" si="30">SUM(F190:F192,F194,F196:F198)</f>
        <v>-16.570388244675247</v>
      </c>
      <c r="G201" s="21">
        <f t="shared" si="30"/>
        <v>-17.757614661997223</v>
      </c>
      <c r="H201" s="21">
        <f t="shared" si="30"/>
        <v>-16.460848315066649</v>
      </c>
      <c r="I201" s="21">
        <f t="shared" si="30"/>
        <v>-18.157223498978929</v>
      </c>
      <c r="J201" s="21">
        <f t="shared" si="30"/>
        <v>-15.512643199629149</v>
      </c>
      <c r="K201" s="21">
        <f t="shared" si="30"/>
        <v>-15.478675360636114</v>
      </c>
      <c r="L201" s="21">
        <f t="shared" si="30"/>
        <v>-15.450641222238799</v>
      </c>
      <c r="M201" s="21">
        <f t="shared" si="30"/>
        <v>-15.428048115670869</v>
      </c>
      <c r="N201" s="21">
        <f t="shared" si="30"/>
        <v>-15.410608239135858</v>
      </c>
      <c r="O201" s="21">
        <f t="shared" si="30"/>
        <v>-15.355810294139451</v>
      </c>
      <c r="P201" s="21">
        <f t="shared" si="30"/>
        <v>-15.295700258748511</v>
      </c>
      <c r="Q201" s="21">
        <f t="shared" si="30"/>
        <v>-15.241092258031626</v>
      </c>
      <c r="R201" s="21">
        <f t="shared" si="30"/>
        <v>-15.191788619802889</v>
      </c>
      <c r="S201" s="21">
        <f t="shared" si="30"/>
        <v>-15.146135316139743</v>
      </c>
      <c r="T201" s="21">
        <f t="shared" si="30"/>
        <v>-15.105405418964896</v>
      </c>
      <c r="U201" s="21">
        <f t="shared" si="30"/>
        <v>-15.069428651422609</v>
      </c>
      <c r="V201" s="21">
        <f t="shared" si="30"/>
        <v>-15.038043274988446</v>
      </c>
      <c r="W201" s="21">
        <f t="shared" si="30"/>
        <v>-15.011095610855348</v>
      </c>
      <c r="X201" s="21">
        <f t="shared" si="30"/>
        <v>-14.988439846903162</v>
      </c>
      <c r="Y201" s="21">
        <f t="shared" si="30"/>
        <v>-14.969937569972469</v>
      </c>
      <c r="Z201" s="21">
        <f t="shared" si="30"/>
        <v>-14.955457455384771</v>
      </c>
      <c r="AA201" s="21">
        <f t="shared" si="30"/>
        <v>-14.944874944950183</v>
      </c>
      <c r="AB201" s="21">
        <f t="shared" si="30"/>
        <v>-14.924669796389342</v>
      </c>
      <c r="AC201" s="21">
        <f t="shared" si="30"/>
        <v>-83.074589030911724</v>
      </c>
      <c r="AD201" s="21">
        <f t="shared" si="30"/>
        <v>-83.122846149619519</v>
      </c>
      <c r="AE201" s="21">
        <f t="shared" si="30"/>
        <v>-83.177363012545214</v>
      </c>
      <c r="AF201" s="21">
        <f t="shared" si="30"/>
        <v>-83.235538380257779</v>
      </c>
      <c r="AG201" s="21">
        <f t="shared" si="30"/>
        <v>-83.295862076285474</v>
      </c>
      <c r="AH201" s="21">
        <f t="shared" si="30"/>
        <v>-83.358282596345532</v>
      </c>
      <c r="AI201" s="21">
        <f t="shared" si="30"/>
        <v>-83.424846893438001</v>
      </c>
      <c r="AJ201" s="21">
        <f t="shared" si="30"/>
        <v>-83.891271399518331</v>
      </c>
      <c r="AK201" s="21">
        <f t="shared" si="30"/>
        <v>-84.3628621002632</v>
      </c>
      <c r="AL201" s="21">
        <f t="shared" si="30"/>
        <v>-84.839644877910899</v>
      </c>
      <c r="AM201" s="21">
        <f t="shared" si="30"/>
        <v>-85.321731854955729</v>
      </c>
      <c r="AN201" s="21">
        <f t="shared" si="30"/>
        <v>-85.809099645455248</v>
      </c>
      <c r="AO201" s="21">
        <f t="shared" si="30"/>
        <v>-86.301541901949477</v>
      </c>
      <c r="AP201" s="21">
        <f t="shared" si="30"/>
        <v>-86.799010355781562</v>
      </c>
      <c r="AQ201" s="21">
        <f t="shared" si="30"/>
        <v>-87.301476912578664</v>
      </c>
      <c r="AR201" s="21">
        <f t="shared" si="30"/>
        <v>-87.808887141770597</v>
      </c>
      <c r="AS201" s="21">
        <f t="shared" si="30"/>
        <v>-88.321167270650989</v>
      </c>
      <c r="AT201" s="21">
        <f t="shared" si="30"/>
        <v>-88.838249866846837</v>
      </c>
      <c r="AU201" s="21">
        <f t="shared" si="30"/>
        <v>-89.360084379146627</v>
      </c>
      <c r="AV201" s="21">
        <f t="shared" si="30"/>
        <v>-89.886615993677879</v>
      </c>
      <c r="AW201" s="21">
        <f t="shared" si="30"/>
        <v>-90.417786753874509</v>
      </c>
      <c r="AX201" s="21">
        <f t="shared" si="30"/>
        <v>-90.953540303704528</v>
      </c>
      <c r="AY201" s="21">
        <f t="shared" si="30"/>
        <v>-91.400756449501472</v>
      </c>
      <c r="AZ201" s="21">
        <f t="shared" si="30"/>
        <v>-91.820453188515344</v>
      </c>
      <c r="BA201" s="21">
        <f t="shared" si="30"/>
        <v>-92.246207113623214</v>
      </c>
      <c r="BB201" s="21">
        <f t="shared" si="30"/>
        <v>-92.669601449646478</v>
      </c>
    </row>
    <row r="202" spans="1:54" outlineLevel="2">
      <c r="A202" s="453"/>
      <c r="B202" s="150" t="s">
        <v>496</v>
      </c>
      <c r="C202" s="19"/>
      <c r="D202" s="135" t="s">
        <v>386</v>
      </c>
      <c r="E202" s="21">
        <f>SUM(E190:E192,E195:E198)</f>
        <v>-30.464470876077655</v>
      </c>
      <c r="F202" s="21">
        <f t="shared" ref="F202:BB202" si="31">SUM(F190:F192,F195:F198)</f>
        <v>-28.727032642370336</v>
      </c>
      <c r="G202" s="21">
        <f t="shared" si="31"/>
        <v>-29.956192593870657</v>
      </c>
      <c r="H202" s="21">
        <f t="shared" si="31"/>
        <v>-28.691033088437223</v>
      </c>
      <c r="I202" s="21">
        <f t="shared" si="31"/>
        <v>-30.420760191364501</v>
      </c>
      <c r="J202" s="21">
        <f t="shared" si="31"/>
        <v>-27.764266849654643</v>
      </c>
      <c r="K202" s="21">
        <f t="shared" si="31"/>
        <v>-27.844508337504788</v>
      </c>
      <c r="L202" s="21">
        <f t="shared" si="31"/>
        <v>-27.932573073116401</v>
      </c>
      <c r="M202" s="21">
        <f t="shared" si="31"/>
        <v>-28.027795345266583</v>
      </c>
      <c r="N202" s="21">
        <f t="shared" si="31"/>
        <v>-28.129818885864342</v>
      </c>
      <c r="O202" s="21">
        <f t="shared" si="31"/>
        <v>-28.144414228420196</v>
      </c>
      <c r="P202" s="21">
        <f t="shared" si="31"/>
        <v>-28.142323364263632</v>
      </c>
      <c r="Q202" s="21">
        <f t="shared" si="31"/>
        <v>-28.147840416448414</v>
      </c>
      <c r="R202" s="21">
        <f t="shared" si="31"/>
        <v>-28.160761678155229</v>
      </c>
      <c r="S202" s="21">
        <f t="shared" si="31"/>
        <v>-28.176495053868599</v>
      </c>
      <c r="T202" s="21">
        <f t="shared" si="31"/>
        <v>-28.199211799023931</v>
      </c>
      <c r="U202" s="21">
        <f t="shared" si="31"/>
        <v>-28.228735609259552</v>
      </c>
      <c r="V202" s="21">
        <f t="shared" si="31"/>
        <v>-28.264899186516221</v>
      </c>
      <c r="W202" s="21">
        <f t="shared" si="31"/>
        <v>-28.307543768766806</v>
      </c>
      <c r="X202" s="21">
        <f t="shared" si="31"/>
        <v>-28.356518902679404</v>
      </c>
      <c r="Y202" s="21">
        <f t="shared" si="31"/>
        <v>-28.411681994406536</v>
      </c>
      <c r="Z202" s="21">
        <f t="shared" si="31"/>
        <v>-28.472897980122926</v>
      </c>
      <c r="AA202" s="21">
        <f t="shared" si="31"/>
        <v>-28.540039016010958</v>
      </c>
      <c r="AB202" s="21">
        <f t="shared" si="31"/>
        <v>-28.585472443103889</v>
      </c>
      <c r="AC202" s="21">
        <f t="shared" si="31"/>
        <v>-184.98447647570529</v>
      </c>
      <c r="AD202" s="21">
        <f t="shared" si="31"/>
        <v>-185.71463193123245</v>
      </c>
      <c r="AE202" s="21">
        <f t="shared" si="31"/>
        <v>-186.44869649726689</v>
      </c>
      <c r="AF202" s="21">
        <f t="shared" si="31"/>
        <v>-187.17929177235712</v>
      </c>
      <c r="AG202" s="21">
        <f t="shared" si="31"/>
        <v>-187.90229793024872</v>
      </c>
      <c r="AH202" s="21">
        <f t="shared" si="31"/>
        <v>-188.61795692145833</v>
      </c>
      <c r="AI202" s="21">
        <f t="shared" si="31"/>
        <v>-189.33279241169558</v>
      </c>
      <c r="AJ202" s="21">
        <f t="shared" si="31"/>
        <v>-190.95778078896433</v>
      </c>
      <c r="AK202" s="21">
        <f t="shared" si="31"/>
        <v>-192.58922457000125</v>
      </c>
      <c r="AL202" s="21">
        <f t="shared" si="31"/>
        <v>-194.22740787013947</v>
      </c>
      <c r="AM202" s="21">
        <f t="shared" si="31"/>
        <v>-195.87286672743272</v>
      </c>
      <c r="AN202" s="21">
        <f t="shared" si="31"/>
        <v>-197.52572397211287</v>
      </c>
      <c r="AO202" s="21">
        <f t="shared" si="31"/>
        <v>-199.18554707837754</v>
      </c>
      <c r="AP202" s="21">
        <f t="shared" si="31"/>
        <v>-200.85237145091816</v>
      </c>
      <c r="AQ202" s="21">
        <f t="shared" si="31"/>
        <v>-202.52628680669238</v>
      </c>
      <c r="AR202" s="21">
        <f t="shared" si="31"/>
        <v>-204.20729791652096</v>
      </c>
      <c r="AS202" s="21">
        <f t="shared" si="31"/>
        <v>-205.89534560039112</v>
      </c>
      <c r="AT202" s="21">
        <f t="shared" si="31"/>
        <v>-207.59038410788901</v>
      </c>
      <c r="AU202" s="21">
        <f t="shared" si="31"/>
        <v>-209.29241263042718</v>
      </c>
      <c r="AV202" s="21">
        <f t="shared" si="31"/>
        <v>-211.00141229344592</v>
      </c>
      <c r="AW202" s="21">
        <f t="shared" si="31"/>
        <v>-212.71734938502183</v>
      </c>
      <c r="AX202" s="21">
        <f t="shared" si="31"/>
        <v>-214.4401899015873</v>
      </c>
      <c r="AY202" s="21">
        <f t="shared" si="31"/>
        <v>-215.94426739461201</v>
      </c>
      <c r="AZ202" s="21">
        <f t="shared" si="31"/>
        <v>-217.37673154622487</v>
      </c>
      <c r="BA202" s="21">
        <f t="shared" si="31"/>
        <v>-218.81898587755191</v>
      </c>
      <c r="BB202" s="21">
        <f t="shared" si="31"/>
        <v>-220.25264876350354</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51" t="s">
        <v>497</v>
      </c>
      <c r="B204" s="150" t="s">
        <v>498</v>
      </c>
      <c r="C204" s="19"/>
      <c r="D204" s="135" t="s">
        <v>386</v>
      </c>
      <c r="E204" s="21">
        <f>E200</f>
        <v>-24.29327146697576</v>
      </c>
      <c r="F204" s="21">
        <f>F200+E204</f>
        <v>-46.953440317218067</v>
      </c>
      <c r="G204" s="21">
        <f t="shared" ref="G204:BB206" si="32">G200+F204</f>
        <v>-70.806899475962865</v>
      </c>
      <c r="H204" s="21">
        <f t="shared" si="32"/>
        <v>-93.362100715564452</v>
      </c>
      <c r="I204" s="21">
        <f t="shared" si="32"/>
        <v>-117.65174216063967</v>
      </c>
      <c r="J204" s="21">
        <f t="shared" si="32"/>
        <v>-139.30887625298485</v>
      </c>
      <c r="K204" s="21">
        <f t="shared" si="32"/>
        <v>-160.96406305324845</v>
      </c>
      <c r="L204" s="21">
        <f t="shared" si="32"/>
        <v>-182.66155897038487</v>
      </c>
      <c r="M204" s="21">
        <f t="shared" si="32"/>
        <v>-204.40468802261719</v>
      </c>
      <c r="N204" s="21">
        <f t="shared" si="32"/>
        <v>-226.1570150854146</v>
      </c>
      <c r="O204" s="21">
        <f t="shared" si="32"/>
        <v>-247.89291099249476</v>
      </c>
      <c r="P204" s="21">
        <f t="shared" si="32"/>
        <v>-269.59842680529431</v>
      </c>
      <c r="Q204" s="21">
        <f t="shared" si="32"/>
        <v>-291.27719805972572</v>
      </c>
      <c r="R204" s="21">
        <f t="shared" si="32"/>
        <v>-312.97056592279745</v>
      </c>
      <c r="S204" s="21">
        <f t="shared" si="32"/>
        <v>-334.6436205204908</v>
      </c>
      <c r="T204" s="21">
        <f t="shared" si="32"/>
        <v>-356.2995629920191</v>
      </c>
      <c r="U204" s="21">
        <f t="shared" si="32"/>
        <v>-377.94145952147517</v>
      </c>
      <c r="V204" s="21">
        <f t="shared" si="32"/>
        <v>-399.60862806918254</v>
      </c>
      <c r="W204" s="21">
        <f t="shared" si="32"/>
        <v>-421.26715314011625</v>
      </c>
      <c r="X204" s="21">
        <f t="shared" si="32"/>
        <v>-442.95542962172033</v>
      </c>
      <c r="Y204" s="21">
        <f t="shared" si="32"/>
        <v>-464.64002564775905</v>
      </c>
      <c r="Z204" s="21">
        <f t="shared" si="32"/>
        <v>-486.35846371191241</v>
      </c>
      <c r="AA204" s="21">
        <f t="shared" si="32"/>
        <v>-508.11249485989021</v>
      </c>
      <c r="AB204" s="21">
        <f t="shared" si="32"/>
        <v>-529.8833196130754</v>
      </c>
      <c r="AC204" s="21">
        <f t="shared" si="32"/>
        <v>-664.0458424607956</v>
      </c>
      <c r="AD204" s="21">
        <f t="shared" si="32"/>
        <v>-798.6147280396774</v>
      </c>
      <c r="AE204" s="21">
        <f t="shared" si="32"/>
        <v>-933.61386118266114</v>
      </c>
      <c r="AF204" s="21">
        <f t="shared" si="32"/>
        <v>-1069.0342119854599</v>
      </c>
      <c r="AG204" s="21">
        <f t="shared" si="32"/>
        <v>-1204.869782954403</v>
      </c>
      <c r="AH204" s="21">
        <f t="shared" si="32"/>
        <v>-1341.1183240296891</v>
      </c>
      <c r="AI204" s="21">
        <f t="shared" si="32"/>
        <v>-1477.7828329246086</v>
      </c>
      <c r="AJ204" s="21">
        <f t="shared" si="32"/>
        <v>-1615.5198592948063</v>
      </c>
      <c r="AK204" s="21">
        <f t="shared" si="32"/>
        <v>-1754.3338865457333</v>
      </c>
      <c r="AL204" s="21">
        <f t="shared" si="32"/>
        <v>-1894.2308886530118</v>
      </c>
      <c r="AM204" s="21">
        <f t="shared" si="32"/>
        <v>-2035.2173839831855</v>
      </c>
      <c r="AN204" s="21">
        <f t="shared" si="32"/>
        <v>-2177.2997085450206</v>
      </c>
      <c r="AO204" s="21">
        <f t="shared" si="32"/>
        <v>-2320.4836890056449</v>
      </c>
      <c r="AP204" s="21">
        <f t="shared" si="32"/>
        <v>-2464.7751961747126</v>
      </c>
      <c r="AQ204" s="21">
        <f t="shared" si="32"/>
        <v>-2610.1802746550484</v>
      </c>
      <c r="AR204" s="21">
        <f t="shared" si="32"/>
        <v>-2756.7049056410433</v>
      </c>
      <c r="AS204" s="21">
        <f t="shared" si="32"/>
        <v>-2904.354967441076</v>
      </c>
      <c r="AT204" s="21">
        <f t="shared" si="32"/>
        <v>-3053.1362884817904</v>
      </c>
      <c r="AU204" s="21">
        <f t="shared" si="32"/>
        <v>-3203.0546934710587</v>
      </c>
      <c r="AV204" s="21">
        <f t="shared" si="32"/>
        <v>-3354.1159766877336</v>
      </c>
      <c r="AW204" s="21">
        <f t="shared" si="32"/>
        <v>-3506.325880066915</v>
      </c>
      <c r="AX204" s="21">
        <f t="shared" si="32"/>
        <v>-3659.6901024814601</v>
      </c>
      <c r="AY204" s="21">
        <f t="shared" si="32"/>
        <v>-3814.0542193223009</v>
      </c>
      <c r="AZ204" s="21">
        <f t="shared" si="32"/>
        <v>-3969.3683264941619</v>
      </c>
      <c r="BA204" s="21">
        <f t="shared" si="32"/>
        <v>-4125.6402721369213</v>
      </c>
      <c r="BB204" s="21">
        <f t="shared" si="32"/>
        <v>-4282.8644495312628</v>
      </c>
    </row>
    <row r="205" spans="1:54" outlineLevel="2">
      <c r="A205" s="452"/>
      <c r="B205" s="150" t="s">
        <v>499</v>
      </c>
      <c r="C205" s="19"/>
      <c r="D205" s="135" t="s">
        <v>386</v>
      </c>
      <c r="E205" s="21">
        <f>E201</f>
        <v>-18.160954482583961</v>
      </c>
      <c r="F205" s="21">
        <f t="shared" ref="F205:U206" si="33">F201+E205</f>
        <v>-34.731342727259204</v>
      </c>
      <c r="G205" s="21">
        <f t="shared" si="33"/>
        <v>-52.488957389256427</v>
      </c>
      <c r="H205" s="21">
        <f t="shared" si="33"/>
        <v>-68.949805704323069</v>
      </c>
      <c r="I205" s="21">
        <f t="shared" si="33"/>
        <v>-87.107029203302005</v>
      </c>
      <c r="J205" s="21">
        <f t="shared" si="33"/>
        <v>-102.61967240293116</v>
      </c>
      <c r="K205" s="21">
        <f t="shared" si="33"/>
        <v>-118.09834776356728</v>
      </c>
      <c r="L205" s="21">
        <f t="shared" si="33"/>
        <v>-133.54898898580606</v>
      </c>
      <c r="M205" s="21">
        <f t="shared" si="33"/>
        <v>-148.97703710147692</v>
      </c>
      <c r="N205" s="21">
        <f t="shared" si="33"/>
        <v>-164.38764534061278</v>
      </c>
      <c r="O205" s="21">
        <f t="shared" si="33"/>
        <v>-179.74345563475222</v>
      </c>
      <c r="P205" s="21">
        <f t="shared" si="33"/>
        <v>-195.03915589350072</v>
      </c>
      <c r="Q205" s="21">
        <f t="shared" si="33"/>
        <v>-210.28024815153233</v>
      </c>
      <c r="R205" s="21">
        <f t="shared" si="33"/>
        <v>-225.47203677133521</v>
      </c>
      <c r="S205" s="21">
        <f t="shared" si="33"/>
        <v>-240.61817208747496</v>
      </c>
      <c r="T205" s="21">
        <f t="shared" si="33"/>
        <v>-255.72357750643985</v>
      </c>
      <c r="U205" s="21">
        <f t="shared" si="33"/>
        <v>-270.79300615786246</v>
      </c>
      <c r="V205" s="21">
        <f t="shared" si="32"/>
        <v>-285.83104943285093</v>
      </c>
      <c r="W205" s="21">
        <f t="shared" si="32"/>
        <v>-300.8421450437063</v>
      </c>
      <c r="X205" s="21">
        <f t="shared" si="32"/>
        <v>-315.83058489060943</v>
      </c>
      <c r="Y205" s="21">
        <f t="shared" si="32"/>
        <v>-330.80052246058187</v>
      </c>
      <c r="Z205" s="21">
        <f t="shared" si="32"/>
        <v>-345.75597991596663</v>
      </c>
      <c r="AA205" s="21">
        <f t="shared" si="32"/>
        <v>-360.70085486091682</v>
      </c>
      <c r="AB205" s="21">
        <f t="shared" si="32"/>
        <v>-375.62552465730619</v>
      </c>
      <c r="AC205" s="21">
        <f t="shared" si="32"/>
        <v>-458.70011368821793</v>
      </c>
      <c r="AD205" s="21">
        <f t="shared" si="32"/>
        <v>-541.8229598378374</v>
      </c>
      <c r="AE205" s="21">
        <f t="shared" si="32"/>
        <v>-625.00032285038264</v>
      </c>
      <c r="AF205" s="21">
        <f t="shared" si="32"/>
        <v>-708.23586123064047</v>
      </c>
      <c r="AG205" s="21">
        <f t="shared" si="32"/>
        <v>-791.53172330692598</v>
      </c>
      <c r="AH205" s="21">
        <f t="shared" si="32"/>
        <v>-874.89000590327146</v>
      </c>
      <c r="AI205" s="21">
        <f t="shared" si="32"/>
        <v>-958.31485279670949</v>
      </c>
      <c r="AJ205" s="21">
        <f t="shared" si="32"/>
        <v>-1042.2061241962278</v>
      </c>
      <c r="AK205" s="21">
        <f t="shared" si="32"/>
        <v>-1126.5689862964909</v>
      </c>
      <c r="AL205" s="21">
        <f t="shared" si="32"/>
        <v>-1211.4086311744018</v>
      </c>
      <c r="AM205" s="21">
        <f t="shared" si="32"/>
        <v>-1296.7303630293575</v>
      </c>
      <c r="AN205" s="21">
        <f t="shared" si="32"/>
        <v>-1382.5394626748127</v>
      </c>
      <c r="AO205" s="21">
        <f t="shared" si="32"/>
        <v>-1468.8410045767623</v>
      </c>
      <c r="AP205" s="21">
        <f t="shared" si="32"/>
        <v>-1555.6400149325439</v>
      </c>
      <c r="AQ205" s="21">
        <f t="shared" si="32"/>
        <v>-1642.9414918451225</v>
      </c>
      <c r="AR205" s="21">
        <f t="shared" si="32"/>
        <v>-1730.7503789868931</v>
      </c>
      <c r="AS205" s="21">
        <f t="shared" si="32"/>
        <v>-1819.071546257544</v>
      </c>
      <c r="AT205" s="21">
        <f t="shared" si="32"/>
        <v>-1907.9097961243908</v>
      </c>
      <c r="AU205" s="21">
        <f t="shared" si="32"/>
        <v>-1997.2698805035375</v>
      </c>
      <c r="AV205" s="21">
        <f t="shared" si="32"/>
        <v>-2087.1564964972154</v>
      </c>
      <c r="AW205" s="21">
        <f t="shared" si="32"/>
        <v>-2177.57428325109</v>
      </c>
      <c r="AX205" s="21">
        <f t="shared" si="32"/>
        <v>-2268.5278235547944</v>
      </c>
      <c r="AY205" s="21">
        <f t="shared" si="32"/>
        <v>-2359.9285800042958</v>
      </c>
      <c r="AZ205" s="21">
        <f t="shared" si="32"/>
        <v>-2451.7490331928111</v>
      </c>
      <c r="BA205" s="21">
        <f t="shared" si="32"/>
        <v>-2543.9952403064344</v>
      </c>
      <c r="BB205" s="21">
        <f t="shared" si="32"/>
        <v>-2636.6648417560809</v>
      </c>
    </row>
    <row r="206" spans="1:54" outlineLevel="2">
      <c r="A206" s="453"/>
      <c r="B206" s="150" t="s">
        <v>500</v>
      </c>
      <c r="C206" s="19"/>
      <c r="D206" s="135" t="s">
        <v>386</v>
      </c>
      <c r="E206" s="21">
        <f>E202</f>
        <v>-30.464470876077655</v>
      </c>
      <c r="F206" s="21">
        <f t="shared" si="33"/>
        <v>-59.191503518447988</v>
      </c>
      <c r="G206" s="21">
        <f t="shared" si="32"/>
        <v>-89.147696112318641</v>
      </c>
      <c r="H206" s="21">
        <f t="shared" si="32"/>
        <v>-117.83872920075586</v>
      </c>
      <c r="I206" s="21">
        <f t="shared" si="32"/>
        <v>-148.25948939212037</v>
      </c>
      <c r="J206" s="21">
        <f t="shared" si="32"/>
        <v>-176.023756241775</v>
      </c>
      <c r="K206" s="21">
        <f t="shared" si="32"/>
        <v>-203.86826457927978</v>
      </c>
      <c r="L206" s="21">
        <f t="shared" si="32"/>
        <v>-231.80083765239618</v>
      </c>
      <c r="M206" s="21">
        <f t="shared" si="32"/>
        <v>-259.82863299766279</v>
      </c>
      <c r="N206" s="21">
        <f t="shared" si="32"/>
        <v>-287.95845188352712</v>
      </c>
      <c r="O206" s="21">
        <f t="shared" si="32"/>
        <v>-316.10286611194732</v>
      </c>
      <c r="P206" s="21">
        <f t="shared" si="32"/>
        <v>-344.24518947621095</v>
      </c>
      <c r="Q206" s="21">
        <f t="shared" si="32"/>
        <v>-372.39302989265934</v>
      </c>
      <c r="R206" s="21">
        <f t="shared" si="32"/>
        <v>-400.55379157081455</v>
      </c>
      <c r="S206" s="21">
        <f t="shared" si="32"/>
        <v>-428.73028662468317</v>
      </c>
      <c r="T206" s="21">
        <f t="shared" si="32"/>
        <v>-456.92949842370712</v>
      </c>
      <c r="U206" s="21">
        <f t="shared" si="32"/>
        <v>-485.15823403296667</v>
      </c>
      <c r="V206" s="21">
        <f t="shared" si="32"/>
        <v>-513.42313321948291</v>
      </c>
      <c r="W206" s="21">
        <f t="shared" si="32"/>
        <v>-541.73067698824968</v>
      </c>
      <c r="X206" s="21">
        <f t="shared" si="32"/>
        <v>-570.08719589092914</v>
      </c>
      <c r="Y206" s="21">
        <f t="shared" si="32"/>
        <v>-598.49887788533567</v>
      </c>
      <c r="Z206" s="21">
        <f t="shared" si="32"/>
        <v>-626.97177586545865</v>
      </c>
      <c r="AA206" s="21">
        <f t="shared" si="32"/>
        <v>-655.5118148814696</v>
      </c>
      <c r="AB206" s="21">
        <f t="shared" si="32"/>
        <v>-684.09728732457347</v>
      </c>
      <c r="AC206" s="21">
        <f t="shared" si="32"/>
        <v>-869.08176380027874</v>
      </c>
      <c r="AD206" s="21">
        <f t="shared" si="32"/>
        <v>-1054.7963957315112</v>
      </c>
      <c r="AE206" s="21">
        <f t="shared" si="32"/>
        <v>-1241.245092228778</v>
      </c>
      <c r="AF206" s="21">
        <f t="shared" si="32"/>
        <v>-1428.4243840011352</v>
      </c>
      <c r="AG206" s="21">
        <f t="shared" si="32"/>
        <v>-1616.326681931384</v>
      </c>
      <c r="AH206" s="21">
        <f t="shared" si="32"/>
        <v>-1804.9446388528422</v>
      </c>
      <c r="AI206" s="21">
        <f t="shared" si="32"/>
        <v>-1994.2774312645379</v>
      </c>
      <c r="AJ206" s="21">
        <f t="shared" si="32"/>
        <v>-2185.2352120535024</v>
      </c>
      <c r="AK206" s="21">
        <f t="shared" si="32"/>
        <v>-2377.8244366235035</v>
      </c>
      <c r="AL206" s="21">
        <f t="shared" si="32"/>
        <v>-2572.0518444936429</v>
      </c>
      <c r="AM206" s="21">
        <f t="shared" si="32"/>
        <v>-2767.9247112210755</v>
      </c>
      <c r="AN206" s="21">
        <f t="shared" si="32"/>
        <v>-2965.4504351931882</v>
      </c>
      <c r="AO206" s="21">
        <f t="shared" si="32"/>
        <v>-3164.6359822715658</v>
      </c>
      <c r="AP206" s="21">
        <f t="shared" si="32"/>
        <v>-3365.4883537224841</v>
      </c>
      <c r="AQ206" s="21">
        <f t="shared" si="32"/>
        <v>-3568.0146405291766</v>
      </c>
      <c r="AR206" s="21">
        <f t="shared" si="32"/>
        <v>-3772.2219384456976</v>
      </c>
      <c r="AS206" s="21">
        <f t="shared" si="32"/>
        <v>-3978.1172840460886</v>
      </c>
      <c r="AT206" s="21">
        <f t="shared" si="32"/>
        <v>-4185.7076681539775</v>
      </c>
      <c r="AU206" s="21">
        <f t="shared" si="32"/>
        <v>-4395.0000807844044</v>
      </c>
      <c r="AV206" s="21">
        <f t="shared" si="32"/>
        <v>-4606.0014930778507</v>
      </c>
      <c r="AW206" s="21">
        <f t="shared" si="32"/>
        <v>-4818.7188424628721</v>
      </c>
      <c r="AX206" s="21">
        <f t="shared" si="32"/>
        <v>-5033.1590323644596</v>
      </c>
      <c r="AY206" s="21">
        <f t="shared" si="32"/>
        <v>-5249.1032997590719</v>
      </c>
      <c r="AZ206" s="21">
        <f t="shared" si="32"/>
        <v>-5466.4800313052965</v>
      </c>
      <c r="BA206" s="21">
        <f t="shared" si="32"/>
        <v>-5685.2990171828487</v>
      </c>
      <c r="BB206" s="21">
        <f t="shared" si="32"/>
        <v>-5905.5516659463519</v>
      </c>
    </row>
    <row r="207" spans="1:54" outlineLevel="1">
      <c r="B207" s="150"/>
      <c r="C207" s="19"/>
      <c r="D207" s="19"/>
      <c r="E207" s="15"/>
    </row>
    <row r="208" spans="1:54" outlineLevel="1">
      <c r="A208" s="4" t="s">
        <v>563</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9" t="s">
        <v>488</v>
      </c>
      <c r="B210" s="150" t="s">
        <v>564</v>
      </c>
      <c r="C210" s="19"/>
      <c r="D210" s="135" t="s">
        <v>386</v>
      </c>
      <c r="E210" s="21">
        <f>E190-Baseline!E190</f>
        <v>-2.3829075134719013</v>
      </c>
      <c r="F210" s="21">
        <f>F190-Baseline!F190</f>
        <v>-1.0771008005077611</v>
      </c>
      <c r="G210" s="21">
        <f>G190-Baseline!G190</f>
        <v>-2.3455190751372639</v>
      </c>
      <c r="H210" s="21">
        <f>H190-Baseline!H190</f>
        <v>-1.1766288384161729</v>
      </c>
      <c r="I210" s="21">
        <f>I190-Baseline!I190</f>
        <v>-2.9602657918136766</v>
      </c>
      <c r="J210" s="21">
        <f>J190-Baseline!J190</f>
        <v>-0.47306739638251888</v>
      </c>
      <c r="K210" s="21">
        <f>K190-Baseline!K190</f>
        <v>-0.42691660406334259</v>
      </c>
      <c r="L210" s="21">
        <f>L190-Baseline!L190</f>
        <v>-0.38400068389141501</v>
      </c>
      <c r="M210" s="21">
        <f>M190-Baseline!M190</f>
        <v>-0.34413149383975017</v>
      </c>
      <c r="N210" s="21">
        <f>N190-Baseline!N190</f>
        <v>-0.30713066572139264</v>
      </c>
      <c r="O210" s="21">
        <f>O190-Baseline!O190</f>
        <v>-0.27282913399514502</v>
      </c>
      <c r="P210" s="21">
        <f>P190-Baseline!P190</f>
        <v>-0.24106668611857066</v>
      </c>
      <c r="Q210" s="21">
        <f>Q190-Baseline!Q190</f>
        <v>-0.21169153350086009</v>
      </c>
      <c r="R210" s="21">
        <f>R190-Baseline!R190</f>
        <v>-0.18455990214856027</v>
      </c>
      <c r="S210" s="21">
        <f>S190-Baseline!S190</f>
        <v>-0.15953564213589905</v>
      </c>
      <c r="T210" s="21">
        <f>T190-Baseline!T190</f>
        <v>-0.13648985506855466</v>
      </c>
      <c r="U210" s="21">
        <f>U190-Baseline!U190</f>
        <v>-0.11530053874528819</v>
      </c>
      <c r="V210" s="21">
        <f>V190-Baseline!V190</f>
        <v>-9.5852248255942324E-2</v>
      </c>
      <c r="W210" s="21">
        <f>W190-Baseline!W190</f>
        <v>-7.8035772786968258E-2</v>
      </c>
      <c r="X210" s="21">
        <f>X190-Baseline!X190</f>
        <v>-6.1747827436937089E-2</v>
      </c>
      <c r="Y210" s="21">
        <f>Y190-Baseline!Y190</f>
        <v>-4.689075937447526E-2</v>
      </c>
      <c r="Z210" s="21">
        <f>Z190-Baseline!Z190</f>
        <v>-3.3372267699792853E-2</v>
      </c>
      <c r="AA210" s="21">
        <f>AA190-Baseline!AA190</f>
        <v>-2.1105136398493825E-2</v>
      </c>
      <c r="AB210" s="21">
        <f>AB190-Baseline!AB190</f>
        <v>-1.0006979802727505E-2</v>
      </c>
      <c r="AC210" s="21">
        <f>AC190-Baseline!AC190</f>
        <v>1.2856752780396751E-18</v>
      </c>
      <c r="AD210" s="21">
        <f>AD190-Baseline!AD190</f>
        <v>1.2421983362702175E-18</v>
      </c>
      <c r="AE210" s="21">
        <f>AE190-Baseline!AE190</f>
        <v>1.200191629246587E-18</v>
      </c>
      <c r="AF210" s="21">
        <f>AF190-Baseline!AF190</f>
        <v>1.1596054388855912E-18</v>
      </c>
      <c r="AG210" s="21">
        <f>AG190-Baseline!AG190</f>
        <v>1.1203917283918757E-18</v>
      </c>
      <c r="AH210" s="21">
        <f>AH190-Baseline!AH190</f>
        <v>1.0825040854027786E-18</v>
      </c>
      <c r="AI210" s="21">
        <f>AI190-Baseline!AI190</f>
        <v>1.0458976670558248E-18</v>
      </c>
      <c r="AJ210" s="21">
        <f>AJ190-Baseline!AJ190</f>
        <v>1.0154346282095384E-18</v>
      </c>
      <c r="AK210" s="21">
        <f>AK190-Baseline!AK190</f>
        <v>9.8585886233935788E-19</v>
      </c>
      <c r="AL210" s="21">
        <f>AL190-Baseline!AL190</f>
        <v>9.5714452654306571E-19</v>
      </c>
      <c r="AM210" s="21">
        <f>AM190-Baseline!AM190</f>
        <v>9.2926653062433561E-19</v>
      </c>
      <c r="AN210" s="21">
        <f>AN190-Baseline!AN190</f>
        <v>9.0220051516925792E-19</v>
      </c>
      <c r="AO210" s="21">
        <f>AO190-Baseline!AO190</f>
        <v>8.7592283026141555E-19</v>
      </c>
      <c r="AP210" s="21">
        <f>AP190-Baseline!AP190</f>
        <v>8.5041051481690821E-19</v>
      </c>
      <c r="AQ210" s="21">
        <f>AQ190-Baseline!AQ190</f>
        <v>8.2564127652127016E-19</v>
      </c>
      <c r="AR210" s="21">
        <f>AR190-Baseline!AR190</f>
        <v>8.015934723507477E-19</v>
      </c>
      <c r="AS210" s="21">
        <f>AS190-Baseline!AS190</f>
        <v>7.7824608966092006E-19</v>
      </c>
      <c r="AT210" s="21">
        <f>AT190-Baseline!AT190</f>
        <v>7.555787278261361E-19</v>
      </c>
      <c r="AU210" s="21">
        <f>AU190-Baseline!AU190</f>
        <v>7.3357158041372432E-19</v>
      </c>
      <c r="AV210" s="21">
        <f>AV190-Baseline!AV190</f>
        <v>7.1220541787740228E-19</v>
      </c>
      <c r="AW210" s="21">
        <f>AW190-Baseline!AW190</f>
        <v>6.9146157075475946E-19</v>
      </c>
      <c r="AX210" s="21">
        <f>AX190-Baseline!AX190</f>
        <v>6.713219133541354E-19</v>
      </c>
      <c r="AY210" s="21">
        <f>AY190-Baseline!AY190</f>
        <v>6.517688479166362E-19</v>
      </c>
      <c r="AZ210" s="21">
        <f>AZ190-Baseline!AZ190</f>
        <v>6.327852892394527E-19</v>
      </c>
      <c r="BA210" s="21">
        <f>BA190-Baseline!BA190</f>
        <v>6.1435464974704142E-19</v>
      </c>
      <c r="BB210" s="21">
        <f>BB190-Baseline!BB190</f>
        <v>5.9646082499712756E-19</v>
      </c>
    </row>
    <row r="211" spans="1:54" outlineLevel="2">
      <c r="A211" s="480"/>
      <c r="B211" s="150" t="s">
        <v>489</v>
      </c>
      <c r="C211" s="19"/>
      <c r="D211" s="135" t="s">
        <v>386</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80"/>
      <c r="B212" s="150" t="s">
        <v>562</v>
      </c>
      <c r="C212" s="19"/>
      <c r="D212" s="135" t="s">
        <v>386</v>
      </c>
      <c r="E212" s="21">
        <f>E192-Baseline!E192</f>
        <v>0</v>
      </c>
      <c r="F212" s="21">
        <f>F77*F186-Baseline!F77*Baseline!F186</f>
        <v>4.3036249932241866E-2</v>
      </c>
      <c r="G212" s="21">
        <f>G77*G186-Baseline!G77*Baseline!G186</f>
        <v>5.4148627464516874E-2</v>
      </c>
      <c r="H212" s="21">
        <f>H77*H186-Baseline!H77*Baseline!H186</f>
        <v>6.681925222719709E-2</v>
      </c>
      <c r="I212" s="21">
        <f>I77*I186-Baseline!I77*Baseline!I186</f>
        <v>7.9069140139665928E-2</v>
      </c>
      <c r="J212" s="21">
        <f>J77*J186-Baseline!J77*Baseline!J186</f>
        <v>9.822131819819524E-2</v>
      </c>
      <c r="K212" s="21">
        <f>K77*K186-Baseline!K77*Baseline!K186</f>
        <v>9.795088706401156E-2</v>
      </c>
      <c r="L212" s="21">
        <f>L77*L186-Baseline!L77*Baseline!L186</f>
        <v>9.7620270547341015E-2</v>
      </c>
      <c r="M212" s="21">
        <f>M77*M186-Baseline!M77*Baseline!M186</f>
        <v>9.7259395571021479E-2</v>
      </c>
      <c r="N212" s="21">
        <f>N77*N186-Baseline!N77*Baseline!N186</f>
        <v>9.6881221077507185E-2</v>
      </c>
      <c r="O212" s="21">
        <f>O77*O186-Baseline!O77*Baseline!O186</f>
        <v>9.6476576148066817E-2</v>
      </c>
      <c r="P212" s="21">
        <f>P77*P186-Baseline!P77*Baseline!P186</f>
        <v>9.6042379349645213E-2</v>
      </c>
      <c r="Q212" s="21">
        <f>Q77*Q186-Baseline!Q77*Baseline!Q186</f>
        <v>9.5610067513533181E-2</v>
      </c>
      <c r="R212" s="21">
        <f>R77*R186-Baseline!R77*Baseline!R186</f>
        <v>9.5179634519912293E-2</v>
      </c>
      <c r="S212" s="21">
        <f>S77*S186-Baseline!S77*Baseline!S186</f>
        <v>9.4751074618766085E-2</v>
      </c>
      <c r="T212" s="21">
        <f>T77*T186-Baseline!T77*Baseline!T186</f>
        <v>9.4324381177898875E-2</v>
      </c>
      <c r="U212" s="21">
        <f>U77*U186-Baseline!U77*Baseline!U186</f>
        <v>9.3899549516726744E-2</v>
      </c>
      <c r="V212" s="21">
        <f>V77*V186-Baseline!V77*Baseline!V186</f>
        <v>9.347657242105778E-2</v>
      </c>
      <c r="W212" s="21">
        <f>W77*W186-Baseline!W77*Baseline!W186</f>
        <v>9.3055444563241663E-2</v>
      </c>
      <c r="X212" s="21">
        <f>X77*X186-Baseline!X77*Baseline!X186</f>
        <v>9.2636158973250282E-2</v>
      </c>
      <c r="Y212" s="21">
        <f>Y77*Y186-Baseline!Y77*Baseline!Y186</f>
        <v>9.2218710175063112E-2</v>
      </c>
      <c r="Z212" s="21">
        <f>Z77*Z186-Baseline!Z77*Baseline!Z186</f>
        <v>9.1803091547077553E-2</v>
      </c>
      <c r="AA212" s="21">
        <f>AA77*AA186-Baseline!AA77*Baseline!AA186</f>
        <v>9.1389296658013652E-2</v>
      </c>
      <c r="AB212" s="21">
        <f>AB77*AB186-Baseline!AB77*Baseline!AB186</f>
        <v>9.0977319269840207E-2</v>
      </c>
      <c r="AC212" s="21">
        <f>AC77*AC186-Baseline!AC77*Baseline!AC186</f>
        <v>0.69438661024724624</v>
      </c>
      <c r="AD212" s="21">
        <f>AD77*AD186-Baseline!AD77*Baseline!AD186</f>
        <v>0.69125906885550847</v>
      </c>
      <c r="AE212" s="21">
        <f>AE77*AE186-Baseline!AE77*Baseline!AE186</f>
        <v>0.68814518213308951</v>
      </c>
      <c r="AF212" s="21">
        <f>AF77*AF186-Baseline!AF77*Baseline!AF186</f>
        <v>0.68504491238624787</v>
      </c>
      <c r="AG212" s="21">
        <f>AG77*AG186-Baseline!AG77*Baseline!AG186</f>
        <v>0.68195821083026331</v>
      </c>
      <c r="AH212" s="21">
        <f>AH77*AH186-Baseline!AH77*Baseline!AH186</f>
        <v>0.67888502652042959</v>
      </c>
      <c r="AI212" s="21">
        <f>AI77*AI186-Baseline!AI77*Baseline!AI186</f>
        <v>0.67582531856722561</v>
      </c>
      <c r="AJ212" s="21">
        <f>AJ77*AJ186-Baseline!AJ77*Baseline!AJ186</f>
        <v>0.67604495727992031</v>
      </c>
      <c r="AK212" s="21">
        <f>AK77*AK186-Baseline!AK77*Baseline!AK186</f>
        <v>0.67626431426642952</v>
      </c>
      <c r="AL212" s="21">
        <f>AL77*AL186-Baseline!AL77*Baseline!AL186</f>
        <v>0.67648340087437298</v>
      </c>
      <c r="AM212" s="21">
        <f>AM77*AM186-Baseline!AM77*Baseline!AM186</f>
        <v>0.67670222703048388</v>
      </c>
      <c r="AN212" s="21">
        <f>AN77*AN186-Baseline!AN77*Baseline!AN186</f>
        <v>0.67692079569993702</v>
      </c>
      <c r="AO212" s="21">
        <f>AO77*AO186-Baseline!AO77*Baseline!AO186</f>
        <v>0.67713912703064416</v>
      </c>
      <c r="AP212" s="21">
        <f>AP77*AP186-Baseline!AP77*Baseline!AP186</f>
        <v>0.67735722351540595</v>
      </c>
      <c r="AQ212" s="21">
        <f>AQ77*AQ186-Baseline!AQ77*Baseline!AQ186</f>
        <v>0.67757509552178874</v>
      </c>
      <c r="AR212" s="21">
        <f>AR77*AR186-Baseline!AR77*Baseline!AR186</f>
        <v>0.67779274931454836</v>
      </c>
      <c r="AS212" s="21">
        <f>AS77*AS186-Baseline!AS77*Baseline!AS186</f>
        <v>0.6780101925651163</v>
      </c>
      <c r="AT212" s="21">
        <f>AT77*AT186-Baseline!AT77*Baseline!AT186</f>
        <v>0.67822743850718403</v>
      </c>
      <c r="AU212" s="21">
        <f>AU77*AU186-Baseline!AU77*Baseline!AU186</f>
        <v>0.67844449013315966</v>
      </c>
      <c r="AV212" s="21">
        <f>AV77*AV186-Baseline!AV77*Baseline!AV186</f>
        <v>0.67866135762458768</v>
      </c>
      <c r="AW212" s="21">
        <f>AW77*AW186-Baseline!AW77*Baseline!AW186</f>
        <v>0.67887804410822028</v>
      </c>
      <c r="AX212" s="21">
        <f>AX77*AX186-Baseline!AX77*Baseline!AX186</f>
        <v>0.67909456085791575</v>
      </c>
      <c r="AY212" s="21">
        <f>AY77*AY186-Baseline!AY77*Baseline!AY186</f>
        <v>0.67714201627518733</v>
      </c>
      <c r="AZ212" s="21">
        <f>AZ77*AZ186-Baseline!AZ77*Baseline!AZ186</f>
        <v>0.67448406478870915</v>
      </c>
      <c r="BA212" s="21">
        <f>BA77*BA186-Baseline!BA77*Baseline!BA186</f>
        <v>0.67190877172842534</v>
      </c>
      <c r="BB212" s="21">
        <f>BB77*BB186-Baseline!BB77*Baseline!BB186</f>
        <v>0.66934242332332339</v>
      </c>
    </row>
    <row r="213" spans="1:54" outlineLevel="2">
      <c r="A213" s="480"/>
      <c r="B213" s="150" t="s">
        <v>490</v>
      </c>
      <c r="C213" s="19"/>
      <c r="D213" s="135" t="s">
        <v>386</v>
      </c>
      <c r="E213" s="21">
        <f>E193-Baseline!E193</f>
        <v>0</v>
      </c>
      <c r="F213" s="21">
        <f>F193-Baseline!F193</f>
        <v>0.26117379605000579</v>
      </c>
      <c r="G213" s="21">
        <f>G193-Baseline!G193</f>
        <v>0.33320736940465778</v>
      </c>
      <c r="H213" s="21">
        <f>H193-Baseline!H193</f>
        <v>0.41684835195062675</v>
      </c>
      <c r="I213" s="21">
        <f>I193-Baseline!I193</f>
        <v>0.50165754852922717</v>
      </c>
      <c r="J213" s="21">
        <f>J193-Baseline!J193</f>
        <v>0.63359025544558811</v>
      </c>
      <c r="K213" s="21">
        <f>K193-Baseline!K193</f>
        <v>0.64015956240381833</v>
      </c>
      <c r="L213" s="21">
        <f>L193-Baseline!L193</f>
        <v>0.64835593654815327</v>
      </c>
      <c r="M213" s="21">
        <f>M193-Baseline!M193</f>
        <v>0.65627798124588743</v>
      </c>
      <c r="N213" s="21">
        <f>N193-Baseline!N193</f>
        <v>0.66194914096484503</v>
      </c>
      <c r="O213" s="21">
        <f>O193-Baseline!O193</f>
        <v>0.66942015239060559</v>
      </c>
      <c r="P213" s="21">
        <f>P193-Baseline!P193</f>
        <v>0.67659711505394426</v>
      </c>
      <c r="Q213" s="21">
        <f>Q193-Baseline!Q193</f>
        <v>0.68369542372588121</v>
      </c>
      <c r="R213" s="21">
        <f>R193-Baseline!R193</f>
        <v>0.69273527031274718</v>
      </c>
      <c r="S213" s="21">
        <f>S193-Baseline!S193</f>
        <v>0.69966884407563512</v>
      </c>
      <c r="T213" s="21">
        <f>T193-Baseline!T193</f>
        <v>0.70652546132323657</v>
      </c>
      <c r="U213" s="21">
        <f>U193-Baseline!U193</f>
        <v>0.71330568057174659</v>
      </c>
      <c r="V213" s="21">
        <f>V193-Baseline!V193</f>
        <v>0.72199353756520601</v>
      </c>
      <c r="W213" s="21">
        <f>W193-Baseline!W193</f>
        <v>0.72861364752962388</v>
      </c>
      <c r="X213" s="21">
        <f>X193-Baseline!X193</f>
        <v>0.7371246835321994</v>
      </c>
      <c r="Y213" s="21">
        <f>Y193-Baseline!Y193</f>
        <v>0.74358699832836628</v>
      </c>
      <c r="Z213" s="21">
        <f>Z193-Baseline!Z193</f>
        <v>0.75192367397573001</v>
      </c>
      <c r="AA213" s="21">
        <f>AA193-Baseline!AA193</f>
        <v>0.76016969018227698</v>
      </c>
      <c r="AB213" s="21">
        <f>AB193-Baseline!AB193</f>
        <v>0.76832569083561175</v>
      </c>
      <c r="AC213" s="21">
        <f>AC193-Baseline!AC193</f>
        <v>5.9493027428076317</v>
      </c>
      <c r="AD213" s="21">
        <f>AD193-Baseline!AD193</f>
        <v>6.0079403136920604</v>
      </c>
      <c r="AE213" s="21">
        <f>AE193-Baseline!AE193</f>
        <v>6.0673589721351391</v>
      </c>
      <c r="AF213" s="21">
        <f>AF193-Baseline!AF193</f>
        <v>6.1256425652195503</v>
      </c>
      <c r="AG213" s="21">
        <f>AG193-Baseline!AG193</f>
        <v>6.1829729931975947</v>
      </c>
      <c r="AH213" s="21">
        <f>AH193-Baseline!AH193</f>
        <v>6.2395766351386186</v>
      </c>
      <c r="AI213" s="21">
        <f>AI193-Baseline!AI193</f>
        <v>6.2957714378095631</v>
      </c>
      <c r="AJ213" s="21">
        <f>AJ193-Baseline!AJ193</f>
        <v>6.3821929461533955</v>
      </c>
      <c r="AK213" s="21">
        <f>AK193-Baseline!AK193</f>
        <v>6.4685676023006238</v>
      </c>
      <c r="AL213" s="21">
        <f>AL193-Baseline!AL193</f>
        <v>6.5549853192286491</v>
      </c>
      <c r="AM213" s="21">
        <f>AM193-Baseline!AM193</f>
        <v>6.6414803462563299</v>
      </c>
      <c r="AN213" s="21">
        <f>AN193-Baseline!AN193</f>
        <v>6.7280436677126545</v>
      </c>
      <c r="AO213" s="21">
        <f>AO193-Baseline!AO193</f>
        <v>6.8146467799676174</v>
      </c>
      <c r="AP213" s="21">
        <f>AP193-Baseline!AP193</f>
        <v>6.9012941828191572</v>
      </c>
      <c r="AQ213" s="21">
        <f>AQ193-Baseline!AQ193</f>
        <v>6.9879984049383665</v>
      </c>
      <c r="AR213" s="21">
        <f>AR193-Baseline!AR193</f>
        <v>7.0747577484284392</v>
      </c>
      <c r="AS213" s="21">
        <f>AS193-Baseline!AS193</f>
        <v>7.1615681802177136</v>
      </c>
      <c r="AT213" s="21">
        <f>AT193-Baseline!AT193</f>
        <v>7.2484289731227562</v>
      </c>
      <c r="AU213" s="21">
        <f>AU193-Baseline!AU193</f>
        <v>7.3353421342268916</v>
      </c>
      <c r="AV213" s="21">
        <f>AV193-Baseline!AV193</f>
        <v>7.4223081819774848</v>
      </c>
      <c r="AW213" s="21">
        <f>AW193-Baseline!AW193</f>
        <v>7.5093262526978748</v>
      </c>
      <c r="AX213" s="21">
        <f>AX193-Baseline!AX193</f>
        <v>7.5963961655139514</v>
      </c>
      <c r="AY213" s="21">
        <f>AY193-Baseline!AY193</f>
        <v>7.6589863144895673</v>
      </c>
      <c r="AZ213" s="21">
        <f>AZ193-Baseline!AZ193</f>
        <v>7.71302303678101</v>
      </c>
      <c r="BA213" s="21">
        <f>BA193-Baseline!BA193</f>
        <v>7.7673525018999356</v>
      </c>
      <c r="BB213" s="21">
        <f>BB193-Baseline!BB193</f>
        <v>7.8211442155529483</v>
      </c>
    </row>
    <row r="214" spans="1:54" outlineLevel="2">
      <c r="A214" s="480"/>
      <c r="B214" s="150" t="s">
        <v>491</v>
      </c>
      <c r="C214" s="19"/>
      <c r="D214" s="135" t="s">
        <v>386</v>
      </c>
      <c r="E214" s="21">
        <f>E194-Baseline!E194</f>
        <v>0</v>
      </c>
      <c r="F214" s="21">
        <f>F194-Baseline!F194</f>
        <v>0.13046392753931624</v>
      </c>
      <c r="G214" s="21">
        <f>G194-Baseline!G194</f>
        <v>0.16665074128112778</v>
      </c>
      <c r="H214" s="21">
        <f>H194-Baseline!H194</f>
        <v>0.20877821378773387</v>
      </c>
      <c r="I214" s="21">
        <f>I194-Baseline!I194</f>
        <v>0.25081548856072189</v>
      </c>
      <c r="J214" s="21">
        <f>J194-Baseline!J194</f>
        <v>0.31631287091669869</v>
      </c>
      <c r="K214" s="21">
        <f>K194-Baseline!K194</f>
        <v>0.32024565672888539</v>
      </c>
      <c r="L214" s="21">
        <f>L194-Baseline!L194</f>
        <v>0.32402509857993067</v>
      </c>
      <c r="M214" s="21">
        <f>M194-Baseline!M194</f>
        <v>0.32774341927612483</v>
      </c>
      <c r="N214" s="21">
        <f>N194-Baseline!N194</f>
        <v>0.33144066182375465</v>
      </c>
      <c r="O214" s="21">
        <f>O194-Baseline!O194</f>
        <v>0.33508256818112692</v>
      </c>
      <c r="P214" s="21">
        <f>P194-Baseline!P194</f>
        <v>0.3386543302239664</v>
      </c>
      <c r="Q214" s="21">
        <f>Q194-Baseline!Q194</f>
        <v>0.34226391743700546</v>
      </c>
      <c r="R214" s="21">
        <f>R194-Baseline!R194</f>
        <v>0.34591173395716268</v>
      </c>
      <c r="S214" s="21">
        <f>S194-Baseline!S194</f>
        <v>0.34951953024396687</v>
      </c>
      <c r="T214" s="21">
        <f>T194-Baseline!T194</f>
        <v>0.35316471856748066</v>
      </c>
      <c r="U214" s="21">
        <f>U194-Baseline!U194</f>
        <v>0.35684769587155873</v>
      </c>
      <c r="V214" s="21">
        <f>V194-Baseline!V194</f>
        <v>0.36056885432048258</v>
      </c>
      <c r="W214" s="21">
        <f>W194-Baseline!W194</f>
        <v>0.36432859667567108</v>
      </c>
      <c r="X214" s="21">
        <f>X194-Baseline!X194</f>
        <v>0.36812732439076523</v>
      </c>
      <c r="Y214" s="21">
        <f>Y194-Baseline!Y194</f>
        <v>0.37196544876552728</v>
      </c>
      <c r="Z214" s="21">
        <f>Z194-Baseline!Z194</f>
        <v>0.37584338095817493</v>
      </c>
      <c r="AA214" s="21">
        <f>AA194-Baseline!AA194</f>
        <v>0.37976153716507</v>
      </c>
      <c r="AB214" s="21">
        <f>AB194-Baseline!AB194</f>
        <v>0.38372033923982674</v>
      </c>
      <c r="AC214" s="21">
        <f>AC194-Baseline!AC194</f>
        <v>2.9707745778596077</v>
      </c>
      <c r="AD214" s="21">
        <f>AD194-Baseline!AD194</f>
        <v>2.9995801700596161</v>
      </c>
      <c r="AE214" s="21">
        <f>AE194-Baseline!AE194</f>
        <v>3.0282223816253406</v>
      </c>
      <c r="AF214" s="21">
        <f>AF194-Baseline!AF194</f>
        <v>3.0565597156204021</v>
      </c>
      <c r="AG214" s="21">
        <f>AG194-Baseline!AG194</f>
        <v>3.0845131255048344</v>
      </c>
      <c r="AH214" s="21">
        <f>AH194-Baseline!AH194</f>
        <v>3.1120887473027139</v>
      </c>
      <c r="AI214" s="21">
        <f>AI194-Baseline!AI194</f>
        <v>3.1394170653915339</v>
      </c>
      <c r="AJ214" s="21">
        <f>AJ194-Baseline!AJ194</f>
        <v>3.1818095691933621</v>
      </c>
      <c r="AK214" s="21">
        <f>AK194-Baseline!AK194</f>
        <v>3.2242147871987967</v>
      </c>
      <c r="AL214" s="21">
        <f>AL194-Baseline!AL194</f>
        <v>3.2666382120740849</v>
      </c>
      <c r="AM214" s="21">
        <f>AM194-Baseline!AM194</f>
        <v>3.3090904968714199</v>
      </c>
      <c r="AN214" s="21">
        <f>AN194-Baseline!AN194</f>
        <v>3.3515741709132598</v>
      </c>
      <c r="AO214" s="21">
        <f>AO194-Baseline!AO194</f>
        <v>3.3940808115202898</v>
      </c>
      <c r="AP214" s="21">
        <f>AP194-Baseline!AP194</f>
        <v>3.4366112975746717</v>
      </c>
      <c r="AQ214" s="21">
        <f>AQ194-Baseline!AQ194</f>
        <v>3.4791677139374215</v>
      </c>
      <c r="AR214" s="21">
        <f>AR194-Baseline!AR194</f>
        <v>3.5217504857057733</v>
      </c>
      <c r="AS214" s="21">
        <f>AS194-Baseline!AS194</f>
        <v>3.5643588105317221</v>
      </c>
      <c r="AT214" s="21">
        <f>AT194-Baseline!AT194</f>
        <v>3.6069922340335836</v>
      </c>
      <c r="AU214" s="21">
        <f>AU194-Baseline!AU194</f>
        <v>3.649651199709254</v>
      </c>
      <c r="AV214" s="21">
        <f>AV194-Baseline!AV194</f>
        <v>3.6923358719021806</v>
      </c>
      <c r="AW214" s="21">
        <f>AW194-Baseline!AW194</f>
        <v>3.735046113969041</v>
      </c>
      <c r="AX214" s="21">
        <f>AX194-Baseline!AX194</f>
        <v>3.7777818645536527</v>
      </c>
      <c r="AY214" s="21">
        <f>AY194-Baseline!AY194</f>
        <v>3.8083449647387368</v>
      </c>
      <c r="AZ214" s="21">
        <f>AZ194-Baseline!AZ194</f>
        <v>3.8346587272623012</v>
      </c>
      <c r="BA214" s="21">
        <f>BA194-Baseline!BA194</f>
        <v>3.8611222899968851</v>
      </c>
      <c r="BB214" s="21">
        <f>BB194-Baseline!BB194</f>
        <v>3.8873226982362894</v>
      </c>
    </row>
    <row r="215" spans="1:54" outlineLevel="2">
      <c r="A215" s="480"/>
      <c r="B215" s="150" t="s">
        <v>492</v>
      </c>
      <c r="C215" s="19"/>
      <c r="D215" s="135" t="s">
        <v>386</v>
      </c>
      <c r="E215" s="21">
        <f>E195-Baseline!E195</f>
        <v>0</v>
      </c>
      <c r="F215" s="21">
        <f>F195-Baseline!F195</f>
        <v>0.39139178252663243</v>
      </c>
      <c r="G215" s="21">
        <f>G195-Baseline!G195</f>
        <v>0.49995222384338689</v>
      </c>
      <c r="H215" s="21">
        <f>H195-Baseline!H195</f>
        <v>0.62633464136320072</v>
      </c>
      <c r="I215" s="21">
        <f>I195-Baseline!I195</f>
        <v>0.75244646568216567</v>
      </c>
      <c r="J215" s="21">
        <f>J195-Baseline!J195</f>
        <v>0.94893861254167788</v>
      </c>
      <c r="K215" s="21">
        <f>K195-Baseline!K195</f>
        <v>0.96073697018665527</v>
      </c>
      <c r="L215" s="21">
        <f>L195-Baseline!L195</f>
        <v>0.97207529573978846</v>
      </c>
      <c r="M215" s="21">
        <f>M195-Baseline!M195</f>
        <v>0.98323025762199734</v>
      </c>
      <c r="N215" s="21">
        <f>N195-Baseline!N195</f>
        <v>0.99432198526569593</v>
      </c>
      <c r="O215" s="21">
        <f>O195-Baseline!O195</f>
        <v>1.005247704543379</v>
      </c>
      <c r="P215" s="21">
        <f>P195-Baseline!P195</f>
        <v>1.0159629908756997</v>
      </c>
      <c r="Q215" s="21">
        <f>Q195-Baseline!Q195</f>
        <v>1.0267917523110128</v>
      </c>
      <c r="R215" s="21">
        <f>R195-Baseline!R195</f>
        <v>1.0377352018714916</v>
      </c>
      <c r="S215" s="21">
        <f>S195-Baseline!S195</f>
        <v>1.048558590530849</v>
      </c>
      <c r="T215" s="21">
        <f>T195-Baseline!T195</f>
        <v>1.0594941555022928</v>
      </c>
      <c r="U215" s="21">
        <f>U195-Baseline!U195</f>
        <v>1.0705430878139239</v>
      </c>
      <c r="V215" s="21">
        <f>V195-Baseline!V195</f>
        <v>1.0817065627630953</v>
      </c>
      <c r="W215" s="21">
        <f>W195-Baseline!W195</f>
        <v>1.092985790027015</v>
      </c>
      <c r="X215" s="21">
        <f>X195-Baseline!X195</f>
        <v>1.1043819731722984</v>
      </c>
      <c r="Y215" s="21">
        <f>Y195-Baseline!Y195</f>
        <v>1.1158963462965801</v>
      </c>
      <c r="Z215" s="21">
        <f>Z195-Baseline!Z195</f>
        <v>1.1275301426797277</v>
      </c>
      <c r="AA215" s="21">
        <f>AA195-Baseline!AA195</f>
        <v>1.1392846116891313</v>
      </c>
      <c r="AB215" s="21">
        <f>AB195-Baseline!AB195</f>
        <v>1.1511610177194811</v>
      </c>
      <c r="AC215" s="21">
        <f>AC195-Baseline!AC195</f>
        <v>8.9123237336630723</v>
      </c>
      <c r="AD215" s="21">
        <f>AD195-Baseline!AD195</f>
        <v>8.9987405103584877</v>
      </c>
      <c r="AE215" s="21">
        <f>AE195-Baseline!AE195</f>
        <v>9.0846671451709824</v>
      </c>
      <c r="AF215" s="21">
        <f>AF195-Baseline!AF195</f>
        <v>9.1696791472974439</v>
      </c>
      <c r="AG215" s="21">
        <f>AG195-Baseline!AG195</f>
        <v>9.2535393768318102</v>
      </c>
      <c r="AH215" s="21">
        <f>AH195-Baseline!AH195</f>
        <v>9.3362662423024858</v>
      </c>
      <c r="AI215" s="21">
        <f>AI195-Baseline!AI195</f>
        <v>9.4182511966274376</v>
      </c>
      <c r="AJ215" s="21">
        <f>AJ195-Baseline!AJ195</f>
        <v>9.545428708078191</v>
      </c>
      <c r="AK215" s="21">
        <f>AK195-Baseline!AK195</f>
        <v>9.6726443621285796</v>
      </c>
      <c r="AL215" s="21">
        <f>AL195-Baseline!AL195</f>
        <v>9.7999146367865819</v>
      </c>
      <c r="AM215" s="21">
        <f>AM195-Baseline!AM195</f>
        <v>9.927271491227657</v>
      </c>
      <c r="AN215" s="21">
        <f>AN195-Baseline!AN195</f>
        <v>10.054722513395433</v>
      </c>
      <c r="AO215" s="21">
        <f>AO195-Baseline!AO195</f>
        <v>10.18224243525637</v>
      </c>
      <c r="AP215" s="21">
        <f>AP195-Baseline!AP195</f>
        <v>10.309833893459739</v>
      </c>
      <c r="AQ215" s="21">
        <f>AQ195-Baseline!AQ195</f>
        <v>10.437503142589634</v>
      </c>
      <c r="AR215" s="21">
        <f>AR195-Baseline!AR195</f>
        <v>10.565251457936796</v>
      </c>
      <c r="AS215" s="21">
        <f>AS195-Baseline!AS195</f>
        <v>10.693076432455712</v>
      </c>
      <c r="AT215" s="21">
        <f>AT195-Baseline!AT195</f>
        <v>10.820976703002543</v>
      </c>
      <c r="AU215" s="21">
        <f>AU195-Baseline!AU195</f>
        <v>10.948953600070979</v>
      </c>
      <c r="AV215" s="21">
        <f>AV195-Baseline!AV195</f>
        <v>11.077007616691247</v>
      </c>
      <c r="AW215" s="21">
        <f>AW195-Baseline!AW195</f>
        <v>11.205138342933338</v>
      </c>
      <c r="AX215" s="21">
        <f>AX195-Baseline!AX195</f>
        <v>11.333345594728655</v>
      </c>
      <c r="AY215" s="21">
        <f>AY195-Baseline!AY195</f>
        <v>11.425034895321858</v>
      </c>
      <c r="AZ215" s="21">
        <f>AZ195-Baseline!AZ195</f>
        <v>11.503976182929051</v>
      </c>
      <c r="BA215" s="21">
        <f>BA195-Baseline!BA195</f>
        <v>11.583366871169204</v>
      </c>
      <c r="BB215" s="21">
        <f>BB195-Baseline!BB195</f>
        <v>11.661968095923498</v>
      </c>
    </row>
    <row r="216" spans="1:54" outlineLevel="2">
      <c r="A216" s="480"/>
      <c r="B216" s="150" t="s">
        <v>285</v>
      </c>
      <c r="C216" s="19"/>
      <c r="D216" s="135" t="s">
        <v>386</v>
      </c>
      <c r="E216" s="21">
        <f>E196-Baseline!E196</f>
        <v>0</v>
      </c>
      <c r="F216" s="21">
        <f>F196-Baseline!F196</f>
        <v>1.81154370983867E-2</v>
      </c>
      <c r="G216" s="21">
        <f>G196-Baseline!G196</f>
        <v>2.5028671359301313E-2</v>
      </c>
      <c r="H216" s="21">
        <f>H196-Baseline!H196</f>
        <v>4.2780328939470591E-2</v>
      </c>
      <c r="I216" s="21">
        <f>I196-Baseline!I196</f>
        <v>5.143461429137175E-2</v>
      </c>
      <c r="J216" s="21">
        <f>J196-Baseline!J196</f>
        <v>6.9984965532756238E-2</v>
      </c>
      <c r="K216" s="21">
        <f>K196-Baseline!K196</f>
        <v>7.0695328283491676E-2</v>
      </c>
      <c r="L216" s="21">
        <f>L196-Baseline!L196</f>
        <v>7.1363715436588482E-2</v>
      </c>
      <c r="M216" s="21">
        <f>M196-Baseline!M196</f>
        <v>7.2030613479764138E-2</v>
      </c>
      <c r="N216" s="21">
        <f>N196-Baseline!N196</f>
        <v>7.2703416068180982E-2</v>
      </c>
      <c r="O216" s="21">
        <f>O196-Baseline!O196</f>
        <v>7.3375532847856251E-2</v>
      </c>
      <c r="P216" s="21">
        <f>P196-Baseline!P196</f>
        <v>7.4033928849661423E-2</v>
      </c>
      <c r="Q216" s="21">
        <f>Q196-Baseline!Q196</f>
        <v>7.4709077938428736E-2</v>
      </c>
      <c r="R216" s="21">
        <f>R196-Baseline!R196</f>
        <v>7.5401198352351706E-2</v>
      </c>
      <c r="S216" s="21">
        <f>S196-Baseline!S196</f>
        <v>7.6110371031821833E-2</v>
      </c>
      <c r="T216" s="21">
        <f>T196-Baseline!T196</f>
        <v>7.6836817788736189E-2</v>
      </c>
      <c r="U216" s="21">
        <f>U196-Baseline!U196</f>
        <v>7.7580695300691005E-2</v>
      </c>
      <c r="V216" s="21">
        <f>V196-Baseline!V196</f>
        <v>7.8342151315845321E-2</v>
      </c>
      <c r="W216" s="21">
        <f>W196-Baseline!W196</f>
        <v>7.9121426656013183E-2</v>
      </c>
      <c r="X216" s="21">
        <f>X196-Baseline!X196</f>
        <v>7.9918644984458442E-2</v>
      </c>
      <c r="Y216" s="21">
        <f>Y196-Baseline!Y196</f>
        <v>8.073403602436735E-2</v>
      </c>
      <c r="Z216" s="21">
        <f>Z196-Baseline!Z196</f>
        <v>8.1567763324937648E-2</v>
      </c>
      <c r="AA216" s="21">
        <f>AA196-Baseline!AA196</f>
        <v>8.2420040189064459E-2</v>
      </c>
      <c r="AB216" s="21">
        <f>AB196-Baseline!AB196</f>
        <v>8.3291061611662442E-2</v>
      </c>
      <c r="AC216" s="21">
        <f>AC196-Baseline!AC196</f>
        <v>0.19767790442189614</v>
      </c>
      <c r="AD216" s="21">
        <f>AD196-Baseline!AD196</f>
        <v>0.19704527120859971</v>
      </c>
      <c r="AE216" s="21">
        <f>AE196-Baseline!AE196</f>
        <v>0.1964595514634091</v>
      </c>
      <c r="AF216" s="21">
        <f>AF196-Baseline!AF196</f>
        <v>0.19592072306609998</v>
      </c>
      <c r="AG216" s="21">
        <f>AG196-Baseline!AG196</f>
        <v>0.19542882227433234</v>
      </c>
      <c r="AH216" s="21">
        <f>AH196-Baseline!AH196</f>
        <v>0.19498382060435304</v>
      </c>
      <c r="AI216" s="21">
        <f>AI196-Baseline!AI196</f>
        <v>0.1945857433509004</v>
      </c>
      <c r="AJ216" s="21">
        <f>AJ196-Baseline!AJ196</f>
        <v>0.19464502039138321</v>
      </c>
      <c r="AK216" s="21">
        <f>AK196-Baseline!AK196</f>
        <v>0.19475091000042344</v>
      </c>
      <c r="AL216" s="21">
        <f>AL196-Baseline!AL196</f>
        <v>0.19490375777213087</v>
      </c>
      <c r="AM216" s="21">
        <f>AM196-Baseline!AM196</f>
        <v>0.19510396505290695</v>
      </c>
      <c r="AN216" s="21">
        <f>AN196-Baseline!AN196</f>
        <v>0.19535190315122408</v>
      </c>
      <c r="AO216" s="21">
        <f>AO196-Baseline!AO196</f>
        <v>0.19564801930343334</v>
      </c>
      <c r="AP216" s="21">
        <f>AP196-Baseline!AP196</f>
        <v>0.19599273969785713</v>
      </c>
      <c r="AQ216" s="21">
        <f>AQ196-Baseline!AQ196</f>
        <v>0.19638649324721102</v>
      </c>
      <c r="AR216" s="21">
        <f>AR196-Baseline!AR196</f>
        <v>0.19682980095919467</v>
      </c>
      <c r="AS216" s="21">
        <f>AS196-Baseline!AS196</f>
        <v>0.19732310298075273</v>
      </c>
      <c r="AT216" s="21">
        <f>AT196-Baseline!AT196</f>
        <v>0.19786694923426706</v>
      </c>
      <c r="AU216" s="21">
        <f>AU196-Baseline!AU196</f>
        <v>0.19846184307767389</v>
      </c>
      <c r="AV216" s="21">
        <f>AV196-Baseline!AV196</f>
        <v>0.1991083757483012</v>
      </c>
      <c r="AW216" s="21">
        <f>AW196-Baseline!AW196</f>
        <v>0.19980707500018324</v>
      </c>
      <c r="AX216" s="21">
        <f>AX196-Baseline!AX196</f>
        <v>0.20055854930166594</v>
      </c>
      <c r="AY216" s="21">
        <f>AY196-Baseline!AY196</f>
        <v>0.20108848603935359</v>
      </c>
      <c r="AZ216" s="21">
        <f>AZ196-Baseline!AZ196</f>
        <v>0.20157223668048996</v>
      </c>
      <c r="BA216" s="21">
        <f>BA196-Baseline!BA196</f>
        <v>0.20210892101468536</v>
      </c>
      <c r="BB216" s="21">
        <f>BB196-Baseline!BB196</f>
        <v>0.20264505269903088</v>
      </c>
    </row>
    <row r="217" spans="1:54" outlineLevel="2">
      <c r="A217" s="480"/>
      <c r="B217" s="150" t="s">
        <v>288</v>
      </c>
      <c r="C217" s="19"/>
      <c r="D217" s="135"/>
      <c r="E217" s="21">
        <f>E197-Baseline!E197</f>
        <v>0</v>
      </c>
      <c r="F217" s="21">
        <f>F197-Baseline!F197</f>
        <v>9.5468850772946645E-2</v>
      </c>
      <c r="G217" s="21">
        <f>G197-Baseline!G197</f>
        <v>0.12576578696352314</v>
      </c>
      <c r="H217" s="21">
        <f>H197-Baseline!H197</f>
        <v>0.18688259665697249</v>
      </c>
      <c r="I217" s="21">
        <f>I197-Baseline!I197</f>
        <v>0.21943271846651857</v>
      </c>
      <c r="J217" s="21">
        <f>J197-Baseline!J197</f>
        <v>0.28433646539022028</v>
      </c>
      <c r="K217" s="21">
        <f>K197-Baseline!K197</f>
        <v>0.28201658029085586</v>
      </c>
      <c r="L217" s="21">
        <f>L197-Baseline!L197</f>
        <v>0.27957741654652768</v>
      </c>
      <c r="M217" s="21">
        <f>M197-Baseline!M197</f>
        <v>0.27713419741676848</v>
      </c>
      <c r="N217" s="21">
        <f>N197-Baseline!N197</f>
        <v>0.27471063530590456</v>
      </c>
      <c r="O217" s="21">
        <f>O197-Baseline!O197</f>
        <v>0.27228685123817709</v>
      </c>
      <c r="P217" s="21">
        <f>P197-Baseline!P197</f>
        <v>0.26983290380431146</v>
      </c>
      <c r="Q217" s="21">
        <f>Q197-Baseline!Q197</f>
        <v>0.26743211877590589</v>
      </c>
      <c r="R217" s="21">
        <f>R197-Baseline!R197</f>
        <v>0.26508284387241599</v>
      </c>
      <c r="S217" s="21">
        <f>S197-Baseline!S197</f>
        <v>0.26278348113022254</v>
      </c>
      <c r="T217" s="21">
        <f>T197-Baseline!T197</f>
        <v>0.26053248725164835</v>
      </c>
      <c r="U217" s="21">
        <f>U197-Baseline!U197</f>
        <v>0.25832836942234394</v>
      </c>
      <c r="V217" s="21">
        <f>V197-Baseline!V197</f>
        <v>0.25616968592280465</v>
      </c>
      <c r="W217" s="21">
        <f>W197-Baseline!W197</f>
        <v>0.25405504407744051</v>
      </c>
      <c r="X217" s="21">
        <f>X197-Baseline!X197</f>
        <v>0.25198309501065186</v>
      </c>
      <c r="Y217" s="21">
        <f>Y197-Baseline!Y197</f>
        <v>0.24995253709667686</v>
      </c>
      <c r="Z217" s="21">
        <f>Z197-Baseline!Z197</f>
        <v>0.24796211052642025</v>
      </c>
      <c r="AA217" s="21">
        <f>AA197-Baseline!AA197</f>
        <v>0.24601060105644201</v>
      </c>
      <c r="AB217" s="21">
        <f>AB197-Baseline!AB197</f>
        <v>0.24409683165319418</v>
      </c>
      <c r="AC217" s="21">
        <f>AC197-Baseline!AC197</f>
        <v>1.0713549153342434</v>
      </c>
      <c r="AD217" s="21">
        <f>AD197-Baseline!AD197</f>
        <v>1.060122297425302</v>
      </c>
      <c r="AE217" s="21">
        <f>AE197-Baseline!AE197</f>
        <v>1.0491633895247681</v>
      </c>
      <c r="AF217" s="21">
        <f>AF197-Baseline!AF197</f>
        <v>1.0384695112408231</v>
      </c>
      <c r="AG217" s="21">
        <f>AG197-Baseline!AG197</f>
        <v>1.0280322934687938</v>
      </c>
      <c r="AH217" s="21">
        <f>AH197-Baseline!AH197</f>
        <v>1.0178436196901366</v>
      </c>
      <c r="AI217" s="21">
        <f>AI197-Baseline!AI197</f>
        <v>1.0078956695891996</v>
      </c>
      <c r="AJ217" s="21">
        <f>AJ197-Baseline!AJ197</f>
        <v>1.003026407393417</v>
      </c>
      <c r="AK217" s="21">
        <f>AK197-Baseline!AK197</f>
        <v>0.99831416107822513</v>
      </c>
      <c r="AL217" s="21">
        <f>AL197-Baseline!AL197</f>
        <v>0.99375450113405606</v>
      </c>
      <c r="AM217" s="21">
        <f>AM197-Baseline!AM197</f>
        <v>0.9893431502038208</v>
      </c>
      <c r="AN217" s="21">
        <f>AN197-Baseline!AN197</f>
        <v>0.98507593839750562</v>
      </c>
      <c r="AO217" s="21">
        <f>AO197-Baseline!AO197</f>
        <v>0.98094882440757658</v>
      </c>
      <c r="AP217" s="21">
        <f>AP197-Baseline!AP197</f>
        <v>0.97695790039715646</v>
      </c>
      <c r="AQ217" s="21">
        <f>AQ197-Baseline!AQ197</f>
        <v>0.97309935294333627</v>
      </c>
      <c r="AR217" s="21">
        <f>AR197-Baseline!AR197</f>
        <v>0.96936950027327207</v>
      </c>
      <c r="AS217" s="21">
        <f>AS197-Baseline!AS197</f>
        <v>0.96576477179966425</v>
      </c>
      <c r="AT217" s="21">
        <f>AT197-Baseline!AT197</f>
        <v>0.96228169017244269</v>
      </c>
      <c r="AU217" s="21">
        <f>AU197-Baseline!AU197</f>
        <v>0.95891689992533635</v>
      </c>
      <c r="AV217" s="21">
        <f>AV197-Baseline!AV197</f>
        <v>0.95566713012411242</v>
      </c>
      <c r="AW217" s="21">
        <f>AW197-Baseline!AW197</f>
        <v>0.95252922053063926</v>
      </c>
      <c r="AX217" s="21">
        <f>AX197-Baseline!AX197</f>
        <v>0.94950010166587973</v>
      </c>
      <c r="AY217" s="21">
        <f>AY197-Baseline!AY197</f>
        <v>0.9440920497400036</v>
      </c>
      <c r="AZ217" s="21">
        <f>AZ197-Baseline!AZ197</f>
        <v>0.93797897121481277</v>
      </c>
      <c r="BA217" s="21">
        <f>BA197-Baseline!BA197</f>
        <v>0.93206090012962584</v>
      </c>
      <c r="BB217" s="21">
        <f>BB197-Baseline!BB197</f>
        <v>0.92619500764090823</v>
      </c>
    </row>
    <row r="218" spans="1:54" outlineLevel="2">
      <c r="A218" s="481"/>
      <c r="B218" s="150" t="s">
        <v>473</v>
      </c>
      <c r="C218" s="19"/>
      <c r="D218" s="135" t="s">
        <v>386</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9" t="s">
        <v>493</v>
      </c>
      <c r="B220" s="150" t="s">
        <v>494</v>
      </c>
      <c r="C220" s="19"/>
      <c r="D220" s="135" t="s">
        <v>386</v>
      </c>
      <c r="E220" s="21">
        <f>E200-Baseline!E200</f>
        <v>-2.3829075134719027</v>
      </c>
      <c r="F220" s="21">
        <f>F200-Baseline!F200</f>
        <v>-0.65930646665417925</v>
      </c>
      <c r="G220" s="21">
        <f>G200-Baseline!G200</f>
        <v>-1.8073686199452617</v>
      </c>
      <c r="H220" s="21">
        <f>H200-Baseline!H200</f>
        <v>-0.46329830864191024</v>
      </c>
      <c r="I220" s="21">
        <f>I200-Baseline!I200</f>
        <v>-2.1086717703868914</v>
      </c>
      <c r="J220" s="21">
        <f>J200-Baseline!J200</f>
        <v>0.61306560818424316</v>
      </c>
      <c r="K220" s="21">
        <f>K200-Baseline!K200</f>
        <v>0.66390575397883822</v>
      </c>
      <c r="L220" s="21">
        <f>L200-Baseline!L200</f>
        <v>0.71291665518720038</v>
      </c>
      <c r="M220" s="21">
        <f>M200-Baseline!M200</f>
        <v>0.75857069387368981</v>
      </c>
      <c r="N220" s="21">
        <f>N200-Baseline!N200</f>
        <v>0.79911374769504562</v>
      </c>
      <c r="O220" s="21">
        <f>O200-Baseline!O200</f>
        <v>0.83872997862955856</v>
      </c>
      <c r="P220" s="21">
        <f>P200-Baseline!P200</f>
        <v>0.87543964093899262</v>
      </c>
      <c r="Q220" s="21">
        <f>Q200-Baseline!Q200</f>
        <v>0.9097551544528919</v>
      </c>
      <c r="R220" s="21">
        <f>R200-Baseline!R200</f>
        <v>0.9438390449088665</v>
      </c>
      <c r="S220" s="21">
        <f>S200-Baseline!S200</f>
        <v>0.97377812872054292</v>
      </c>
      <c r="T220" s="21">
        <f>T200-Baseline!T200</f>
        <v>1.0017292924729659</v>
      </c>
      <c r="U220" s="21">
        <f>U200-Baseline!U200</f>
        <v>1.0278137560662159</v>
      </c>
      <c r="V220" s="21">
        <f>V200-Baseline!V200</f>
        <v>1.0541296989689748</v>
      </c>
      <c r="W220" s="21">
        <f>W200-Baseline!W200</f>
        <v>1.0768097900393521</v>
      </c>
      <c r="X220" s="21">
        <f>X200-Baseline!X200</f>
        <v>1.0999147550636259</v>
      </c>
      <c r="Y220" s="21">
        <f>Y200-Baseline!Y200</f>
        <v>1.1196015222499938</v>
      </c>
      <c r="Z220" s="21">
        <f>Z200-Baseline!Z200</f>
        <v>1.1398843716743698</v>
      </c>
      <c r="AA220" s="21">
        <f>AA200-Baseline!AA200</f>
        <v>1.1588844916872993</v>
      </c>
      <c r="AB220" s="21">
        <f>AB200-Baseline!AB200</f>
        <v>1.1766839235675839</v>
      </c>
      <c r="AC220" s="21">
        <f>AC200-Baseline!AC200</f>
        <v>7.9127221728110158</v>
      </c>
      <c r="AD220" s="21">
        <f>AD200-Baseline!AD200</f>
        <v>7.9563669511814794</v>
      </c>
      <c r="AE220" s="21">
        <f>AE200-Baseline!AE200</f>
        <v>8.0011270952563791</v>
      </c>
      <c r="AF220" s="21">
        <f>AF200-Baseline!AF200</f>
        <v>8.045077711912711</v>
      </c>
      <c r="AG220" s="21">
        <f>AG200-Baseline!AG200</f>
        <v>8.0883923197710033</v>
      </c>
      <c r="AH220" s="21">
        <f>AH200-Baseline!AH200</f>
        <v>8.131289101953513</v>
      </c>
      <c r="AI220" s="21">
        <f>AI200-Baseline!AI200</f>
        <v>8.1740781693168856</v>
      </c>
      <c r="AJ220" s="21">
        <f>AJ200-Baseline!AJ200</f>
        <v>8.2559093312181346</v>
      </c>
      <c r="AK220" s="21">
        <f>AK200-Baseline!AK200</f>
        <v>8.3378969876457063</v>
      </c>
      <c r="AL220" s="21">
        <f>AL200-Baseline!AL200</f>
        <v>8.4201269790092113</v>
      </c>
      <c r="AM220" s="21">
        <f>AM200-Baseline!AM200</f>
        <v>8.5026296885435499</v>
      </c>
      <c r="AN220" s="21">
        <f>AN200-Baseline!AN200</f>
        <v>8.5853923049613172</v>
      </c>
      <c r="AO220" s="21">
        <f>AO200-Baseline!AO200</f>
        <v>8.6683827507092701</v>
      </c>
      <c r="AP220" s="21">
        <f>AP200-Baseline!AP200</f>
        <v>8.7516020464295821</v>
      </c>
      <c r="AQ220" s="21">
        <f>AQ200-Baseline!AQ200</f>
        <v>8.8350593466507235</v>
      </c>
      <c r="AR220" s="21">
        <f>AR200-Baseline!AR200</f>
        <v>8.9187497989754547</v>
      </c>
      <c r="AS220" s="21">
        <f>AS200-Baseline!AS200</f>
        <v>9.0026662475632406</v>
      </c>
      <c r="AT220" s="21">
        <f>AT200-Baseline!AT200</f>
        <v>9.0868050510366345</v>
      </c>
      <c r="AU220" s="21">
        <f>AU200-Baseline!AU200</f>
        <v>9.1711653673630735</v>
      </c>
      <c r="AV220" s="21">
        <f>AV200-Baseline!AV200</f>
        <v>9.2557450454744696</v>
      </c>
      <c r="AW220" s="21">
        <f>AW200-Baseline!AW200</f>
        <v>9.3405405923368789</v>
      </c>
      <c r="AX220" s="21">
        <f>AX200-Baseline!AX200</f>
        <v>9.4255493773393937</v>
      </c>
      <c r="AY220" s="21">
        <f>AY200-Baseline!AY200</f>
        <v>9.4813088665441398</v>
      </c>
      <c r="AZ220" s="21">
        <f>AZ200-Baseline!AZ200</f>
        <v>9.5270583094650192</v>
      </c>
      <c r="BA220" s="21">
        <f>BA200-Baseline!BA200</f>
        <v>9.573431094772701</v>
      </c>
      <c r="BB220" s="21">
        <f>BB200-Baseline!BB200</f>
        <v>9.6193266992162023</v>
      </c>
    </row>
    <row r="221" spans="1:54" outlineLevel="2">
      <c r="A221" s="480"/>
      <c r="B221" s="150" t="s">
        <v>495</v>
      </c>
      <c r="C221" s="19"/>
      <c r="D221" s="135" t="s">
        <v>386</v>
      </c>
      <c r="E221" s="21">
        <f>E201-Baseline!E201</f>
        <v>-2.3829075134719044</v>
      </c>
      <c r="F221" s="21">
        <f>F201-Baseline!F201</f>
        <v>-0.79001633516486969</v>
      </c>
      <c r="G221" s="21">
        <f>G201-Baseline!G201</f>
        <v>-1.9739252480687952</v>
      </c>
      <c r="H221" s="21">
        <f>H201-Baseline!H201</f>
        <v>-0.67136844680479513</v>
      </c>
      <c r="I221" s="21">
        <f>I201-Baseline!I201</f>
        <v>-2.3595138303554002</v>
      </c>
      <c r="J221" s="21">
        <f>J201-Baseline!J201</f>
        <v>0.29578822365535018</v>
      </c>
      <c r="K221" s="21">
        <f>K201-Baseline!K201</f>
        <v>0.34399184830390084</v>
      </c>
      <c r="L221" s="21">
        <f>L201-Baseline!L201</f>
        <v>0.38858581721897245</v>
      </c>
      <c r="M221" s="21">
        <f>M201-Baseline!M201</f>
        <v>0.43003613190392542</v>
      </c>
      <c r="N221" s="21">
        <f>N201-Baseline!N201</f>
        <v>0.46860526855395435</v>
      </c>
      <c r="O221" s="21">
        <f>O201-Baseline!O201</f>
        <v>0.50439239442008166</v>
      </c>
      <c r="P221" s="21">
        <f>P201-Baseline!P201</f>
        <v>0.53749685610901388</v>
      </c>
      <c r="Q221" s="21">
        <f>Q201-Baseline!Q201</f>
        <v>0.56832364816401437</v>
      </c>
      <c r="R221" s="21">
        <f>R201-Baseline!R201</f>
        <v>0.59701550855328378</v>
      </c>
      <c r="S221" s="21">
        <f>S201-Baseline!S201</f>
        <v>0.62362881488887822</v>
      </c>
      <c r="T221" s="21">
        <f>T201-Baseline!T201</f>
        <v>0.64836854971720825</v>
      </c>
      <c r="U221" s="21">
        <f>U201-Baseline!U201</f>
        <v>0.67135577136603253</v>
      </c>
      <c r="V221" s="21">
        <f>V201-Baseline!V201</f>
        <v>0.69270501572424692</v>
      </c>
      <c r="W221" s="21">
        <f>W201-Baseline!W201</f>
        <v>0.71252473918539927</v>
      </c>
      <c r="X221" s="21">
        <f>X201-Baseline!X201</f>
        <v>0.7309173959221873</v>
      </c>
      <c r="Y221" s="21">
        <f>Y201-Baseline!Y201</f>
        <v>0.74797997268716188</v>
      </c>
      <c r="Z221" s="21">
        <f>Z201-Baseline!Z201</f>
        <v>0.76380407865681654</v>
      </c>
      <c r="AA221" s="21">
        <f>AA201-Baseline!AA201</f>
        <v>0.77847633867009769</v>
      </c>
      <c r="AB221" s="21">
        <f>AB201-Baseline!AB201</f>
        <v>0.79207857197179621</v>
      </c>
      <c r="AC221" s="21">
        <f>AC201-Baseline!AC201</f>
        <v>4.9341940078629989</v>
      </c>
      <c r="AD221" s="21">
        <f>AD201-Baseline!AD201</f>
        <v>4.9480068075490351</v>
      </c>
      <c r="AE221" s="21">
        <f>AE201-Baseline!AE201</f>
        <v>4.9619905047466091</v>
      </c>
      <c r="AF221" s="21">
        <f>AF201-Baseline!AF201</f>
        <v>4.9759948623135699</v>
      </c>
      <c r="AG221" s="21">
        <f>AG201-Baseline!AG201</f>
        <v>4.9899324520782358</v>
      </c>
      <c r="AH221" s="21">
        <f>AH201-Baseline!AH201</f>
        <v>5.0038012141176438</v>
      </c>
      <c r="AI221" s="21">
        <f>AI201-Baseline!AI201</f>
        <v>5.0177237968988493</v>
      </c>
      <c r="AJ221" s="21">
        <f>AJ201-Baseline!AJ201</f>
        <v>5.055525954258087</v>
      </c>
      <c r="AK221" s="21">
        <f>AK201-Baseline!AK201</f>
        <v>5.0935441725438722</v>
      </c>
      <c r="AL221" s="21">
        <f>AL201-Baseline!AL201</f>
        <v>5.131779871854647</v>
      </c>
      <c r="AM221" s="21">
        <f>AM201-Baseline!AM201</f>
        <v>5.1702398391586257</v>
      </c>
      <c r="AN221" s="21">
        <f>AN201-Baseline!AN201</f>
        <v>5.2089228081619439</v>
      </c>
      <c r="AO221" s="21">
        <f>AO201-Baseline!AO201</f>
        <v>5.2478167822619497</v>
      </c>
      <c r="AP221" s="21">
        <f>AP201-Baseline!AP201</f>
        <v>5.2869191611850823</v>
      </c>
      <c r="AQ221" s="21">
        <f>AQ201-Baseline!AQ201</f>
        <v>5.3262286556497713</v>
      </c>
      <c r="AR221" s="21">
        <f>AR201-Baseline!AR201</f>
        <v>5.365742536252796</v>
      </c>
      <c r="AS221" s="21">
        <f>AS201-Baseline!AS201</f>
        <v>5.4054568778772421</v>
      </c>
      <c r="AT221" s="21">
        <f>AT201-Baseline!AT201</f>
        <v>5.4453683119474761</v>
      </c>
      <c r="AU221" s="21">
        <f>AU201-Baseline!AU201</f>
        <v>5.4854744328454217</v>
      </c>
      <c r="AV221" s="21">
        <f>AV201-Baseline!AV201</f>
        <v>5.5257727353991868</v>
      </c>
      <c r="AW221" s="21">
        <f>AW201-Baseline!AW201</f>
        <v>5.5662604536080948</v>
      </c>
      <c r="AX221" s="21">
        <f>AX201-Baseline!AX201</f>
        <v>5.6069350763791022</v>
      </c>
      <c r="AY221" s="21">
        <f>AY201-Baseline!AY201</f>
        <v>5.6306675167932667</v>
      </c>
      <c r="AZ221" s="21">
        <f>AZ201-Baseline!AZ201</f>
        <v>5.6486939999463175</v>
      </c>
      <c r="BA221" s="21">
        <f>BA201-Baseline!BA201</f>
        <v>5.6672008828696221</v>
      </c>
      <c r="BB221" s="21">
        <f>BB201-Baseline!BB201</f>
        <v>5.6855051818995435</v>
      </c>
    </row>
    <row r="222" spans="1:54" outlineLevel="2">
      <c r="A222" s="481"/>
      <c r="B222" s="150" t="s">
        <v>496</v>
      </c>
      <c r="C222" s="19"/>
      <c r="D222" s="135" t="s">
        <v>386</v>
      </c>
      <c r="E222" s="21">
        <f>E202-Baseline!E202</f>
        <v>-2.3829075134718991</v>
      </c>
      <c r="F222" s="21">
        <f>F202-Baseline!F202</f>
        <v>-0.52908848017755261</v>
      </c>
      <c r="G222" s="21">
        <f>G202-Baseline!G202</f>
        <v>-1.6406237655065361</v>
      </c>
      <c r="H222" s="21">
        <f>H202-Baseline!H202</f>
        <v>-0.25381201922933272</v>
      </c>
      <c r="I222" s="21">
        <f>I202-Baseline!I202</f>
        <v>-1.8578828532339564</v>
      </c>
      <c r="J222" s="21">
        <f>J202-Baseline!J202</f>
        <v>0.92841396528033471</v>
      </c>
      <c r="K222" s="21">
        <f>K202-Baseline!K202</f>
        <v>0.98448316176167339</v>
      </c>
      <c r="L222" s="21">
        <f>L202-Baseline!L202</f>
        <v>1.0366360143788285</v>
      </c>
      <c r="M222" s="21">
        <f>M202-Baseline!M202</f>
        <v>1.0855229702498015</v>
      </c>
      <c r="N222" s="21">
        <f>N202-Baseline!N202</f>
        <v>1.1314865919958947</v>
      </c>
      <c r="O222" s="21">
        <f>O202-Baseline!O202</f>
        <v>1.1745575307823337</v>
      </c>
      <c r="P222" s="21">
        <f>P202-Baseline!P202</f>
        <v>1.2148055167607481</v>
      </c>
      <c r="Q222" s="21">
        <f>Q202-Baseline!Q202</f>
        <v>1.2528514830380253</v>
      </c>
      <c r="R222" s="21">
        <f>R202-Baseline!R202</f>
        <v>1.2888389764676127</v>
      </c>
      <c r="S222" s="21">
        <f>S202-Baseline!S202</f>
        <v>1.3226678751757568</v>
      </c>
      <c r="T222" s="21">
        <f>T202-Baseline!T202</f>
        <v>1.3546979866520239</v>
      </c>
      <c r="U222" s="21">
        <f>U202-Baseline!U202</f>
        <v>1.3850511633083968</v>
      </c>
      <c r="V222" s="21">
        <f>V202-Baseline!V202</f>
        <v>1.4138427241668587</v>
      </c>
      <c r="W222" s="21">
        <f>W202-Baseline!W202</f>
        <v>1.4411819325367432</v>
      </c>
      <c r="X222" s="21">
        <f>X202-Baseline!X202</f>
        <v>1.4671720447037231</v>
      </c>
      <c r="Y222" s="21">
        <f>Y202-Baseline!Y202</f>
        <v>1.4919108702182129</v>
      </c>
      <c r="Z222" s="21">
        <f>Z202-Baseline!Z202</f>
        <v>1.5154908403783693</v>
      </c>
      <c r="AA222" s="21">
        <f>AA202-Baseline!AA202</f>
        <v>1.5379994131941572</v>
      </c>
      <c r="AB222" s="21">
        <f>AB202-Baseline!AB202</f>
        <v>1.5595192504514515</v>
      </c>
      <c r="AC222" s="21">
        <f>AC202-Baseline!AC202</f>
        <v>10.875743163666471</v>
      </c>
      <c r="AD222" s="21">
        <f>AD202-Baseline!AD202</f>
        <v>10.947167147847864</v>
      </c>
      <c r="AE222" s="21">
        <f>AE202-Baseline!AE202</f>
        <v>11.018435268292279</v>
      </c>
      <c r="AF222" s="21">
        <f>AF202-Baseline!AF202</f>
        <v>11.089114293990605</v>
      </c>
      <c r="AG222" s="21">
        <f>AG202-Baseline!AG202</f>
        <v>11.158958703405176</v>
      </c>
      <c r="AH222" s="21">
        <f>AH202-Baseline!AH202</f>
        <v>11.227978709117423</v>
      </c>
      <c r="AI222" s="21">
        <f>AI202-Baseline!AI202</f>
        <v>11.296557928134746</v>
      </c>
      <c r="AJ222" s="21">
        <f>AJ202-Baseline!AJ202</f>
        <v>11.419145093142902</v>
      </c>
      <c r="AK222" s="21">
        <f>AK202-Baseline!AK202</f>
        <v>11.541973747473662</v>
      </c>
      <c r="AL222" s="21">
        <f>AL202-Baseline!AL202</f>
        <v>11.665056296567116</v>
      </c>
      <c r="AM222" s="21">
        <f>AM202-Baseline!AM202</f>
        <v>11.788420833514863</v>
      </c>
      <c r="AN222" s="21">
        <f>AN202-Baseline!AN202</f>
        <v>11.912071150644095</v>
      </c>
      <c r="AO222" s="21">
        <f>AO202-Baseline!AO202</f>
        <v>12.035978405998037</v>
      </c>
      <c r="AP222" s="21">
        <f>AP202-Baseline!AP202</f>
        <v>12.160141757070136</v>
      </c>
      <c r="AQ222" s="21">
        <f>AQ202-Baseline!AQ202</f>
        <v>12.284564084301991</v>
      </c>
      <c r="AR222" s="21">
        <f>AR202-Baseline!AR202</f>
        <v>12.409243508483826</v>
      </c>
      <c r="AS222" s="21">
        <f>AS202-Baseline!AS202</f>
        <v>12.534174499801225</v>
      </c>
      <c r="AT222" s="21">
        <f>AT202-Baseline!AT202</f>
        <v>12.659352780916407</v>
      </c>
      <c r="AU222" s="21">
        <f>AU202-Baseline!AU202</f>
        <v>12.784776833207161</v>
      </c>
      <c r="AV222" s="21">
        <f>AV202-Baseline!AV202</f>
        <v>12.910444480188261</v>
      </c>
      <c r="AW222" s="21">
        <f>AW202-Baseline!AW202</f>
        <v>13.036352682572357</v>
      </c>
      <c r="AX222" s="21">
        <f>AX202-Baseline!AX202</f>
        <v>13.162498806554112</v>
      </c>
      <c r="AY222" s="21">
        <f>AY202-Baseline!AY202</f>
        <v>13.247357447376459</v>
      </c>
      <c r="AZ222" s="21">
        <f>AZ202-Baseline!AZ202</f>
        <v>13.31801145561306</v>
      </c>
      <c r="BA222" s="21">
        <f>BA202-Baseline!BA202</f>
        <v>13.389445464041955</v>
      </c>
      <c r="BB222" s="21">
        <f>BB202-Baseline!BB202</f>
        <v>13.460150579586752</v>
      </c>
    </row>
    <row r="223" spans="1:54" outlineLevel="2">
      <c r="B223" s="19"/>
      <c r="C223" s="19"/>
      <c r="D223" s="19"/>
      <c r="E223" s="15"/>
    </row>
    <row r="224" spans="1:54" outlineLevel="2">
      <c r="A224" s="479" t="s">
        <v>497</v>
      </c>
      <c r="B224" s="150" t="s">
        <v>494</v>
      </c>
      <c r="C224" s="19"/>
      <c r="D224" s="135" t="s">
        <v>386</v>
      </c>
      <c r="E224" s="21">
        <f>E204-Baseline!E204</f>
        <v>-2.3829075134719027</v>
      </c>
      <c r="F224" s="21">
        <f>F204-Baseline!F204</f>
        <v>-3.0422139801260855</v>
      </c>
      <c r="G224" s="21">
        <f>G204-Baseline!G204</f>
        <v>-4.8495826000713436</v>
      </c>
      <c r="H224" s="21">
        <f>H204-Baseline!H204</f>
        <v>-5.3128809087132538</v>
      </c>
      <c r="I224" s="21">
        <f>I204-Baseline!I204</f>
        <v>-7.4215526791001452</v>
      </c>
      <c r="J224" s="21">
        <f>J204-Baseline!J204</f>
        <v>-6.808487070915902</v>
      </c>
      <c r="K224" s="21">
        <f>K204-Baseline!K204</f>
        <v>-6.1445813169370638</v>
      </c>
      <c r="L224" s="21">
        <f>L204-Baseline!L204</f>
        <v>-5.4316646617498634</v>
      </c>
      <c r="M224" s="21">
        <f>M204-Baseline!M204</f>
        <v>-4.6730939678761558</v>
      </c>
      <c r="N224" s="21">
        <f>N204-Baseline!N204</f>
        <v>-3.8739802201811244</v>
      </c>
      <c r="O224" s="21">
        <f>O204-Baseline!O204</f>
        <v>-3.0352502415515517</v>
      </c>
      <c r="P224" s="21">
        <f>P204-Baseline!P204</f>
        <v>-2.159810600612559</v>
      </c>
      <c r="Q224" s="21">
        <f>Q204-Baseline!Q204</f>
        <v>-1.2500554461596494</v>
      </c>
      <c r="R224" s="21">
        <f>R204-Baseline!R204</f>
        <v>-0.3062164012507651</v>
      </c>
      <c r="S224" s="21">
        <f>S204-Baseline!S204</f>
        <v>0.66756172746977427</v>
      </c>
      <c r="T224" s="21">
        <f>T204-Baseline!T204</f>
        <v>1.6692910199427615</v>
      </c>
      <c r="U224" s="21">
        <f>U204-Baseline!U204</f>
        <v>2.6971047760089277</v>
      </c>
      <c r="V224" s="21">
        <f>V204-Baseline!V204</f>
        <v>3.7512344749779345</v>
      </c>
      <c r="W224" s="21">
        <f>W204-Baseline!W204</f>
        <v>4.8280442650172404</v>
      </c>
      <c r="X224" s="21">
        <f>X204-Baseline!X204</f>
        <v>5.9279590200808912</v>
      </c>
      <c r="Y224" s="21">
        <f>Y204-Baseline!Y204</f>
        <v>7.0475605423308707</v>
      </c>
      <c r="Z224" s="21">
        <f>Z204-Baseline!Z204</f>
        <v>8.1874449140051979</v>
      </c>
      <c r="AA224" s="21">
        <f>AA204-Baseline!AA204</f>
        <v>9.3463294056925292</v>
      </c>
      <c r="AB224" s="21">
        <f>AB204-Baseline!AB204</f>
        <v>10.523013329260039</v>
      </c>
      <c r="AC224" s="21">
        <f>AC204-Baseline!AC204</f>
        <v>18.435735502070997</v>
      </c>
      <c r="AD224" s="21">
        <f>AD204-Baseline!AD204</f>
        <v>26.392102453252505</v>
      </c>
      <c r="AE224" s="21">
        <f>AE204-Baseline!AE204</f>
        <v>34.393229548508998</v>
      </c>
      <c r="AF224" s="21">
        <f>AF204-Baseline!AF204</f>
        <v>42.43830726042188</v>
      </c>
      <c r="AG224" s="21">
        <f>AG204-Baseline!AG204</f>
        <v>50.526699580192826</v>
      </c>
      <c r="AH224" s="21">
        <f>AH204-Baseline!AH204</f>
        <v>58.657988682146197</v>
      </c>
      <c r="AI224" s="21">
        <f>AI204-Baseline!AI204</f>
        <v>66.832066851463196</v>
      </c>
      <c r="AJ224" s="21">
        <f>AJ204-Baseline!AJ204</f>
        <v>75.087976182681359</v>
      </c>
      <c r="AK224" s="21">
        <f>AK204-Baseline!AK204</f>
        <v>83.425873170327122</v>
      </c>
      <c r="AL224" s="21">
        <f>AL204-Baseline!AL204</f>
        <v>91.846000149336305</v>
      </c>
      <c r="AM224" s="21">
        <f>AM204-Baseline!AM204</f>
        <v>100.34862983787957</v>
      </c>
      <c r="AN224" s="21">
        <f>AN204-Baseline!AN204</f>
        <v>108.93402214284106</v>
      </c>
      <c r="AO224" s="21">
        <f>AO204-Baseline!AO204</f>
        <v>117.60240489355056</v>
      </c>
      <c r="AP224" s="21">
        <f>AP204-Baseline!AP204</f>
        <v>126.35400693998008</v>
      </c>
      <c r="AQ224" s="21">
        <f>AQ204-Baseline!AQ204</f>
        <v>135.1890662866308</v>
      </c>
      <c r="AR224" s="21">
        <f>AR204-Baseline!AR204</f>
        <v>144.10781608560637</v>
      </c>
      <c r="AS224" s="21">
        <f>AS204-Baseline!AS204</f>
        <v>153.11048233316933</v>
      </c>
      <c r="AT224" s="21">
        <f>AT204-Baseline!AT204</f>
        <v>162.19728738420599</v>
      </c>
      <c r="AU224" s="21">
        <f>AU204-Baseline!AU204</f>
        <v>171.36845275156929</v>
      </c>
      <c r="AV224" s="21">
        <f>AV204-Baseline!AV204</f>
        <v>180.62419779704396</v>
      </c>
      <c r="AW224" s="21">
        <f>AW204-Baseline!AW204</f>
        <v>189.96473838938073</v>
      </c>
      <c r="AX224" s="21">
        <f>AX204-Baseline!AX204</f>
        <v>199.39028776672012</v>
      </c>
      <c r="AY224" s="21">
        <f>AY204-Baseline!AY204</f>
        <v>208.87159663326429</v>
      </c>
      <c r="AZ224" s="21">
        <f>AZ204-Baseline!AZ204</f>
        <v>218.39865494272908</v>
      </c>
      <c r="BA224" s="21">
        <f>BA204-Baseline!BA204</f>
        <v>227.97208603750187</v>
      </c>
      <c r="BB224" s="21">
        <f>BB204-Baseline!BB204</f>
        <v>237.59141273671867</v>
      </c>
    </row>
    <row r="225" spans="1:54" outlineLevel="2">
      <c r="A225" s="480"/>
      <c r="B225" s="150" t="s">
        <v>495</v>
      </c>
      <c r="C225" s="19"/>
      <c r="D225" s="135" t="s">
        <v>386</v>
      </c>
      <c r="E225" s="21">
        <f>E205-Baseline!E205</f>
        <v>-2.3829075134719044</v>
      </c>
      <c r="F225" s="21">
        <f>F205-Baseline!F205</f>
        <v>-3.1729238486367706</v>
      </c>
      <c r="G225" s="21">
        <f>G205-Baseline!G205</f>
        <v>-5.1468490967055658</v>
      </c>
      <c r="H225" s="21">
        <f>H205-Baseline!H205</f>
        <v>-5.8182175435103574</v>
      </c>
      <c r="I225" s="21">
        <f>I205-Baseline!I205</f>
        <v>-8.1777313738657682</v>
      </c>
      <c r="J225" s="21">
        <f>J205-Baseline!J205</f>
        <v>-7.881943150210418</v>
      </c>
      <c r="K225" s="21">
        <f>K205-Baseline!K205</f>
        <v>-7.5379513019065172</v>
      </c>
      <c r="L225" s="21">
        <f>L205-Baseline!L205</f>
        <v>-7.1493654846875359</v>
      </c>
      <c r="M225" s="21">
        <f>M205-Baseline!M205</f>
        <v>-6.7193293527836033</v>
      </c>
      <c r="N225" s="21">
        <f>N205-Baseline!N205</f>
        <v>-6.2507240842296596</v>
      </c>
      <c r="O225" s="21">
        <f>O205-Baseline!O205</f>
        <v>-5.7463316898095798</v>
      </c>
      <c r="P225" s="21">
        <f>P205-Baseline!P205</f>
        <v>-5.2088348337005641</v>
      </c>
      <c r="Q225" s="21">
        <f>Q205-Baseline!Q205</f>
        <v>-4.6405111855365249</v>
      </c>
      <c r="R225" s="21">
        <f>R205-Baseline!R205</f>
        <v>-4.0434956769832411</v>
      </c>
      <c r="S225" s="21">
        <f>S205-Baseline!S205</f>
        <v>-3.4198668620943806</v>
      </c>
      <c r="T225" s="21">
        <f>T205-Baseline!T205</f>
        <v>-2.7714983123771617</v>
      </c>
      <c r="U225" s="21">
        <f>U205-Baseline!U205</f>
        <v>-2.1001425410111096</v>
      </c>
      <c r="V225" s="21">
        <f>V205-Baseline!V205</f>
        <v>-1.4074375252868663</v>
      </c>
      <c r="W225" s="21">
        <f>W205-Baseline!W205</f>
        <v>-0.6949127861014972</v>
      </c>
      <c r="X225" s="21">
        <f>X205-Baseline!X205</f>
        <v>3.6004609820736277E-2</v>
      </c>
      <c r="Y225" s="21">
        <f>Y205-Baseline!Y205</f>
        <v>0.78398458250791236</v>
      </c>
      <c r="Z225" s="21">
        <f>Z205-Baseline!Z205</f>
        <v>1.5477886611647591</v>
      </c>
      <c r="AA225" s="21">
        <f>AA205-Baseline!AA205</f>
        <v>2.3262649998348479</v>
      </c>
      <c r="AB225" s="21">
        <f>AB205-Baseline!AB205</f>
        <v>3.1183435718066335</v>
      </c>
      <c r="AC225" s="21">
        <f>AC205-Baseline!AC205</f>
        <v>8.0525375796696039</v>
      </c>
      <c r="AD225" s="21">
        <f>AD205-Baseline!AD205</f>
        <v>13.000544387218724</v>
      </c>
      <c r="AE225" s="21">
        <f>AE205-Baseline!AE205</f>
        <v>17.962534891965333</v>
      </c>
      <c r="AF225" s="21">
        <f>AF205-Baseline!AF205</f>
        <v>22.938529754278875</v>
      </c>
      <c r="AG225" s="21">
        <f>AG205-Baseline!AG205</f>
        <v>27.92846220635704</v>
      </c>
      <c r="AH225" s="21">
        <f>AH205-Baseline!AH205</f>
        <v>32.932263420474783</v>
      </c>
      <c r="AI225" s="21">
        <f>AI205-Baseline!AI205</f>
        <v>37.949987217373632</v>
      </c>
      <c r="AJ225" s="21">
        <f>AJ205-Baseline!AJ205</f>
        <v>43.005513171631719</v>
      </c>
      <c r="AK225" s="21">
        <f>AK205-Baseline!AK205</f>
        <v>48.099057344175662</v>
      </c>
      <c r="AL225" s="21">
        <f>AL205-Baseline!AL205</f>
        <v>53.230837216030295</v>
      </c>
      <c r="AM225" s="21">
        <f>AM205-Baseline!AM205</f>
        <v>58.401077055189035</v>
      </c>
      <c r="AN225" s="21">
        <f>AN205-Baseline!AN205</f>
        <v>63.609999863351049</v>
      </c>
      <c r="AO225" s="21">
        <f>AO205-Baseline!AO205</f>
        <v>68.857816645612957</v>
      </c>
      <c r="AP225" s="21">
        <f>AP205-Baseline!AP205</f>
        <v>74.144735806798053</v>
      </c>
      <c r="AQ225" s="21">
        <f>AQ205-Baseline!AQ205</f>
        <v>79.47096446244791</v>
      </c>
      <c r="AR225" s="21">
        <f>AR205-Baseline!AR205</f>
        <v>84.83670699870072</v>
      </c>
      <c r="AS225" s="21">
        <f>AS205-Baseline!AS205</f>
        <v>90.242163876578161</v>
      </c>
      <c r="AT225" s="21">
        <f>AT205-Baseline!AT205</f>
        <v>95.687532188525665</v>
      </c>
      <c r="AU225" s="21">
        <f>AU205-Baseline!AU205</f>
        <v>101.17300662137086</v>
      </c>
      <c r="AV225" s="21">
        <f>AV205-Baseline!AV205</f>
        <v>106.69877935677005</v>
      </c>
      <c r="AW225" s="21">
        <f>AW205-Baseline!AW205</f>
        <v>112.26503981037786</v>
      </c>
      <c r="AX225" s="21">
        <f>AX205-Baseline!AX205</f>
        <v>117.87197488675702</v>
      </c>
      <c r="AY225" s="21">
        <f>AY205-Baseline!AY205</f>
        <v>123.50264240355045</v>
      </c>
      <c r="AZ225" s="21">
        <f>AZ205-Baseline!AZ205</f>
        <v>129.15133640349677</v>
      </c>
      <c r="BA225" s="21">
        <f>BA205-Baseline!BA205</f>
        <v>134.81853728636634</v>
      </c>
      <c r="BB225" s="21">
        <f>BB205-Baseline!BB205</f>
        <v>140.50404246826565</v>
      </c>
    </row>
    <row r="226" spans="1:54" outlineLevel="2">
      <c r="A226" s="481"/>
      <c r="B226" s="150" t="s">
        <v>496</v>
      </c>
      <c r="C226" s="19"/>
      <c r="D226" s="135" t="s">
        <v>386</v>
      </c>
      <c r="E226" s="21">
        <f>E206-Baseline!E206</f>
        <v>-2.3829075134718991</v>
      </c>
      <c r="F226" s="21">
        <f>F206-Baseline!F206</f>
        <v>-2.9119959936494482</v>
      </c>
      <c r="G226" s="21">
        <f>G206-Baseline!G206</f>
        <v>-4.5526197591559878</v>
      </c>
      <c r="H226" s="21">
        <f>H206-Baseline!H206</f>
        <v>-4.806431778385317</v>
      </c>
      <c r="I226" s="21">
        <f>I206-Baseline!I206</f>
        <v>-6.664314631619277</v>
      </c>
      <c r="J226" s="21">
        <f>J206-Baseline!J206</f>
        <v>-5.7359006663389209</v>
      </c>
      <c r="K226" s="21">
        <f>K206-Baseline!K206</f>
        <v>-4.7514175045772333</v>
      </c>
      <c r="L226" s="21">
        <f>L206-Baseline!L206</f>
        <v>-3.7147814901983907</v>
      </c>
      <c r="M226" s="21">
        <f>M206-Baseline!M206</f>
        <v>-2.6292585199486211</v>
      </c>
      <c r="N226" s="21">
        <f>N206-Baseline!N206</f>
        <v>-1.4977719279527264</v>
      </c>
      <c r="O226" s="21">
        <f>O206-Baseline!O206</f>
        <v>-0.32321439717037492</v>
      </c>
      <c r="P226" s="21">
        <f>P206-Baseline!P206</f>
        <v>0.89159111959037318</v>
      </c>
      <c r="Q226" s="21">
        <f>Q206-Baseline!Q206</f>
        <v>2.1444426026284304</v>
      </c>
      <c r="R226" s="21">
        <f>R206-Baseline!R206</f>
        <v>3.4332815790960467</v>
      </c>
      <c r="S226" s="21">
        <f>S206-Baseline!S206</f>
        <v>4.7559494542717857</v>
      </c>
      <c r="T226" s="21">
        <f>T206-Baseline!T206</f>
        <v>6.110647440923799</v>
      </c>
      <c r="U226" s="21">
        <f>U206-Baseline!U206</f>
        <v>7.4956986042321887</v>
      </c>
      <c r="V226" s="21">
        <f>V206-Baseline!V206</f>
        <v>8.9095413283990865</v>
      </c>
      <c r="W226" s="21">
        <f>W206-Baseline!W206</f>
        <v>10.350723260935865</v>
      </c>
      <c r="X226" s="21">
        <f>X206-Baseline!X206</f>
        <v>11.817895305639581</v>
      </c>
      <c r="Y226" s="21">
        <f>Y206-Baseline!Y206</f>
        <v>13.30980617585783</v>
      </c>
      <c r="Z226" s="21">
        <f>Z206-Baseline!Z206</f>
        <v>14.825297016236163</v>
      </c>
      <c r="AA226" s="21">
        <f>AA206-Baseline!AA206</f>
        <v>16.363296429430306</v>
      </c>
      <c r="AB226" s="21">
        <f>AB206-Baseline!AB206</f>
        <v>17.922815679881751</v>
      </c>
      <c r="AC226" s="21">
        <f>AC206-Baseline!AC206</f>
        <v>28.798558843548221</v>
      </c>
      <c r="AD226" s="21">
        <f>AD206-Baseline!AD206</f>
        <v>39.745725991396057</v>
      </c>
      <c r="AE226" s="21">
        <f>AE206-Baseline!AE206</f>
        <v>50.764161259688308</v>
      </c>
      <c r="AF226" s="21">
        <f>AF206-Baseline!AF206</f>
        <v>61.853275553678941</v>
      </c>
      <c r="AG226" s="21">
        <f>AG206-Baseline!AG206</f>
        <v>73.012234257083946</v>
      </c>
      <c r="AH226" s="21">
        <f>AH206-Baseline!AH206</f>
        <v>84.240212966201398</v>
      </c>
      <c r="AI226" s="21">
        <f>AI206-Baseline!AI206</f>
        <v>95.536770894335859</v>
      </c>
      <c r="AJ226" s="21">
        <f>AJ206-Baseline!AJ206</f>
        <v>106.95591598747842</v>
      </c>
      <c r="AK226" s="21">
        <f>AK206-Baseline!AK206</f>
        <v>118.49788973495242</v>
      </c>
      <c r="AL226" s="21">
        <f>AL206-Baseline!AL206</f>
        <v>130.16294603151982</v>
      </c>
      <c r="AM226" s="21">
        <f>AM206-Baseline!AM206</f>
        <v>141.95136686503474</v>
      </c>
      <c r="AN226" s="21">
        <f>AN206-Baseline!AN206</f>
        <v>153.86343801567909</v>
      </c>
      <c r="AO226" s="21">
        <f>AO206-Baseline!AO206</f>
        <v>165.89941642167696</v>
      </c>
      <c r="AP226" s="21">
        <f>AP206-Baseline!AP206</f>
        <v>178.05955817874701</v>
      </c>
      <c r="AQ226" s="21">
        <f>AQ206-Baseline!AQ206</f>
        <v>190.34412226304903</v>
      </c>
      <c r="AR226" s="21">
        <f>AR206-Baseline!AR206</f>
        <v>202.75336577153303</v>
      </c>
      <c r="AS226" s="21">
        <f>AS206-Baseline!AS206</f>
        <v>215.28754027133436</v>
      </c>
      <c r="AT226" s="21">
        <f>AT206-Baseline!AT206</f>
        <v>227.94689305225074</v>
      </c>
      <c r="AU226" s="21">
        <f>AU206-Baseline!AU206</f>
        <v>240.73166988545836</v>
      </c>
      <c r="AV226" s="21">
        <f>AV206-Baseline!AV206</f>
        <v>253.64211436564619</v>
      </c>
      <c r="AW226" s="21">
        <f>AW206-Baseline!AW206</f>
        <v>266.67846704821932</v>
      </c>
      <c r="AX226" s="21">
        <f>AX206-Baseline!AX206</f>
        <v>279.84096585477346</v>
      </c>
      <c r="AY226" s="21">
        <f>AY206-Baseline!AY206</f>
        <v>293.08832330214955</v>
      </c>
      <c r="AZ226" s="21">
        <f>AZ206-Baseline!AZ206</f>
        <v>306.40633475776303</v>
      </c>
      <c r="BA226" s="21">
        <f>BA206-Baseline!BA206</f>
        <v>319.79578022180431</v>
      </c>
      <c r="BB226" s="21">
        <f>BB206-Baseline!BB206</f>
        <v>333.25593080139151</v>
      </c>
    </row>
    <row r="227" spans="1:54" outlineLevel="1">
      <c r="B227" s="19"/>
      <c r="C227" s="19"/>
      <c r="D227" s="19"/>
      <c r="E227" s="15"/>
    </row>
    <row r="228" spans="1:54" ht="13.5"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25" outlineLevel="1" thickTop="1" thickBot="1">
      <c r="A229" s="57"/>
      <c r="B229" s="56" t="s">
        <v>501</v>
      </c>
      <c r="C229" s="57"/>
      <c r="D229" s="56" t="s">
        <v>386</v>
      </c>
      <c r="E229" s="279">
        <v>-26.912081581660754</v>
      </c>
      <c r="F229" s="279">
        <v>-27.865101071268676</v>
      </c>
      <c r="G229" s="279">
        <v>-28.773808001691222</v>
      </c>
      <c r="H229" s="279">
        <v>-29.714589739962594</v>
      </c>
      <c r="I229" s="279">
        <v>-27.310585875077713</v>
      </c>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3.5"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c r="B310" s="19"/>
      <c r="C310" s="19"/>
      <c r="D310" s="19"/>
      <c r="E310" s="15"/>
    </row>
    <row r="311" spans="2:5">
      <c r="B311" s="19"/>
      <c r="C311" s="19"/>
      <c r="D311" s="19"/>
      <c r="E311" s="15"/>
    </row>
    <row r="312" spans="2:5">
      <c r="B312" s="19"/>
      <c r="C312" s="19"/>
      <c r="D312" s="19"/>
      <c r="E312" s="15"/>
    </row>
    <row r="313" spans="2:5">
      <c r="B313" s="19"/>
      <c r="C313" s="19"/>
      <c r="D313" s="19"/>
      <c r="E313" s="15"/>
    </row>
    <row r="314" spans="2:5">
      <c r="B314" s="19"/>
      <c r="C314" s="19"/>
      <c r="D314" s="19"/>
      <c r="E314" s="15"/>
    </row>
    <row r="315" spans="2:5">
      <c r="B315" s="19"/>
      <c r="C315" s="19"/>
      <c r="D315" s="19"/>
      <c r="E315" s="15"/>
    </row>
    <row r="316" spans="2:5">
      <c r="B316" s="19"/>
      <c r="C316" s="19"/>
      <c r="D316" s="19"/>
      <c r="E316" s="15"/>
    </row>
    <row r="317" spans="2:5">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2:5" ht="12.75" customHeight="1">
      <c r="B337" s="19"/>
      <c r="C337" s="19"/>
      <c r="D337" s="19"/>
      <c r="E337" s="15"/>
    </row>
    <row r="338" spans="2:5" ht="12.75" customHeight="1">
      <c r="B338" s="19"/>
      <c r="C338" s="19"/>
      <c r="D338" s="19"/>
      <c r="E338" s="15"/>
    </row>
    <row r="339" spans="2:5" ht="12.75" customHeight="1">
      <c r="B339" s="19"/>
      <c r="C339" s="19"/>
      <c r="D339" s="19"/>
      <c r="E339" s="15"/>
    </row>
    <row r="340" spans="2:5" ht="12.75" customHeight="1">
      <c r="B340" s="19"/>
      <c r="C340" s="19"/>
      <c r="D340" s="19"/>
      <c r="E340" s="15"/>
    </row>
    <row r="341" spans="2:5" ht="12.75" customHeight="1">
      <c r="B341" s="19"/>
      <c r="C341" s="19"/>
      <c r="D341" s="19"/>
      <c r="E341" s="15"/>
    </row>
    <row r="342" spans="2:5" ht="12.75" customHeight="1">
      <c r="B342" s="19"/>
      <c r="C342" s="19"/>
      <c r="D342" s="19"/>
      <c r="E342" s="15"/>
    </row>
    <row r="343" spans="2:5" ht="12.75" customHeight="1">
      <c r="B343" s="19"/>
      <c r="C343" s="19"/>
      <c r="D343" s="19"/>
      <c r="E343" s="15"/>
    </row>
    <row r="344" spans="2:5" ht="12.75" customHeight="1">
      <c r="B344" s="19"/>
      <c r="C344" s="19"/>
      <c r="D344" s="19"/>
      <c r="E344" s="15"/>
    </row>
    <row r="345" spans="2:5" ht="12.75" customHeight="1">
      <c r="B345" s="19"/>
      <c r="C345" s="19"/>
      <c r="D345" s="19"/>
      <c r="E345" s="15"/>
    </row>
    <row r="346" spans="2:5" ht="12.75" customHeight="1">
      <c r="B346" s="19"/>
      <c r="C346" s="19"/>
      <c r="D346" s="19"/>
      <c r="E346" s="15"/>
    </row>
    <row r="347" spans="2:5" ht="12.75" customHeight="1">
      <c r="B347" s="19"/>
      <c r="C347" s="19"/>
      <c r="D347" s="19"/>
      <c r="E347" s="15"/>
    </row>
    <row r="348" spans="2:5" ht="12.75" customHeight="1">
      <c r="B348" s="19"/>
      <c r="C348" s="19"/>
      <c r="D348" s="19"/>
      <c r="E348" s="15"/>
    </row>
    <row r="349" spans="2:5" ht="12.75" customHeight="1">
      <c r="B349" s="19"/>
      <c r="C349" s="19"/>
      <c r="D349" s="19"/>
      <c r="E349" s="15"/>
    </row>
    <row r="350" spans="2:5" ht="12.75" customHeight="1">
      <c r="B350" s="19"/>
      <c r="C350" s="19"/>
      <c r="D350" s="19"/>
      <c r="E350" s="15"/>
    </row>
    <row r="351" spans="2:5" ht="12.75" customHeight="1">
      <c r="B351" s="19"/>
      <c r="C351" s="19"/>
      <c r="D351" s="19"/>
      <c r="E351" s="15"/>
    </row>
    <row r="352" spans="2:5" ht="12.75" customHeight="1">
      <c r="B352" s="19"/>
      <c r="C352" s="19"/>
      <c r="D352" s="19"/>
      <c r="E352" s="15"/>
    </row>
    <row r="353" spans="1:5" ht="12.75" customHeight="1">
      <c r="B353" s="19"/>
      <c r="C353" s="19"/>
      <c r="D353" s="19"/>
      <c r="E353" s="15"/>
    </row>
    <row r="354" spans="1:5" ht="12.75" customHeight="1">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A358" s="20"/>
      <c r="B358" s="19"/>
      <c r="C358" s="19"/>
      <c r="D358" s="19"/>
      <c r="E358" s="15"/>
    </row>
    <row r="359" spans="1:5" ht="12.75" customHeight="1">
      <c r="B359" s="19"/>
      <c r="C359" s="19"/>
      <c r="D359" s="19"/>
      <c r="E359" s="15"/>
    </row>
    <row r="360" spans="1:5" ht="12.75" customHeight="1">
      <c r="B360" s="19"/>
      <c r="C360" s="19"/>
      <c r="D360" s="19"/>
      <c r="E360" s="15"/>
    </row>
    <row r="361" spans="1:5" ht="12.75" customHeight="1">
      <c r="B361" s="19"/>
      <c r="C361" s="19"/>
      <c r="D361" s="19"/>
      <c r="E361" s="15"/>
    </row>
    <row r="362" spans="1:5" ht="13.5" customHeight="1" thickBot="1">
      <c r="A362" s="29"/>
      <c r="B362" s="19"/>
      <c r="C362" s="19"/>
      <c r="D362" s="19"/>
      <c r="E362" s="15"/>
    </row>
    <row r="363" spans="1:5" ht="12.75" customHeight="1">
      <c r="B363" s="19"/>
      <c r="C363" s="19"/>
      <c r="D363" s="19"/>
      <c r="E363" s="15"/>
    </row>
    <row r="364" spans="1:5" ht="12.75" customHeight="1">
      <c r="B364" s="19"/>
      <c r="C364" s="19"/>
      <c r="D364" s="19"/>
      <c r="E364" s="15"/>
    </row>
    <row r="365" spans="1:5" ht="12.75" customHeight="1">
      <c r="B365" s="19"/>
      <c r="C365" s="19"/>
      <c r="D365" s="19"/>
      <c r="E365" s="15"/>
    </row>
    <row r="366" spans="1:5" ht="12.75" customHeight="1">
      <c r="B366" s="19"/>
      <c r="C366" s="19"/>
      <c r="D366" s="19"/>
      <c r="E366" s="15"/>
    </row>
  </sheetData>
  <mergeCells count="44">
    <mergeCell ref="A31:A40"/>
    <mergeCell ref="D35:G35"/>
    <mergeCell ref="D36:G36"/>
    <mergeCell ref="D37:G37"/>
    <mergeCell ref="D38:G38"/>
    <mergeCell ref="D39:G39"/>
    <mergeCell ref="D40:G40"/>
    <mergeCell ref="A224:A226"/>
    <mergeCell ref="A190:A198"/>
    <mergeCell ref="A200:A202"/>
    <mergeCell ref="A210:A218"/>
    <mergeCell ref="A220:A222"/>
    <mergeCell ref="A186:A187"/>
    <mergeCell ref="A204:A206"/>
    <mergeCell ref="AI51:AM51"/>
    <mergeCell ref="AN51:AR51"/>
    <mergeCell ref="AS51:AW51"/>
    <mergeCell ref="A75:A77"/>
    <mergeCell ref="A143:A154"/>
    <mergeCell ref="A158:A169"/>
    <mergeCell ref="A172:A174"/>
    <mergeCell ref="A176:A178"/>
    <mergeCell ref="AX51:BB51"/>
    <mergeCell ref="A54:A64"/>
    <mergeCell ref="Y51:AC51"/>
    <mergeCell ref="AD51:AH51"/>
    <mergeCell ref="A66:A71"/>
    <mergeCell ref="E51:I51"/>
    <mergeCell ref="J51:N51"/>
    <mergeCell ref="O51:S51"/>
    <mergeCell ref="T51:X51"/>
    <mergeCell ref="I20:N20"/>
    <mergeCell ref="P20:U20"/>
    <mergeCell ref="I21:N45"/>
    <mergeCell ref="P21:U45"/>
    <mergeCell ref="B23:G23"/>
    <mergeCell ref="D30:G30"/>
    <mergeCell ref="D31:G34"/>
    <mergeCell ref="A19:B19"/>
    <mergeCell ref="I2:U2"/>
    <mergeCell ref="I3:N4"/>
    <mergeCell ref="P3:U4"/>
    <mergeCell ref="I5:N18"/>
    <mergeCell ref="P5:U18"/>
  </mergeCells>
  <dataValidations count="1">
    <dataValidation type="list" allowBlank="1" showInputMessage="1" showErrorMessage="1" sqref="B7" xr:uid="{965FF3CD-C8A9-4C46-A1AC-E31BDCC71085}">
      <formula1>"Y,N"</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4">
        <x14:dataValidation type="list" allowBlank="1" showInputMessage="1" showErrorMessage="1" xr:uid="{52EC8162-14FC-4574-9D0D-58AF58D1D078}">
          <x14:formula1>
            <xm:f>'Fixed Data'!$E$55:$E$58</xm:f>
          </x14:formula1>
          <xm:sqref>B158:B169 B143:B154</xm:sqref>
        </x14:dataValidation>
        <x14:dataValidation type="list" allowBlank="1" showInputMessage="1" showErrorMessage="1" xr:uid="{B0598D84-B337-401F-B7EF-DF3FDC5A8369}">
          <x14:formula1>
            <xm:f>'Fixed Data'!$C$64:$C$65</xm:f>
          </x14:formula1>
          <xm:sqref>B66:B70</xm:sqref>
        </x14:dataValidation>
        <x14:dataValidation type="list" allowBlank="1" showInputMessage="1" showErrorMessage="1" xr:uid="{68B6272B-E00A-40F8-B3EA-C2B1F1AA056F}">
          <x14:formula1>
            <xm:f>'Fixed Data'!$C$55:$C$61</xm:f>
          </x14:formula1>
          <xm:sqref>C63</xm:sqref>
        </x14:dataValidation>
        <x14:dataValidation type="list" allowBlank="1" showInputMessage="1" showErrorMessage="1" xr:uid="{44981C67-D259-46AB-9ECC-8ADD27C4852B}">
          <x14:formula1>
            <xm:f>'Fixed Data'!$A$55:$A$78</xm:f>
          </x14:formula1>
          <xm:sqref>B54:B63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19D58-2AE7-4474-8DBF-75D3CBDF048C}">
  <sheetPr>
    <tabColor theme="9" tint="0.59999389629810485"/>
  </sheetPr>
  <dimension ref="A1:S34"/>
  <sheetViews>
    <sheetView workbookViewId="0">
      <selection activeCell="A34" sqref="A34"/>
    </sheetView>
  </sheetViews>
  <sheetFormatPr defaultRowHeight="12.75"/>
  <cols>
    <col min="1" max="1" width="22" customWidth="1"/>
  </cols>
  <sheetData>
    <row r="1" spans="1:19">
      <c r="A1" s="4" t="s">
        <v>502</v>
      </c>
    </row>
    <row r="2" spans="1:19">
      <c r="A2" s="472" t="s">
        <v>503</v>
      </c>
      <c r="B2" s="472"/>
      <c r="C2" s="472"/>
      <c r="D2" s="472"/>
      <c r="E2" s="472"/>
      <c r="F2" s="472"/>
      <c r="G2" s="472"/>
      <c r="H2" s="472"/>
      <c r="I2" s="472"/>
      <c r="J2" s="472"/>
      <c r="K2" s="472"/>
      <c r="L2" s="472"/>
      <c r="M2" s="472"/>
      <c r="N2" s="472"/>
      <c r="O2" s="472"/>
      <c r="P2" s="472"/>
      <c r="Q2" s="472"/>
      <c r="R2" s="472"/>
      <c r="S2" s="472"/>
    </row>
    <row r="3" spans="1:19">
      <c r="A3" s="472"/>
      <c r="B3" s="472"/>
      <c r="C3" s="472"/>
      <c r="D3" s="472"/>
      <c r="E3" s="472"/>
      <c r="F3" s="472"/>
      <c r="G3" s="472"/>
      <c r="H3" s="472"/>
      <c r="I3" s="472"/>
      <c r="J3" s="472"/>
      <c r="K3" s="472"/>
      <c r="L3" s="472"/>
      <c r="M3" s="472"/>
      <c r="N3" s="472"/>
      <c r="O3" s="472"/>
      <c r="P3" s="472"/>
      <c r="Q3" s="472"/>
      <c r="R3" s="472"/>
      <c r="S3" s="472"/>
    </row>
    <row r="4" spans="1:19">
      <c r="A4" s="472"/>
      <c r="B4" s="472"/>
      <c r="C4" s="472"/>
      <c r="D4" s="472"/>
      <c r="E4" s="472"/>
      <c r="F4" s="472"/>
      <c r="G4" s="472"/>
      <c r="H4" s="472"/>
      <c r="I4" s="472"/>
      <c r="J4" s="472"/>
      <c r="K4" s="472"/>
      <c r="L4" s="472"/>
      <c r="M4" s="472"/>
      <c r="N4" s="472"/>
      <c r="O4" s="472"/>
      <c r="P4" s="472"/>
      <c r="Q4" s="472"/>
      <c r="R4" s="472"/>
      <c r="S4" s="472"/>
    </row>
    <row r="6" spans="1:19">
      <c r="A6" s="4" t="s">
        <v>504</v>
      </c>
    </row>
    <row r="19" spans="1:19">
      <c r="A19" s="4" t="s">
        <v>505</v>
      </c>
    </row>
    <row r="20" spans="1:19">
      <c r="A20" s="472" t="s">
        <v>506</v>
      </c>
      <c r="B20" s="472"/>
      <c r="C20" s="472"/>
      <c r="D20" s="472"/>
      <c r="E20" s="472"/>
      <c r="F20" s="472"/>
      <c r="G20" s="472"/>
      <c r="H20" s="472"/>
      <c r="I20" s="472"/>
      <c r="J20" s="472"/>
      <c r="K20" s="472"/>
      <c r="L20" s="472"/>
      <c r="M20" s="472"/>
      <c r="N20" s="472"/>
      <c r="O20" s="472"/>
      <c r="P20" s="472"/>
      <c r="Q20" s="472"/>
      <c r="R20" s="472"/>
      <c r="S20" s="472"/>
    </row>
    <row r="21" spans="1:19" ht="25.5" customHeight="1">
      <c r="A21" s="472"/>
      <c r="B21" s="472"/>
      <c r="C21" s="472"/>
      <c r="D21" s="472"/>
      <c r="E21" s="472"/>
      <c r="F21" s="472"/>
      <c r="G21" s="472"/>
      <c r="H21" s="472"/>
      <c r="I21" s="472"/>
      <c r="J21" s="472"/>
      <c r="K21" s="472"/>
      <c r="L21" s="472"/>
      <c r="M21" s="472"/>
      <c r="N21" s="472"/>
      <c r="O21" s="472"/>
      <c r="P21" s="472"/>
      <c r="Q21" s="472"/>
      <c r="R21" s="472"/>
      <c r="S21" s="472"/>
    </row>
    <row r="23" spans="1:19">
      <c r="A23" s="158" t="s">
        <v>348</v>
      </c>
      <c r="B23" s="473" t="s">
        <v>507</v>
      </c>
      <c r="C23" s="473"/>
      <c r="D23" s="473"/>
      <c r="E23" s="473"/>
      <c r="F23" s="473"/>
      <c r="G23" s="473"/>
      <c r="H23" s="473"/>
      <c r="I23" s="473"/>
      <c r="J23" s="473"/>
      <c r="K23" s="473"/>
      <c r="L23" s="473"/>
      <c r="M23" s="473"/>
      <c r="N23" s="473"/>
      <c r="O23" s="473"/>
      <c r="P23" s="473"/>
      <c r="Q23" s="473"/>
      <c r="R23" s="473"/>
      <c r="S23" s="473"/>
    </row>
    <row r="24" spans="1:19">
      <c r="A24" s="158" t="s">
        <v>489</v>
      </c>
      <c r="B24" s="473" t="s">
        <v>508</v>
      </c>
      <c r="C24" s="473"/>
      <c r="D24" s="473"/>
      <c r="E24" s="473"/>
      <c r="F24" s="473"/>
      <c r="G24" s="473"/>
      <c r="H24" s="473"/>
      <c r="I24" s="473"/>
      <c r="J24" s="473"/>
      <c r="K24" s="473"/>
      <c r="L24" s="473"/>
      <c r="M24" s="473"/>
      <c r="N24" s="473"/>
      <c r="O24" s="473"/>
      <c r="P24" s="473"/>
      <c r="Q24" s="473"/>
      <c r="R24" s="473"/>
      <c r="S24" s="473"/>
    </row>
    <row r="25" spans="1:19">
      <c r="A25" s="159" t="s">
        <v>392</v>
      </c>
      <c r="B25" s="473" t="s">
        <v>509</v>
      </c>
      <c r="C25" s="473"/>
      <c r="D25" s="473"/>
      <c r="E25" s="473"/>
      <c r="F25" s="473"/>
      <c r="G25" s="473"/>
      <c r="H25" s="473"/>
      <c r="I25" s="473"/>
      <c r="J25" s="473"/>
      <c r="K25" s="473"/>
      <c r="L25" s="473"/>
      <c r="M25" s="473"/>
      <c r="N25" s="473"/>
      <c r="O25" s="473"/>
      <c r="P25" s="473"/>
      <c r="Q25" s="473"/>
      <c r="R25" s="473"/>
      <c r="S25" s="473"/>
    </row>
    <row r="26" spans="1:19">
      <c r="A26" s="159" t="s">
        <v>468</v>
      </c>
      <c r="B26" s="473" t="s">
        <v>509</v>
      </c>
      <c r="C26" s="473"/>
      <c r="D26" s="473"/>
      <c r="E26" s="473"/>
      <c r="F26" s="473"/>
      <c r="G26" s="473"/>
      <c r="H26" s="473"/>
      <c r="I26" s="473"/>
      <c r="J26" s="473"/>
      <c r="K26" s="473"/>
      <c r="L26" s="473"/>
      <c r="M26" s="473"/>
      <c r="N26" s="473"/>
      <c r="O26" s="473"/>
      <c r="P26" s="473"/>
      <c r="Q26" s="473"/>
      <c r="R26" s="473"/>
      <c r="S26" s="473"/>
    </row>
    <row r="27" spans="1:19">
      <c r="A27" s="159" t="s">
        <v>469</v>
      </c>
      <c r="B27" s="473" t="s">
        <v>509</v>
      </c>
      <c r="C27" s="473"/>
      <c r="D27" s="473"/>
      <c r="E27" s="473"/>
      <c r="F27" s="473"/>
      <c r="G27" s="473"/>
      <c r="H27" s="473"/>
      <c r="I27" s="473"/>
      <c r="J27" s="473"/>
      <c r="K27" s="473"/>
      <c r="L27" s="473"/>
      <c r="M27" s="473"/>
      <c r="N27" s="473"/>
      <c r="O27" s="473"/>
      <c r="P27" s="473"/>
      <c r="Q27" s="473"/>
      <c r="R27" s="473"/>
      <c r="S27" s="473"/>
    </row>
    <row r="31" spans="1:19">
      <c r="A31" s="4" t="s">
        <v>510</v>
      </c>
    </row>
    <row r="32" spans="1:19">
      <c r="A32" t="s">
        <v>511</v>
      </c>
    </row>
    <row r="34" spans="1:1">
      <c r="A34" s="4" t="s">
        <v>512</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tabColor rgb="FF92D050"/>
    <pageSetUpPr autoPageBreaks="0"/>
  </sheetPr>
  <dimension ref="A1:BB358"/>
  <sheetViews>
    <sheetView zoomScale="85" zoomScaleNormal="85" workbookViewId="0">
      <selection activeCell="B5" sqref="B5"/>
    </sheetView>
  </sheetViews>
  <sheetFormatPr defaultColWidth="9" defaultRowHeight="12.75" outlineLevelRow="3"/>
  <cols>
    <col min="1" max="1" width="31.375" customWidth="1"/>
    <col min="2" max="2" width="65.25" customWidth="1"/>
    <col min="3" max="3" width="29.125" customWidth="1"/>
    <col min="4" max="4" width="15.375" customWidth="1"/>
    <col min="5" max="5" width="21.375" bestFit="1" customWidth="1"/>
    <col min="6" max="6" width="19.625" bestFit="1" customWidth="1"/>
    <col min="7" max="7" width="15.75" customWidth="1"/>
    <col min="8" max="49" width="14.625" customWidth="1"/>
    <col min="50" max="58" width="9" customWidth="1"/>
    <col min="60" max="60" width="9" customWidth="1"/>
  </cols>
  <sheetData>
    <row r="1" spans="1:21" ht="56.85" customHeight="1" thickBot="1"/>
    <row r="2" spans="1:21" ht="15" customHeight="1" thickBot="1">
      <c r="A2" s="12" t="s">
        <v>80</v>
      </c>
      <c r="F2" s="24"/>
      <c r="G2" s="10"/>
      <c r="I2" s="412" t="s">
        <v>340</v>
      </c>
      <c r="J2" s="413"/>
      <c r="K2" s="413"/>
      <c r="L2" s="413"/>
      <c r="M2" s="413"/>
      <c r="N2" s="413"/>
      <c r="O2" s="413"/>
      <c r="P2" s="413"/>
      <c r="Q2" s="413"/>
      <c r="R2" s="413"/>
      <c r="S2" s="413"/>
      <c r="T2" s="413"/>
      <c r="U2" s="414"/>
    </row>
    <row r="3" spans="1:21" ht="13.5" customHeight="1" outlineLevel="1" thickBot="1">
      <c r="A3" s="3"/>
      <c r="B3" s="7"/>
      <c r="F3" s="24"/>
      <c r="G3" s="10"/>
      <c r="I3" s="415" t="s">
        <v>341</v>
      </c>
      <c r="J3" s="416"/>
      <c r="K3" s="416"/>
      <c r="L3" s="416"/>
      <c r="M3" s="416"/>
      <c r="N3" s="417"/>
      <c r="O3" s="1"/>
      <c r="P3" s="421" t="s">
        <v>342</v>
      </c>
      <c r="Q3" s="422"/>
      <c r="R3" s="422"/>
      <c r="S3" s="422"/>
      <c r="T3" s="422"/>
      <c r="U3" s="423"/>
    </row>
    <row r="4" spans="1:21" ht="56.25" customHeight="1" outlineLevel="1">
      <c r="A4" s="31" t="s">
        <v>157</v>
      </c>
      <c r="B4" s="318" t="s">
        <v>565</v>
      </c>
      <c r="E4" s="53" t="s">
        <v>343</v>
      </c>
      <c r="F4" s="91">
        <v>45632</v>
      </c>
      <c r="G4" s="28"/>
      <c r="H4" s="10"/>
      <c r="I4" s="418"/>
      <c r="J4" s="419"/>
      <c r="K4" s="419"/>
      <c r="L4" s="419"/>
      <c r="M4" s="419"/>
      <c r="N4" s="420"/>
      <c r="P4" s="424"/>
      <c r="Q4" s="425"/>
      <c r="R4" s="425"/>
      <c r="S4" s="425"/>
      <c r="T4" s="425"/>
      <c r="U4" s="426"/>
    </row>
    <row r="5" spans="1:21" outlineLevel="1">
      <c r="A5" s="13" t="s">
        <v>344</v>
      </c>
      <c r="B5" s="88" t="s">
        <v>345</v>
      </c>
      <c r="E5" s="14"/>
      <c r="H5" s="10"/>
      <c r="I5" s="427" t="s">
        <v>168</v>
      </c>
      <c r="J5" s="428"/>
      <c r="K5" s="428"/>
      <c r="L5" s="428"/>
      <c r="M5" s="428"/>
      <c r="N5" s="429"/>
      <c r="P5" s="427" t="s">
        <v>566</v>
      </c>
      <c r="Q5" s="439"/>
      <c r="R5" s="439"/>
      <c r="S5" s="439"/>
      <c r="T5" s="439"/>
      <c r="U5" s="440"/>
    </row>
    <row r="6" spans="1:21" outlineLevel="1">
      <c r="A6" s="13" t="s">
        <v>347</v>
      </c>
      <c r="B6" s="88" t="s">
        <v>348</v>
      </c>
      <c r="E6" s="53" t="s">
        <v>349</v>
      </c>
      <c r="F6" s="90" t="s">
        <v>350</v>
      </c>
      <c r="H6" s="10"/>
      <c r="I6" s="430"/>
      <c r="J6" s="431"/>
      <c r="K6" s="431"/>
      <c r="L6" s="431"/>
      <c r="M6" s="431"/>
      <c r="N6" s="432"/>
      <c r="P6" s="441"/>
      <c r="Q6" s="442"/>
      <c r="R6" s="442"/>
      <c r="S6" s="442"/>
      <c r="T6" s="442"/>
      <c r="U6" s="443"/>
    </row>
    <row r="7" spans="1:21" outlineLevel="1">
      <c r="A7" s="13" t="s">
        <v>351</v>
      </c>
      <c r="B7" s="88" t="s">
        <v>173</v>
      </c>
      <c r="E7" s="14"/>
      <c r="H7" s="10"/>
      <c r="I7" s="430"/>
      <c r="J7" s="431"/>
      <c r="K7" s="431"/>
      <c r="L7" s="431"/>
      <c r="M7" s="431"/>
      <c r="N7" s="432"/>
      <c r="P7" s="441"/>
      <c r="Q7" s="442"/>
      <c r="R7" s="442"/>
      <c r="S7" s="442"/>
      <c r="T7" s="442"/>
      <c r="U7" s="443"/>
    </row>
    <row r="8" spans="1:21" ht="39" outlineLevel="1" thickBot="1">
      <c r="A8" s="34" t="s">
        <v>352</v>
      </c>
      <c r="B8" s="89" t="s">
        <v>353</v>
      </c>
      <c r="E8" s="14"/>
      <c r="H8" s="10"/>
      <c r="I8" s="430"/>
      <c r="J8" s="431"/>
      <c r="K8" s="431"/>
      <c r="L8" s="431"/>
      <c r="M8" s="431"/>
      <c r="N8" s="432"/>
      <c r="P8" s="441"/>
      <c r="Q8" s="442"/>
      <c r="R8" s="442"/>
      <c r="S8" s="442"/>
      <c r="T8" s="442"/>
      <c r="U8" s="443"/>
    </row>
    <row r="9" spans="1:21" outlineLevel="1">
      <c r="E9" s="14"/>
      <c r="H9" s="10"/>
      <c r="I9" s="430"/>
      <c r="J9" s="431"/>
      <c r="K9" s="431"/>
      <c r="L9" s="431"/>
      <c r="M9" s="431"/>
      <c r="N9" s="432"/>
      <c r="P9" s="441"/>
      <c r="Q9" s="442"/>
      <c r="R9" s="442"/>
      <c r="S9" s="442"/>
      <c r="T9" s="442"/>
      <c r="U9" s="443"/>
    </row>
    <row r="10" spans="1:21" ht="26.25" outlineLevel="1" thickBot="1">
      <c r="A10" s="32" t="s">
        <v>354</v>
      </c>
      <c r="B10" s="35">
        <f>Baseline!B10</f>
        <v>2027</v>
      </c>
      <c r="E10" s="14"/>
      <c r="H10" s="10"/>
      <c r="I10" s="430"/>
      <c r="J10" s="431"/>
      <c r="K10" s="431"/>
      <c r="L10" s="431"/>
      <c r="M10" s="431"/>
      <c r="N10" s="432"/>
      <c r="P10" s="441"/>
      <c r="Q10" s="442"/>
      <c r="R10" s="442"/>
      <c r="S10" s="442"/>
      <c r="T10" s="442"/>
      <c r="U10" s="443"/>
    </row>
    <row r="11" spans="1:21" outlineLevel="1">
      <c r="A11" s="16"/>
      <c r="H11" s="10"/>
      <c r="I11" s="430"/>
      <c r="J11" s="431"/>
      <c r="K11" s="431"/>
      <c r="L11" s="431"/>
      <c r="M11" s="431"/>
      <c r="N11" s="432"/>
      <c r="P11" s="441"/>
      <c r="Q11" s="442"/>
      <c r="R11" s="442"/>
      <c r="S11" s="442"/>
      <c r="T11" s="442"/>
      <c r="U11" s="443"/>
    </row>
    <row r="12" spans="1:21" ht="38.25" outlineLevel="1">
      <c r="A12" s="26" t="s">
        <v>355</v>
      </c>
      <c r="B12" s="26" t="s">
        <v>356</v>
      </c>
      <c r="C12" s="26" t="s">
        <v>357</v>
      </c>
      <c r="D12" s="26" t="s">
        <v>358</v>
      </c>
      <c r="E12" s="26" t="s">
        <v>359</v>
      </c>
      <c r="F12" s="26" t="s">
        <v>360</v>
      </c>
      <c r="G12" s="26" t="s">
        <v>361</v>
      </c>
      <c r="I12" s="430"/>
      <c r="J12" s="431"/>
      <c r="K12" s="431"/>
      <c r="L12" s="431"/>
      <c r="M12" s="431"/>
      <c r="N12" s="432"/>
      <c r="P12" s="441"/>
      <c r="Q12" s="442"/>
      <c r="R12" s="442"/>
      <c r="S12" s="442"/>
      <c r="T12" s="442"/>
      <c r="U12" s="443"/>
    </row>
    <row r="13" spans="1:21" outlineLevel="1">
      <c r="A13" s="58">
        <v>2035</v>
      </c>
      <c r="B13" s="21">
        <f t="shared" ref="B13:B18" si="0">INDEX($E$204:$AW$204,1,MATCH($A13,$E$53:$BB$53,0))</f>
        <v>-204.65238389217635</v>
      </c>
      <c r="C13" s="21">
        <f>B13-Baseline!B13</f>
        <v>-4.9207898374353078</v>
      </c>
      <c r="D13" s="21">
        <f t="shared" ref="D13:D18" si="1">INDEX($E$205:$AW$205,1,MATCH($A13,$E$53:$BB$53,0))</f>
        <v>-149.48008744012819</v>
      </c>
      <c r="E13" s="21">
        <f>D13-Baseline!D13</f>
        <v>-7.2223796914348668</v>
      </c>
      <c r="F13" s="21">
        <f t="shared" ref="F13:F18" si="2">INDEX($E$206:$AW$206,1,MATCH($A13,$E$53:$BB$53,0))</f>
        <v>-259.8211968651936</v>
      </c>
      <c r="G13" s="21">
        <f>F13-Baseline!F13</f>
        <v>-2.6218223874794262</v>
      </c>
      <c r="I13" s="430"/>
      <c r="J13" s="431"/>
      <c r="K13" s="431"/>
      <c r="L13" s="431"/>
      <c r="M13" s="431"/>
      <c r="N13" s="432"/>
      <c r="P13" s="441"/>
      <c r="Q13" s="442"/>
      <c r="R13" s="442"/>
      <c r="S13" s="442"/>
      <c r="T13" s="442"/>
      <c r="U13" s="443"/>
    </row>
    <row r="14" spans="1:21" outlineLevel="1">
      <c r="A14" s="58">
        <v>2040</v>
      </c>
      <c r="B14" s="21">
        <f t="shared" si="0"/>
        <v>-312.66327051032408</v>
      </c>
      <c r="C14" s="21">
        <f>B14-Baseline!B14</f>
        <v>1.0790112226004567E-3</v>
      </c>
      <c r="D14" s="21">
        <f t="shared" si="1"/>
        <v>-225.62208226669364</v>
      </c>
      <c r="E14" s="21">
        <f>D14-Baseline!D14</f>
        <v>-4.1935411723416678</v>
      </c>
      <c r="F14" s="21">
        <f t="shared" si="2"/>
        <v>-399.78882599091787</v>
      </c>
      <c r="G14" s="21">
        <f>F14-Baseline!F14</f>
        <v>4.1982471589927286</v>
      </c>
      <c r="I14" s="430"/>
      <c r="J14" s="431"/>
      <c r="K14" s="431"/>
      <c r="L14" s="431"/>
      <c r="M14" s="431"/>
      <c r="N14" s="432"/>
      <c r="P14" s="441"/>
      <c r="Q14" s="442"/>
      <c r="R14" s="442"/>
      <c r="S14" s="442"/>
      <c r="T14" s="442"/>
      <c r="U14" s="443"/>
    </row>
    <row r="15" spans="1:21" outlineLevel="1">
      <c r="A15" s="58">
        <v>2045</v>
      </c>
      <c r="B15" s="21">
        <f t="shared" si="0"/>
        <v>-420.32631485721311</v>
      </c>
      <c r="C15" s="21">
        <f>B15-Baseline!B15</f>
        <v>5.7688825479203842</v>
      </c>
      <c r="D15" s="21">
        <f t="shared" si="1"/>
        <v>-300.57190513201078</v>
      </c>
      <c r="E15" s="21">
        <f>D15-Baseline!D15</f>
        <v>-0.42467287440598511</v>
      </c>
      <c r="F15" s="21">
        <f t="shared" si="2"/>
        <v>-540.11920925700099</v>
      </c>
      <c r="G15" s="21">
        <f>F15-Baseline!F15</f>
        <v>11.96219099218456</v>
      </c>
      <c r="I15" s="430"/>
      <c r="J15" s="431"/>
      <c r="K15" s="431"/>
      <c r="L15" s="431"/>
      <c r="M15" s="431"/>
      <c r="N15" s="432"/>
      <c r="P15" s="441"/>
      <c r="Q15" s="442"/>
      <c r="R15" s="442"/>
      <c r="S15" s="442"/>
      <c r="T15" s="442"/>
      <c r="U15" s="443"/>
    </row>
    <row r="16" spans="1:21" outlineLevel="1">
      <c r="A16" s="58">
        <v>2050</v>
      </c>
      <c r="B16" s="21">
        <f t="shared" si="0"/>
        <v>-528.25033064365664</v>
      </c>
      <c r="C16" s="21">
        <f>B16-Baseline!B16</f>
        <v>12.1560022986788</v>
      </c>
      <c r="D16" s="21">
        <f t="shared" si="1"/>
        <v>-374.88784342418666</v>
      </c>
      <c r="E16" s="21">
        <f>D16-Baseline!D16</f>
        <v>3.8560248049261645</v>
      </c>
      <c r="F16" s="21">
        <f t="shared" si="2"/>
        <v>-681.56950758731034</v>
      </c>
      <c r="G16" s="21">
        <f>F16-Baseline!F16</f>
        <v>20.450595417144882</v>
      </c>
      <c r="I16" s="430"/>
      <c r="J16" s="431"/>
      <c r="K16" s="431"/>
      <c r="L16" s="431"/>
      <c r="M16" s="431"/>
      <c r="N16" s="432"/>
      <c r="P16" s="441"/>
      <c r="Q16" s="442"/>
      <c r="R16" s="442"/>
      <c r="S16" s="442"/>
      <c r="T16" s="442"/>
      <c r="U16" s="443"/>
    </row>
    <row r="17" spans="1:21" outlineLevel="1">
      <c r="A17" s="58">
        <v>2060</v>
      </c>
      <c r="B17" s="21">
        <f t="shared" si="0"/>
        <v>-1880.126998793422</v>
      </c>
      <c r="C17" s="21">
        <f>B17-Baseline!B17</f>
        <v>105.9498900089261</v>
      </c>
      <c r="D17" s="21">
        <f t="shared" si="1"/>
        <v>-1203.0606221723847</v>
      </c>
      <c r="E17" s="21">
        <f>D17-Baseline!D17</f>
        <v>61.578846218047374</v>
      </c>
      <c r="F17" s="21">
        <f t="shared" si="2"/>
        <v>-2552.2382750480765</v>
      </c>
      <c r="G17" s="21">
        <f>F17-Baseline!F17</f>
        <v>149.9765154770862</v>
      </c>
      <c r="I17" s="430"/>
      <c r="J17" s="431"/>
      <c r="K17" s="431"/>
      <c r="L17" s="431"/>
      <c r="M17" s="431"/>
      <c r="N17" s="432"/>
      <c r="P17" s="441"/>
      <c r="Q17" s="442"/>
      <c r="R17" s="442"/>
      <c r="S17" s="442"/>
      <c r="T17" s="442"/>
      <c r="U17" s="443"/>
    </row>
    <row r="18" spans="1:21" outlineLevel="1">
      <c r="A18" s="58">
        <v>2070</v>
      </c>
      <c r="B18" s="21">
        <f t="shared" si="0"/>
        <v>-3326.3551755150052</v>
      </c>
      <c r="C18" s="21">
        <f>B18-Baseline!B18</f>
        <v>208.38499896977237</v>
      </c>
      <c r="D18" s="21">
        <f t="shared" si="1"/>
        <v>-2070.6498788779422</v>
      </c>
      <c r="E18" s="21">
        <f>D18-Baseline!D18</f>
        <v>123.20539697604318</v>
      </c>
      <c r="F18" s="21">
        <f t="shared" si="2"/>
        <v>-4567.1275834639982</v>
      </c>
      <c r="G18" s="21">
        <f>F18-Baseline!F18</f>
        <v>292.51602397949864</v>
      </c>
      <c r="I18" s="433"/>
      <c r="J18" s="434"/>
      <c r="K18" s="434"/>
      <c r="L18" s="434"/>
      <c r="M18" s="434"/>
      <c r="N18" s="435"/>
      <c r="P18" s="444"/>
      <c r="Q18" s="445"/>
      <c r="R18" s="445"/>
      <c r="S18" s="445"/>
      <c r="T18" s="445"/>
      <c r="U18" s="446"/>
    </row>
    <row r="19" spans="1:21" ht="13.5" outlineLevel="1" thickBot="1">
      <c r="A19" s="447"/>
      <c r="B19" s="447"/>
      <c r="I19" s="250"/>
      <c r="J19" s="251"/>
      <c r="K19" s="251"/>
      <c r="L19" s="251"/>
      <c r="M19" s="251"/>
      <c r="N19" s="251"/>
      <c r="P19" s="249"/>
      <c r="Q19" s="249"/>
      <c r="R19" s="249"/>
      <c r="S19" s="249"/>
      <c r="T19" s="249"/>
      <c r="U19" s="232"/>
    </row>
    <row r="20" spans="1:21" ht="26.25" customHeight="1" outlineLevel="1">
      <c r="A20" s="54" t="s">
        <v>362</v>
      </c>
      <c r="B20" s="55">
        <f>Baseline!B20</f>
        <v>0.33700000000000002</v>
      </c>
      <c r="E20" s="154"/>
      <c r="I20" s="436" t="s">
        <v>363</v>
      </c>
      <c r="J20" s="437"/>
      <c r="K20" s="437"/>
      <c r="L20" s="437"/>
      <c r="M20" s="437"/>
      <c r="N20" s="438"/>
      <c r="P20" s="436" t="s">
        <v>364</v>
      </c>
      <c r="Q20" s="437"/>
      <c r="R20" s="437"/>
      <c r="S20" s="437"/>
      <c r="T20" s="437"/>
      <c r="U20" s="438"/>
    </row>
    <row r="21" spans="1:21" ht="12.75" customHeight="1" outlineLevel="1">
      <c r="A21" s="154"/>
      <c r="B21" s="155"/>
      <c r="I21" s="427" t="s">
        <v>365</v>
      </c>
      <c r="J21" s="439"/>
      <c r="K21" s="439"/>
      <c r="L21" s="439"/>
      <c r="M21" s="439"/>
      <c r="N21" s="440"/>
      <c r="P21" s="427" t="s">
        <v>169</v>
      </c>
      <c r="Q21" s="428"/>
      <c r="R21" s="428"/>
      <c r="S21" s="428"/>
      <c r="T21" s="428"/>
      <c r="U21" s="429"/>
    </row>
    <row r="22" spans="1:21" ht="12.75" customHeight="1" outlineLevel="1">
      <c r="A22" s="154"/>
      <c r="B22" s="155"/>
      <c r="I22" s="441"/>
      <c r="J22" s="442"/>
      <c r="K22" s="442"/>
      <c r="L22" s="442"/>
      <c r="M22" s="442"/>
      <c r="N22" s="443"/>
      <c r="P22" s="430"/>
      <c r="Q22" s="431"/>
      <c r="R22" s="431"/>
      <c r="S22" s="431"/>
      <c r="T22" s="431"/>
      <c r="U22" s="432"/>
    </row>
    <row r="23" spans="1:21" outlineLevel="1">
      <c r="A23" s="154"/>
      <c r="B23" s="462" t="s">
        <v>366</v>
      </c>
      <c r="C23" s="463"/>
      <c r="D23" s="463"/>
      <c r="E23" s="463"/>
      <c r="F23" s="463"/>
      <c r="G23" s="464"/>
      <c r="I23" s="441"/>
      <c r="J23" s="442"/>
      <c r="K23" s="442"/>
      <c r="L23" s="442"/>
      <c r="M23" s="442"/>
      <c r="N23" s="443"/>
      <c r="P23" s="430"/>
      <c r="Q23" s="431"/>
      <c r="R23" s="431"/>
      <c r="S23" s="431"/>
      <c r="T23" s="431"/>
      <c r="U23" s="432"/>
    </row>
    <row r="24" spans="1:21" outlineLevel="1">
      <c r="B24" s="17">
        <v>2027</v>
      </c>
      <c r="C24" s="17">
        <v>2028</v>
      </c>
      <c r="D24" s="17">
        <v>2029</v>
      </c>
      <c r="E24" s="17">
        <v>2030</v>
      </c>
      <c r="F24" s="17">
        <v>2031</v>
      </c>
      <c r="G24" s="17" t="s">
        <v>367</v>
      </c>
      <c r="I24" s="441"/>
      <c r="J24" s="442"/>
      <c r="K24" s="442"/>
      <c r="L24" s="442"/>
      <c r="M24" s="442"/>
      <c r="N24" s="443"/>
      <c r="P24" s="430"/>
      <c r="Q24" s="431"/>
      <c r="R24" s="431"/>
      <c r="S24" s="431"/>
      <c r="T24" s="431"/>
      <c r="U24" s="432"/>
    </row>
    <row r="25" spans="1:21" ht="13.5" outlineLevel="1" thickBot="1">
      <c r="B25" s="30" t="s">
        <v>368</v>
      </c>
      <c r="C25" s="30" t="s">
        <v>368</v>
      </c>
      <c r="D25" s="30" t="s">
        <v>368</v>
      </c>
      <c r="E25" s="30" t="s">
        <v>368</v>
      </c>
      <c r="F25" s="30" t="s">
        <v>368</v>
      </c>
      <c r="G25" s="30" t="s">
        <v>368</v>
      </c>
      <c r="I25" s="441"/>
      <c r="J25" s="442"/>
      <c r="K25" s="442"/>
      <c r="L25" s="442"/>
      <c r="M25" s="442"/>
      <c r="N25" s="443"/>
      <c r="P25" s="430"/>
      <c r="Q25" s="431"/>
      <c r="R25" s="431"/>
      <c r="S25" s="431"/>
      <c r="T25" s="431"/>
      <c r="U25" s="432"/>
    </row>
    <row r="26" spans="1:21" outlineLevel="1">
      <c r="A26" s="54" t="s">
        <v>369</v>
      </c>
      <c r="B26" s="21">
        <f>E64</f>
        <v>-3.56</v>
      </c>
      <c r="C26" s="21">
        <f>F64</f>
        <v>-1.65</v>
      </c>
      <c r="D26" s="21">
        <f>G64</f>
        <v>-4.51</v>
      </c>
      <c r="E26" s="21">
        <f>H64</f>
        <v>-1.65</v>
      </c>
      <c r="F26" s="21">
        <f>I64</f>
        <v>-4.51</v>
      </c>
      <c r="G26" s="21">
        <f>SUM(J64:BB64)</f>
        <v>0</v>
      </c>
      <c r="I26" s="441"/>
      <c r="J26" s="442"/>
      <c r="K26" s="442"/>
      <c r="L26" s="442"/>
      <c r="M26" s="442"/>
      <c r="N26" s="443"/>
      <c r="P26" s="430"/>
      <c r="Q26" s="431"/>
      <c r="R26" s="431"/>
      <c r="S26" s="431"/>
      <c r="T26" s="431"/>
      <c r="U26" s="432"/>
    </row>
    <row r="27" spans="1:21" outlineLevel="1">
      <c r="A27" s="54" t="s">
        <v>370</v>
      </c>
      <c r="B27" s="21">
        <f>E71+E77</f>
        <v>-2.0601886900836983</v>
      </c>
      <c r="C27" s="21">
        <f>F71+F77</f>
        <v>-2.0752991657655007</v>
      </c>
      <c r="D27" s="21">
        <f>G71+G77</f>
        <v>-2.108479646287484</v>
      </c>
      <c r="E27" s="21">
        <f>H71+H77</f>
        <v>-2.161973522152012</v>
      </c>
      <c r="F27" s="21">
        <f>I71+I77</f>
        <v>-2.2046704740020422</v>
      </c>
      <c r="G27" s="21">
        <f>SUM(J71:BB71)+SUM(J77:BB77)</f>
        <v>-1062.5720299805128</v>
      </c>
      <c r="I27" s="441"/>
      <c r="J27" s="442"/>
      <c r="K27" s="442"/>
      <c r="L27" s="442"/>
      <c r="M27" s="442"/>
      <c r="N27" s="443"/>
      <c r="P27" s="430"/>
      <c r="Q27" s="431"/>
      <c r="R27" s="431"/>
      <c r="S27" s="431"/>
      <c r="T27" s="431"/>
      <c r="U27" s="432"/>
    </row>
    <row r="28" spans="1:21" outlineLevel="1">
      <c r="A28" s="154"/>
      <c r="B28" s="248"/>
      <c r="C28" s="248"/>
      <c r="D28" s="248"/>
      <c r="E28" s="248"/>
      <c r="F28" s="248"/>
      <c r="G28" s="248"/>
      <c r="I28" s="441"/>
      <c r="J28" s="442"/>
      <c r="K28" s="442"/>
      <c r="L28" s="442"/>
      <c r="M28" s="442"/>
      <c r="N28" s="443"/>
      <c r="P28" s="430"/>
      <c r="Q28" s="431"/>
      <c r="R28" s="431"/>
      <c r="S28" s="431"/>
      <c r="T28" s="431"/>
      <c r="U28" s="432"/>
    </row>
    <row r="29" spans="1:21" ht="13.5" outlineLevel="1" thickBot="1">
      <c r="A29" s="154"/>
      <c r="B29" s="248"/>
      <c r="C29" s="248"/>
      <c r="D29" s="248"/>
      <c r="E29" s="248"/>
      <c r="F29" s="248"/>
      <c r="G29" s="248"/>
      <c r="I29" s="441"/>
      <c r="J29" s="442"/>
      <c r="K29" s="442"/>
      <c r="L29" s="442"/>
      <c r="M29" s="442"/>
      <c r="N29" s="443"/>
      <c r="P29" s="430"/>
      <c r="Q29" s="431"/>
      <c r="R29" s="431"/>
      <c r="S29" s="431"/>
      <c r="T29" s="431"/>
      <c r="U29" s="432"/>
    </row>
    <row r="30" spans="1:21" ht="13.5" outlineLevel="1" thickBot="1">
      <c r="A30" s="308"/>
      <c r="B30" s="309" t="s">
        <v>371</v>
      </c>
      <c r="C30" s="310" t="s">
        <v>372</v>
      </c>
      <c r="D30" s="466" t="s">
        <v>323</v>
      </c>
      <c r="E30" s="467"/>
      <c r="F30" s="467"/>
      <c r="G30" s="468"/>
      <c r="I30" s="441"/>
      <c r="J30" s="442"/>
      <c r="K30" s="442"/>
      <c r="L30" s="442"/>
      <c r="M30" s="442"/>
      <c r="N30" s="443"/>
      <c r="P30" s="430"/>
      <c r="Q30" s="431"/>
      <c r="R30" s="431"/>
      <c r="S30" s="431"/>
      <c r="T30" s="431"/>
      <c r="U30" s="432"/>
    </row>
    <row r="31" spans="1:21" outlineLevel="1">
      <c r="A31" s="459" t="s">
        <v>373</v>
      </c>
      <c r="B31" s="331" t="s">
        <v>515</v>
      </c>
      <c r="C31" s="307">
        <v>6</v>
      </c>
      <c r="D31" s="474" t="s">
        <v>516</v>
      </c>
      <c r="E31" s="475"/>
      <c r="F31" s="475"/>
      <c r="G31" s="476"/>
      <c r="I31" s="441"/>
      <c r="J31" s="442"/>
      <c r="K31" s="442"/>
      <c r="L31" s="442"/>
      <c r="M31" s="442"/>
      <c r="N31" s="443"/>
      <c r="P31" s="430"/>
      <c r="Q31" s="431"/>
      <c r="R31" s="431"/>
      <c r="S31" s="431"/>
      <c r="T31" s="431"/>
      <c r="U31" s="432"/>
    </row>
    <row r="32" spans="1:21" outlineLevel="1">
      <c r="A32" s="459"/>
      <c r="B32" s="331" t="s">
        <v>517</v>
      </c>
      <c r="C32" s="252">
        <v>12</v>
      </c>
      <c r="D32" s="430"/>
      <c r="E32" s="431"/>
      <c r="F32" s="431"/>
      <c r="G32" s="477"/>
      <c r="I32" s="441"/>
      <c r="J32" s="442"/>
      <c r="K32" s="442"/>
      <c r="L32" s="442"/>
      <c r="M32" s="442"/>
      <c r="N32" s="443"/>
      <c r="P32" s="430"/>
      <c r="Q32" s="431"/>
      <c r="R32" s="431"/>
      <c r="S32" s="431"/>
      <c r="T32" s="431"/>
      <c r="U32" s="432"/>
    </row>
    <row r="33" spans="1:21" outlineLevel="1">
      <c r="A33" s="459"/>
      <c r="B33" s="331" t="s">
        <v>518</v>
      </c>
      <c r="C33" s="252">
        <v>2</v>
      </c>
      <c r="D33" s="430"/>
      <c r="E33" s="431"/>
      <c r="F33" s="431"/>
      <c r="G33" s="477"/>
      <c r="I33" s="441"/>
      <c r="J33" s="442"/>
      <c r="K33" s="442"/>
      <c r="L33" s="442"/>
      <c r="M33" s="442"/>
      <c r="N33" s="443"/>
      <c r="P33" s="430"/>
      <c r="Q33" s="431"/>
      <c r="R33" s="431"/>
      <c r="S33" s="431"/>
      <c r="T33" s="431"/>
      <c r="U33" s="432"/>
    </row>
    <row r="34" spans="1:21" outlineLevel="1">
      <c r="A34" s="459"/>
      <c r="B34" s="331" t="s">
        <v>519</v>
      </c>
      <c r="C34" s="252">
        <v>3</v>
      </c>
      <c r="D34" s="433"/>
      <c r="E34" s="434"/>
      <c r="F34" s="434"/>
      <c r="G34" s="478"/>
      <c r="I34" s="441"/>
      <c r="J34" s="442"/>
      <c r="K34" s="442"/>
      <c r="L34" s="442"/>
      <c r="M34" s="442"/>
      <c r="N34" s="443"/>
      <c r="P34" s="430"/>
      <c r="Q34" s="431"/>
      <c r="R34" s="431"/>
      <c r="S34" s="431"/>
      <c r="T34" s="431"/>
      <c r="U34" s="432"/>
    </row>
    <row r="35" spans="1:21" outlineLevel="1">
      <c r="A35" s="459"/>
      <c r="B35" s="312"/>
      <c r="C35" s="252"/>
      <c r="D35" s="408"/>
      <c r="E35" s="408"/>
      <c r="F35" s="408"/>
      <c r="G35" s="409"/>
      <c r="I35" s="441"/>
      <c r="J35" s="442"/>
      <c r="K35" s="442"/>
      <c r="L35" s="442"/>
      <c r="M35" s="442"/>
      <c r="N35" s="443"/>
      <c r="P35" s="430"/>
      <c r="Q35" s="431"/>
      <c r="R35" s="431"/>
      <c r="S35" s="431"/>
      <c r="T35" s="431"/>
      <c r="U35" s="432"/>
    </row>
    <row r="36" spans="1:21" outlineLevel="1">
      <c r="A36" s="459"/>
      <c r="B36" s="312"/>
      <c r="C36" s="252"/>
      <c r="D36" s="408"/>
      <c r="E36" s="408"/>
      <c r="F36" s="408"/>
      <c r="G36" s="409"/>
      <c r="I36" s="441"/>
      <c r="J36" s="442"/>
      <c r="K36" s="442"/>
      <c r="L36" s="442"/>
      <c r="M36" s="442"/>
      <c r="N36" s="443"/>
      <c r="P36" s="430"/>
      <c r="Q36" s="431"/>
      <c r="R36" s="431"/>
      <c r="S36" s="431"/>
      <c r="T36" s="431"/>
      <c r="U36" s="432"/>
    </row>
    <row r="37" spans="1:21" outlineLevel="1">
      <c r="A37" s="459"/>
      <c r="B37" s="312"/>
      <c r="C37" s="252"/>
      <c r="D37" s="408"/>
      <c r="E37" s="408"/>
      <c r="F37" s="408"/>
      <c r="G37" s="409"/>
      <c r="I37" s="441"/>
      <c r="J37" s="442"/>
      <c r="K37" s="442"/>
      <c r="L37" s="442"/>
      <c r="M37" s="442"/>
      <c r="N37" s="443"/>
      <c r="P37" s="430"/>
      <c r="Q37" s="431"/>
      <c r="R37" s="431"/>
      <c r="S37" s="431"/>
      <c r="T37" s="431"/>
      <c r="U37" s="432"/>
    </row>
    <row r="38" spans="1:21" outlineLevel="1">
      <c r="A38" s="459"/>
      <c r="B38" s="312"/>
      <c r="C38" s="252"/>
      <c r="D38" s="408"/>
      <c r="E38" s="408"/>
      <c r="F38" s="408"/>
      <c r="G38" s="409"/>
      <c r="I38" s="441"/>
      <c r="J38" s="442"/>
      <c r="K38" s="442"/>
      <c r="L38" s="442"/>
      <c r="M38" s="442"/>
      <c r="N38" s="443"/>
      <c r="P38" s="430"/>
      <c r="Q38" s="431"/>
      <c r="R38" s="431"/>
      <c r="S38" s="431"/>
      <c r="T38" s="431"/>
      <c r="U38" s="432"/>
    </row>
    <row r="39" spans="1:21" outlineLevel="1">
      <c r="A39" s="459"/>
      <c r="B39" s="312"/>
      <c r="C39" s="252"/>
      <c r="D39" s="408"/>
      <c r="E39" s="408"/>
      <c r="F39" s="408"/>
      <c r="G39" s="409"/>
      <c r="I39" s="441"/>
      <c r="J39" s="442"/>
      <c r="K39" s="442"/>
      <c r="L39" s="442"/>
      <c r="M39" s="442"/>
      <c r="N39" s="443"/>
      <c r="P39" s="430"/>
      <c r="Q39" s="431"/>
      <c r="R39" s="431"/>
      <c r="S39" s="431"/>
      <c r="T39" s="431"/>
      <c r="U39" s="432"/>
    </row>
    <row r="40" spans="1:21" ht="13.5" outlineLevel="1" thickBot="1">
      <c r="A40" s="460"/>
      <c r="B40" s="313"/>
      <c r="C40" s="314"/>
      <c r="D40" s="469"/>
      <c r="E40" s="469"/>
      <c r="F40" s="469"/>
      <c r="G40" s="470"/>
      <c r="I40" s="441"/>
      <c r="J40" s="442"/>
      <c r="K40" s="442"/>
      <c r="L40" s="442"/>
      <c r="M40" s="442"/>
      <c r="N40" s="443"/>
      <c r="P40" s="430"/>
      <c r="Q40" s="431"/>
      <c r="R40" s="431"/>
      <c r="S40" s="431"/>
      <c r="T40" s="431"/>
      <c r="U40" s="432"/>
    </row>
    <row r="41" spans="1:21" outlineLevel="1">
      <c r="A41" s="154"/>
      <c r="B41" s="248"/>
      <c r="C41" s="248"/>
      <c r="D41" s="248"/>
      <c r="E41" s="248"/>
      <c r="F41" s="248"/>
      <c r="G41" s="248"/>
      <c r="I41" s="441"/>
      <c r="J41" s="442"/>
      <c r="K41" s="442"/>
      <c r="L41" s="442"/>
      <c r="M41" s="442"/>
      <c r="N41" s="443"/>
      <c r="P41" s="430"/>
      <c r="Q41" s="431"/>
      <c r="R41" s="431"/>
      <c r="S41" s="431"/>
      <c r="T41" s="431"/>
      <c r="U41" s="432"/>
    </row>
    <row r="42" spans="1:21" outlineLevel="1">
      <c r="A42" s="154"/>
      <c r="B42" s="248"/>
      <c r="C42" s="248"/>
      <c r="D42" s="248"/>
      <c r="E42" s="248"/>
      <c r="F42" s="248"/>
      <c r="G42" s="248"/>
      <c r="I42" s="441"/>
      <c r="J42" s="442"/>
      <c r="K42" s="442"/>
      <c r="L42" s="442"/>
      <c r="M42" s="442"/>
      <c r="N42" s="443"/>
      <c r="P42" s="430"/>
      <c r="Q42" s="431"/>
      <c r="R42" s="431"/>
      <c r="S42" s="431"/>
      <c r="T42" s="431"/>
      <c r="U42" s="432"/>
    </row>
    <row r="43" spans="1:21" outlineLevel="1">
      <c r="A43" s="154"/>
      <c r="B43" s="248"/>
      <c r="C43" s="248"/>
      <c r="D43" s="248"/>
      <c r="E43" s="248"/>
      <c r="F43" s="248"/>
      <c r="G43" s="248"/>
      <c r="I43" s="441"/>
      <c r="J43" s="442"/>
      <c r="K43" s="442"/>
      <c r="L43" s="442"/>
      <c r="M43" s="442"/>
      <c r="N43" s="443"/>
      <c r="P43" s="430"/>
      <c r="Q43" s="431"/>
      <c r="R43" s="431"/>
      <c r="S43" s="431"/>
      <c r="T43" s="431"/>
      <c r="U43" s="432"/>
    </row>
    <row r="44" spans="1:21" outlineLevel="1">
      <c r="A44" s="154"/>
      <c r="B44" s="248"/>
      <c r="C44" s="248"/>
      <c r="D44" s="248"/>
      <c r="E44" s="248"/>
      <c r="F44" s="248"/>
      <c r="G44" s="248"/>
      <c r="I44" s="441"/>
      <c r="J44" s="442"/>
      <c r="K44" s="442"/>
      <c r="L44" s="442"/>
      <c r="M44" s="442"/>
      <c r="N44" s="443"/>
      <c r="P44" s="430"/>
      <c r="Q44" s="431"/>
      <c r="R44" s="431"/>
      <c r="S44" s="431"/>
      <c r="T44" s="431"/>
      <c r="U44" s="432"/>
    </row>
    <row r="45" spans="1:21" outlineLevel="1">
      <c r="A45" s="154"/>
      <c r="B45" s="248"/>
      <c r="C45" s="248"/>
      <c r="D45" s="248"/>
      <c r="E45" s="248"/>
      <c r="F45" s="248"/>
      <c r="G45" s="248"/>
      <c r="I45" s="444"/>
      <c r="J45" s="445"/>
      <c r="K45" s="445"/>
      <c r="L45" s="445"/>
      <c r="M45" s="445"/>
      <c r="N45" s="446"/>
      <c r="P45" s="433"/>
      <c r="Q45" s="434"/>
      <c r="R45" s="434"/>
      <c r="S45" s="434"/>
      <c r="T45" s="434"/>
      <c r="U45" s="435"/>
    </row>
    <row r="46" spans="1:21" outlineLevel="1">
      <c r="A46" s="154"/>
      <c r="B46" s="248"/>
      <c r="C46" s="248"/>
      <c r="D46" s="248"/>
      <c r="E46" s="248"/>
      <c r="F46" s="248"/>
      <c r="G46" s="248"/>
    </row>
    <row r="47" spans="1:21">
      <c r="A47" s="154"/>
      <c r="B47" s="155"/>
    </row>
    <row r="48" spans="1:21" ht="15">
      <c r="A48" s="12" t="s">
        <v>376</v>
      </c>
    </row>
    <row r="49" spans="1:54" ht="15" outlineLevel="1">
      <c r="A49" s="12"/>
    </row>
    <row r="50" spans="1:54" ht="13.5" outlineLevel="1" thickBot="1">
      <c r="A50" s="4" t="s">
        <v>377</v>
      </c>
    </row>
    <row r="51" spans="1:54" outlineLevel="2">
      <c r="B51" s="19"/>
      <c r="C51" s="19"/>
      <c r="D51" s="19"/>
      <c r="E51" s="471" t="s">
        <v>270</v>
      </c>
      <c r="F51" s="461"/>
      <c r="G51" s="461"/>
      <c r="H51" s="461"/>
      <c r="I51" s="461"/>
      <c r="J51" s="461" t="s">
        <v>271</v>
      </c>
      <c r="K51" s="461"/>
      <c r="L51" s="461"/>
      <c r="M51" s="461"/>
      <c r="N51" s="461"/>
      <c r="O51" s="461" t="s">
        <v>272</v>
      </c>
      <c r="P51" s="461"/>
      <c r="Q51" s="461"/>
      <c r="R51" s="461"/>
      <c r="S51" s="461"/>
      <c r="T51" s="461" t="s">
        <v>273</v>
      </c>
      <c r="U51" s="461"/>
      <c r="V51" s="461"/>
      <c r="W51" s="461"/>
      <c r="X51" s="461"/>
      <c r="Y51" s="461" t="s">
        <v>378</v>
      </c>
      <c r="Z51" s="461"/>
      <c r="AA51" s="461"/>
      <c r="AB51" s="461"/>
      <c r="AC51" s="461"/>
      <c r="AD51" s="461" t="s">
        <v>379</v>
      </c>
      <c r="AE51" s="461"/>
      <c r="AF51" s="461"/>
      <c r="AG51" s="461"/>
      <c r="AH51" s="461"/>
      <c r="AI51" s="461" t="s">
        <v>380</v>
      </c>
      <c r="AJ51" s="461"/>
      <c r="AK51" s="461"/>
      <c r="AL51" s="461"/>
      <c r="AM51" s="461"/>
      <c r="AN51" s="461" t="s">
        <v>381</v>
      </c>
      <c r="AO51" s="461"/>
      <c r="AP51" s="461"/>
      <c r="AQ51" s="461"/>
      <c r="AR51" s="461"/>
      <c r="AS51" s="461" t="s">
        <v>382</v>
      </c>
      <c r="AT51" s="461"/>
      <c r="AU51" s="461"/>
      <c r="AV51" s="461"/>
      <c r="AW51" s="461"/>
      <c r="AX51" s="461" t="s">
        <v>383</v>
      </c>
      <c r="AY51" s="461"/>
      <c r="AZ51" s="461"/>
      <c r="BA51" s="461"/>
      <c r="BB51" s="465"/>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3.5" outlineLevel="2" thickBot="1">
      <c r="B53" s="19" t="s">
        <v>371</v>
      </c>
      <c r="C53" s="19" t="s">
        <v>384</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48" t="s">
        <v>385</v>
      </c>
      <c r="B54" s="316" t="s">
        <v>315</v>
      </c>
      <c r="C54" s="127" t="s">
        <v>281</v>
      </c>
      <c r="D54" s="124" t="s">
        <v>386</v>
      </c>
      <c r="E54" s="242">
        <v>-1.05</v>
      </c>
      <c r="F54" s="242">
        <v>0</v>
      </c>
      <c r="G54" s="242">
        <v>-2</v>
      </c>
      <c r="H54" s="242">
        <v>0</v>
      </c>
      <c r="I54" s="242">
        <v>-2</v>
      </c>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49"/>
      <c r="B55" s="317" t="s">
        <v>317</v>
      </c>
      <c r="C55" s="121" t="s">
        <v>281</v>
      </c>
      <c r="D55" s="2" t="s">
        <v>386</v>
      </c>
      <c r="E55" s="241">
        <v>-1.05</v>
      </c>
      <c r="F55" s="241">
        <v>-1.05</v>
      </c>
      <c r="G55" s="241">
        <v>-1.05</v>
      </c>
      <c r="H55" s="241">
        <v>-1.05</v>
      </c>
      <c r="I55" s="241">
        <v>-1.05</v>
      </c>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49"/>
      <c r="B56" s="317" t="s">
        <v>317</v>
      </c>
      <c r="C56" s="121" t="s">
        <v>287</v>
      </c>
      <c r="D56" s="2" t="s">
        <v>386</v>
      </c>
      <c r="E56" s="241">
        <v>-0.4</v>
      </c>
      <c r="F56" s="241">
        <v>-0.6</v>
      </c>
      <c r="G56" s="241">
        <v>-0.4</v>
      </c>
      <c r="H56" s="241">
        <v>-0.6</v>
      </c>
      <c r="I56" s="241">
        <v>-0.4</v>
      </c>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49"/>
      <c r="B57" s="317"/>
      <c r="C57" s="121"/>
      <c r="D57" s="2"/>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49"/>
      <c r="B58" s="317"/>
      <c r="C58" s="121"/>
      <c r="D58" s="2"/>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49"/>
      <c r="B59" s="317" t="s">
        <v>315</v>
      </c>
      <c r="C59" s="121" t="s">
        <v>284</v>
      </c>
      <c r="D59" s="2" t="s">
        <v>386</v>
      </c>
      <c r="E59" s="241">
        <v>-1.06</v>
      </c>
      <c r="F59" s="241">
        <v>0</v>
      </c>
      <c r="G59" s="241">
        <v>0</v>
      </c>
      <c r="H59" s="241">
        <v>0</v>
      </c>
      <c r="I59" s="241">
        <v>-1.06</v>
      </c>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49"/>
      <c r="B60" s="317" t="s">
        <v>317</v>
      </c>
      <c r="C60" s="121" t="s">
        <v>284</v>
      </c>
      <c r="D60" s="2" t="s">
        <v>386</v>
      </c>
      <c r="E60" s="241">
        <v>0</v>
      </c>
      <c r="F60" s="241">
        <v>0</v>
      </c>
      <c r="G60" s="241">
        <v>-1.06</v>
      </c>
      <c r="H60" s="241">
        <v>0</v>
      </c>
      <c r="I60" s="241">
        <v>0</v>
      </c>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49"/>
      <c r="B61" s="317"/>
      <c r="C61" s="121"/>
      <c r="D61" s="2"/>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49"/>
      <c r="B62" s="317"/>
      <c r="C62" s="121"/>
      <c r="D62" s="2"/>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49"/>
      <c r="B63" s="36"/>
      <c r="C63" s="121"/>
      <c r="D63" s="2"/>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3.5" outlineLevel="2" thickBot="1">
      <c r="A64" s="450"/>
      <c r="B64" s="122" t="s">
        <v>387</v>
      </c>
      <c r="C64" s="296" t="s">
        <v>388</v>
      </c>
      <c r="D64" s="123" t="s">
        <v>386</v>
      </c>
      <c r="E64" s="23">
        <f>SUM(E54:E63)</f>
        <v>-3.56</v>
      </c>
      <c r="F64" s="23">
        <f t="shared" ref="F64:BB64" si="3">SUM(F54:F63)</f>
        <v>-1.65</v>
      </c>
      <c r="G64" s="23">
        <f t="shared" si="3"/>
        <v>-4.51</v>
      </c>
      <c r="H64" s="23">
        <f t="shared" si="3"/>
        <v>-1.65</v>
      </c>
      <c r="I64" s="23">
        <f t="shared" si="3"/>
        <v>-4.51</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3.5" outlineLevel="2" thickBot="1">
      <c r="B65" s="19"/>
      <c r="C65" s="19"/>
      <c r="D65" s="19"/>
      <c r="E65" s="15"/>
    </row>
    <row r="66" spans="1:54" ht="12.75" customHeight="1" outlineLevel="2">
      <c r="A66" s="456" t="s">
        <v>389</v>
      </c>
      <c r="B66" s="266"/>
      <c r="C66" s="267"/>
      <c r="D66" s="268" t="s">
        <v>386</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57"/>
      <c r="B67" s="252"/>
      <c r="C67" s="267"/>
      <c r="D67" s="269" t="s">
        <v>386</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57"/>
      <c r="B68" s="252"/>
      <c r="C68" s="267"/>
      <c r="D68" s="269" t="s">
        <v>386</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57"/>
      <c r="B69" s="252"/>
      <c r="C69" s="267"/>
      <c r="D69" s="269" t="s">
        <v>386</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57"/>
      <c r="B70" s="252"/>
      <c r="C70" s="267"/>
      <c r="D70" s="269" t="s">
        <v>386</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3.5" outlineLevel="2" thickBot="1">
      <c r="A71" s="458"/>
      <c r="B71" s="122" t="s">
        <v>390</v>
      </c>
      <c r="C71" s="123"/>
      <c r="D71" s="270" t="s">
        <v>386</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3.5" outlineLevel="2" thickBot="1">
      <c r="B74" s="145"/>
      <c r="C74" s="2"/>
      <c r="D74" s="2"/>
      <c r="E74" s="15"/>
    </row>
    <row r="75" spans="1:54" ht="19.5" customHeight="1" outlineLevel="2">
      <c r="A75" s="456" t="s">
        <v>391</v>
      </c>
      <c r="B75" s="127" t="s">
        <v>392</v>
      </c>
      <c r="C75" s="274"/>
      <c r="D75" s="124" t="s">
        <v>386</v>
      </c>
      <c r="E75" s="275">
        <f>-E158*'Fixed Data'!$B$27/10^2</f>
        <v>-2.0601886900836983</v>
      </c>
      <c r="F75" s="275">
        <f>-F158*'Fixed Data'!$B$27/10^2</f>
        <v>-2.0752991657655007</v>
      </c>
      <c r="G75" s="275">
        <f>-G158*'Fixed Data'!$B$27/10^2</f>
        <v>-2.108479646287484</v>
      </c>
      <c r="H75" s="275">
        <f>-H158*'Fixed Data'!$B$27/10^2</f>
        <v>-2.161973522152012</v>
      </c>
      <c r="I75" s="275">
        <f>-I158*'Fixed Data'!$B$27/10^2</f>
        <v>-2.2046704740020422</v>
      </c>
      <c r="J75" s="275">
        <f>-J158*'Fixed Data'!$B$27/10^2</f>
        <v>-2.2452408743790908</v>
      </c>
      <c r="K75" s="275">
        <f>-K158*'Fixed Data'!$B$27/10^2</f>
        <v>-2.3102637948886176</v>
      </c>
      <c r="L75" s="275">
        <f>-L158*'Fixed Data'!$B$27/10^2</f>
        <v>-2.3773284796904468</v>
      </c>
      <c r="M75" s="275">
        <f>-M158*'Fixed Data'!$B$27/10^2</f>
        <v>-2.4464850609321598</v>
      </c>
      <c r="N75" s="275">
        <f>-N158*'Fixed Data'!$B$27/10^2</f>
        <v>-2.5177601534507859</v>
      </c>
      <c r="O75" s="275">
        <f>-O158*'Fixed Data'!$B$27/10^2</f>
        <v>-2.5807140314509445</v>
      </c>
      <c r="P75" s="275">
        <f>-P158*'Fixed Data'!$B$27/10^2</f>
        <v>-2.642808470189749</v>
      </c>
      <c r="Q75" s="275">
        <f>-Q158*'Fixed Data'!$B$27/10^2</f>
        <v>-2.7067852358773967</v>
      </c>
      <c r="R75" s="275">
        <f>-R158*'Fixed Data'!$B$27/10^2</f>
        <v>-2.7727013904660431</v>
      </c>
      <c r="S75" s="275">
        <f>-S158*'Fixed Data'!$B$27/10^2</f>
        <v>-2.840615725353862</v>
      </c>
      <c r="T75" s="275">
        <f>-T158*'Fixed Data'!$B$27/10^2</f>
        <v>-2.910588816979756</v>
      </c>
      <c r="U75" s="275">
        <f>-U158*'Fixed Data'!$B$27/10^2</f>
        <v>-2.9826830741539818</v>
      </c>
      <c r="V75" s="275">
        <f>-V158*'Fixed Data'!$B$27/10^2</f>
        <v>-3.0569628011656444</v>
      </c>
      <c r="W75" s="275">
        <f>-W158*'Fixed Data'!$B$27/10^2</f>
        <v>-3.133494250372288</v>
      </c>
      <c r="X75" s="275">
        <f>-X158*'Fixed Data'!$B$27/10^2</f>
        <v>-3.2123456815509952</v>
      </c>
      <c r="Y75" s="275">
        <f>-Y158*'Fixed Data'!$B$27/10^2</f>
        <v>-3.2935874265084433</v>
      </c>
      <c r="Z75" s="275">
        <f>-Z158*'Fixed Data'!$B$27/10^2</f>
        <v>-3.3772919454268915</v>
      </c>
      <c r="AA75" s="275">
        <f>-AA158*'Fixed Data'!$B$27/10^2</f>
        <v>-3.4635338989870363</v>
      </c>
      <c r="AB75" s="275">
        <f>-AB158*'Fixed Data'!$B$27/10^2</f>
        <v>-3.5487001814458137</v>
      </c>
      <c r="AC75" s="275">
        <f>-AC158*'Fixed Data'!$B$27/10^2</f>
        <v>-26.947892024906743</v>
      </c>
      <c r="AD75" s="275">
        <f>-AD158*'Fixed Data'!$B$27/10^2</f>
        <v>-27.682055535350027</v>
      </c>
      <c r="AE75" s="275">
        <f>-AE158*'Fixed Data'!$B$27/10^2</f>
        <v>-28.438474183796362</v>
      </c>
      <c r="AF75" s="275">
        <f>-AF158*'Fixed Data'!$B$27/10^2</f>
        <v>-29.217822626989417</v>
      </c>
      <c r="AG75" s="275">
        <f>-AG158*'Fixed Data'!$B$27/10^2</f>
        <v>-30.020795971508143</v>
      </c>
      <c r="AH75" s="275">
        <f>-AH158*'Fixed Data'!$B$27/10^2</f>
        <v>-30.84811039732892</v>
      </c>
      <c r="AI75" s="275">
        <f>-AI158*'Fixed Data'!$B$27/10^2</f>
        <v>-31.700503796413429</v>
      </c>
      <c r="AJ75" s="275">
        <f>-AJ158*'Fixed Data'!$B$27/10^2</f>
        <v>-32.578736433834813</v>
      </c>
      <c r="AK75" s="275">
        <f>-AK158*'Fixed Data'!$B$27/10^2</f>
        <v>-33.483591616416653</v>
      </c>
      <c r="AL75" s="275">
        <f>-AL158*'Fixed Data'!$B$27/10^2</f>
        <v>-34.415876391423197</v>
      </c>
      <c r="AM75" s="275">
        <f>-AM158*'Fixed Data'!$B$27/10^2</f>
        <v>-35.376422290326282</v>
      </c>
      <c r="AN75" s="275">
        <f>-AN158*'Fixed Data'!$B$27/10^2</f>
        <v>-36.366086042521147</v>
      </c>
      <c r="AO75" s="275">
        <f>-AO158*'Fixed Data'!$B$27/10^2</f>
        <v>-37.385750334118981</v>
      </c>
      <c r="AP75" s="275">
        <f>-AP158*'Fixed Data'!$B$27/10^2</f>
        <v>-38.436324649380261</v>
      </c>
      <c r="AQ75" s="275">
        <f>-AQ158*'Fixed Data'!$B$27/10^2</f>
        <v>-39.518745991943341</v>
      </c>
      <c r="AR75" s="275">
        <f>-AR158*'Fixed Data'!$B$27/10^2</f>
        <v>-40.63397982392415</v>
      </c>
      <c r="AS75" s="275">
        <f>-AS158*'Fixed Data'!$B$27/10^2</f>
        <v>-41.783020839734363</v>
      </c>
      <c r="AT75" s="275">
        <f>-AT158*'Fixed Data'!$B$27/10^2</f>
        <v>-42.966893897668299</v>
      </c>
      <c r="AU75" s="275">
        <f>-AU158*'Fixed Data'!$B$27/10^2</f>
        <v>-44.186654928951441</v>
      </c>
      <c r="AV75" s="275">
        <f>-AV158*'Fixed Data'!$B$27/10^2</f>
        <v>-45.443391876840138</v>
      </c>
      <c r="AW75" s="275">
        <f>-AW158*'Fixed Data'!$B$27/10^2</f>
        <v>-46.738225658259772</v>
      </c>
      <c r="AX75" s="275">
        <f>-AX158*'Fixed Data'!$B$27/10^2</f>
        <v>-48.072311178032315</v>
      </c>
      <c r="AY75" s="275">
        <f>-AY158*'Fixed Data'!$B$27/10^2</f>
        <v>-49.403523127823604</v>
      </c>
      <c r="AZ75" s="275">
        <f>-AZ158*'Fixed Data'!$B$27/10^2</f>
        <v>-50.759296682066989</v>
      </c>
      <c r="BA75" s="275">
        <f>-BA158*'Fixed Data'!$B$27/10^2</f>
        <v>-52.156169258918688</v>
      </c>
      <c r="BB75" s="275">
        <f>-BB158*'Fixed Data'!$B$27/10^2</f>
        <v>-53.591483128765084</v>
      </c>
    </row>
    <row r="76" spans="1:54" ht="19.5" customHeight="1" outlineLevel="2">
      <c r="A76" s="457"/>
      <c r="B76" s="121"/>
      <c r="C76" s="272"/>
      <c r="D76" s="2" t="s">
        <v>386</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3.5" outlineLevel="2" thickBot="1">
      <c r="A77" s="458"/>
      <c r="B77" s="273" t="s">
        <v>393</v>
      </c>
      <c r="C77" s="271"/>
      <c r="D77" s="123" t="s">
        <v>386</v>
      </c>
      <c r="E77" s="23">
        <f t="shared" ref="E77:AJ77" si="5">SUM(E75:E76)</f>
        <v>-2.0601886900836983</v>
      </c>
      <c r="F77" s="23">
        <f t="shared" si="5"/>
        <v>-2.0752991657655007</v>
      </c>
      <c r="G77" s="23">
        <f t="shared" si="5"/>
        <v>-2.108479646287484</v>
      </c>
      <c r="H77" s="23">
        <f t="shared" si="5"/>
        <v>-2.161973522152012</v>
      </c>
      <c r="I77" s="23">
        <f t="shared" si="5"/>
        <v>-2.2046704740020422</v>
      </c>
      <c r="J77" s="23">
        <f t="shared" si="5"/>
        <v>-2.2452408743790908</v>
      </c>
      <c r="K77" s="23">
        <f t="shared" si="5"/>
        <v>-2.3102637948886176</v>
      </c>
      <c r="L77" s="23">
        <f t="shared" si="5"/>
        <v>-2.3773284796904468</v>
      </c>
      <c r="M77" s="23">
        <f t="shared" si="5"/>
        <v>-2.4464850609321598</v>
      </c>
      <c r="N77" s="23">
        <f t="shared" si="5"/>
        <v>-2.5177601534507859</v>
      </c>
      <c r="O77" s="23">
        <f t="shared" si="5"/>
        <v>-2.5807140314509445</v>
      </c>
      <c r="P77" s="23">
        <f t="shared" si="5"/>
        <v>-2.642808470189749</v>
      </c>
      <c r="Q77" s="23">
        <f t="shared" si="5"/>
        <v>-2.7067852358773967</v>
      </c>
      <c r="R77" s="23">
        <f t="shared" si="5"/>
        <v>-2.7727013904660431</v>
      </c>
      <c r="S77" s="23">
        <f t="shared" si="5"/>
        <v>-2.840615725353862</v>
      </c>
      <c r="T77" s="23">
        <f t="shared" si="5"/>
        <v>-2.910588816979756</v>
      </c>
      <c r="U77" s="23">
        <f t="shared" si="5"/>
        <v>-2.9826830741539818</v>
      </c>
      <c r="V77" s="23">
        <f t="shared" si="5"/>
        <v>-3.0569628011656444</v>
      </c>
      <c r="W77" s="23">
        <f t="shared" si="5"/>
        <v>-3.133494250372288</v>
      </c>
      <c r="X77" s="23">
        <f t="shared" si="5"/>
        <v>-3.2123456815509952</v>
      </c>
      <c r="Y77" s="23">
        <f t="shared" si="5"/>
        <v>-3.2935874265084433</v>
      </c>
      <c r="Z77" s="23">
        <f t="shared" si="5"/>
        <v>-3.3772919454268915</v>
      </c>
      <c r="AA77" s="23">
        <f t="shared" si="5"/>
        <v>-3.4635338989870363</v>
      </c>
      <c r="AB77" s="23">
        <f t="shared" si="5"/>
        <v>-3.5487001814458137</v>
      </c>
      <c r="AC77" s="23">
        <f t="shared" si="5"/>
        <v>-26.947892024906743</v>
      </c>
      <c r="AD77" s="23">
        <f t="shared" si="5"/>
        <v>-27.682055535350027</v>
      </c>
      <c r="AE77" s="23">
        <f t="shared" si="5"/>
        <v>-28.438474183796362</v>
      </c>
      <c r="AF77" s="23">
        <f t="shared" si="5"/>
        <v>-29.217822626989417</v>
      </c>
      <c r="AG77" s="23">
        <f t="shared" si="5"/>
        <v>-30.020795971508143</v>
      </c>
      <c r="AH77" s="23">
        <f t="shared" si="5"/>
        <v>-30.84811039732892</v>
      </c>
      <c r="AI77" s="23">
        <f t="shared" si="5"/>
        <v>-31.700503796413429</v>
      </c>
      <c r="AJ77" s="23">
        <f t="shared" si="5"/>
        <v>-32.578736433834813</v>
      </c>
      <c r="AK77" s="23">
        <f t="shared" ref="AK77:BB77" si="6">SUM(AK75:AK76)</f>
        <v>-33.483591616416653</v>
      </c>
      <c r="AL77" s="23">
        <f t="shared" si="6"/>
        <v>-34.415876391423197</v>
      </c>
      <c r="AM77" s="23">
        <f t="shared" si="6"/>
        <v>-35.376422290326282</v>
      </c>
      <c r="AN77" s="23">
        <f t="shared" si="6"/>
        <v>-36.366086042521147</v>
      </c>
      <c r="AO77" s="23">
        <f t="shared" si="6"/>
        <v>-37.385750334118981</v>
      </c>
      <c r="AP77" s="23">
        <f t="shared" si="6"/>
        <v>-38.436324649380261</v>
      </c>
      <c r="AQ77" s="23">
        <f t="shared" si="6"/>
        <v>-39.518745991943341</v>
      </c>
      <c r="AR77" s="23">
        <f t="shared" si="6"/>
        <v>-40.63397982392415</v>
      </c>
      <c r="AS77" s="23">
        <f t="shared" si="6"/>
        <v>-41.783020839734363</v>
      </c>
      <c r="AT77" s="23">
        <f t="shared" si="6"/>
        <v>-42.966893897668299</v>
      </c>
      <c r="AU77" s="23">
        <f t="shared" si="6"/>
        <v>-44.186654928951441</v>
      </c>
      <c r="AV77" s="23">
        <f t="shared" si="6"/>
        <v>-45.443391876840138</v>
      </c>
      <c r="AW77" s="23">
        <f t="shared" si="6"/>
        <v>-46.738225658259772</v>
      </c>
      <c r="AX77" s="23">
        <f t="shared" si="6"/>
        <v>-48.072311178032315</v>
      </c>
      <c r="AY77" s="23">
        <f t="shared" si="6"/>
        <v>-49.403523127823604</v>
      </c>
      <c r="AZ77" s="23">
        <f t="shared" si="6"/>
        <v>-50.759296682066989</v>
      </c>
      <c r="BA77" s="23">
        <f t="shared" si="6"/>
        <v>-52.156169258918688</v>
      </c>
      <c r="BB77" s="255">
        <f t="shared" si="6"/>
        <v>-53.591483128765084</v>
      </c>
    </row>
    <row r="78" spans="1:54" outlineLevel="2">
      <c r="B78" s="19"/>
      <c r="C78" s="19"/>
      <c r="D78" s="19"/>
      <c r="E78" s="15"/>
    </row>
    <row r="79" spans="1:54" s="7" customFormat="1" ht="13.5" outlineLevel="1" thickBot="1">
      <c r="B79" s="125"/>
      <c r="C79" s="125"/>
      <c r="D79" s="125"/>
      <c r="E79" s="247"/>
    </row>
    <row r="80" spans="1:54" outlineLevel="1">
      <c r="A80" s="4" t="s">
        <v>394</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395</v>
      </c>
      <c r="C81" s="6" t="s">
        <v>396</v>
      </c>
      <c r="D81" t="s">
        <v>397</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398</v>
      </c>
      <c r="C82" t="s">
        <v>399</v>
      </c>
      <c r="D82" t="s">
        <v>386</v>
      </c>
      <c r="E82" s="21">
        <f t="shared" ref="E82:BB82" si="8">E64*E81</f>
        <v>-1.1997200000000001</v>
      </c>
      <c r="F82" s="21">
        <f t="shared" si="8"/>
        <v>-0.55605000000000004</v>
      </c>
      <c r="G82" s="21">
        <f t="shared" si="8"/>
        <v>-1.5198700000000001</v>
      </c>
      <c r="H82" s="21">
        <f t="shared" si="8"/>
        <v>-0.55605000000000004</v>
      </c>
      <c r="I82" s="21">
        <f t="shared" si="8"/>
        <v>-1.5198700000000001</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400</v>
      </c>
      <c r="C83" t="s">
        <v>401</v>
      </c>
      <c r="D83" t="s">
        <v>386</v>
      </c>
      <c r="E83" s="21">
        <f t="shared" ref="E83:BB83" si="9">E64-E82</f>
        <v>-2.3602799999999999</v>
      </c>
      <c r="F83" s="21">
        <f t="shared" si="9"/>
        <v>-1.09395</v>
      </c>
      <c r="G83" s="21">
        <f t="shared" si="9"/>
        <v>-2.9901299999999997</v>
      </c>
      <c r="H83" s="21">
        <f t="shared" si="9"/>
        <v>-1.09395</v>
      </c>
      <c r="I83" s="21">
        <f t="shared" si="9"/>
        <v>-2.9901299999999997</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4.25" hidden="1" outlineLevel="3">
      <c r="A84" s="8"/>
      <c r="B84" t="s">
        <v>402</v>
      </c>
      <c r="C84" t="s">
        <v>403</v>
      </c>
      <c r="D84" t="s">
        <v>386</v>
      </c>
      <c r="E84" s="21"/>
      <c r="F84" s="21">
        <f>IF($E$82&lt;0,(IF(2050-E$80&lt;=0,0,(2/(2050-E$80+1))*(1-(SUM($E84:E84)/$E$82))*$E$82*'Fixed Data'!C$52)),0)</f>
        <v>-9.9976666666666672E-2</v>
      </c>
      <c r="G84" s="21">
        <f>IF($E$82&lt;0,(IF(2050-F$80&lt;=0,0,(2/(2050-F$80+1))*(1-(SUM($E84:F84)/$E$82))*$E$82*'Fixed Data'!D$52)),0)</f>
        <v>-9.5629855072463771E-2</v>
      </c>
      <c r="H84" s="21">
        <f>IF($E$82&lt;0,(IF(2050-G$80&lt;=0,0,(2/(2050-G$80+1))*(1-(SUM($E84:G84)/$E$82))*$E$82*'Fixed Data'!E$52)),0)</f>
        <v>-9.128304347826087E-2</v>
      </c>
      <c r="I84" s="21">
        <f>IF($E$82&lt;0,(IF(2050-H$80&lt;=0,0,(2/(2050-H$80+1))*(1-(SUM($E84:H84)/$E$82))*$E$82*'Fixed Data'!F$52)),0)</f>
        <v>-8.6936231884057982E-2</v>
      </c>
      <c r="J84" s="21">
        <f>IF($E$82&lt;0,(IF(2050-I$80&lt;=0,0,(2/(2050-I$80+1))*(1-(SUM($E84:I84)/$E$82))*$E$82*'Fixed Data'!G$52)),0)</f>
        <v>-8.2589420289855081E-2</v>
      </c>
      <c r="K84" s="21">
        <f>IF($E$82&lt;0,(IF(2050-J$80&lt;=0,0,(2/(2050-J$80+1))*(1-(SUM($E84:J84)/$E$82))*$E$82*'Fixed Data'!H$52)),0)</f>
        <v>-7.824260869565218E-2</v>
      </c>
      <c r="L84" s="21">
        <f>IF($E$82&lt;0,(IF(2050-K$80&lt;=0,0,(2/(2050-K$80+1))*(1-(SUM($E84:K84)/$E$82))*$E$82*'Fixed Data'!I$52)),0)</f>
        <v>-7.3895797101449279E-2</v>
      </c>
      <c r="M84" s="21">
        <f>IF($E$82&lt;0,(IF(2050-L$80&lt;=0,0,(2/(2050-L$80+1))*(1-(SUM($E84:L84)/$E$82))*$E$82*'Fixed Data'!J$52)),0)</f>
        <v>-6.9548985507246378E-2</v>
      </c>
      <c r="N84" s="21">
        <f>IF($E$82&lt;0,(IF(2050-M$80&lt;=0,0,(2/(2050-M$80+1))*(1-(SUM($E84:M84)/$E$82))*$E$82*'Fixed Data'!K$52)),0)</f>
        <v>-6.5202173913043476E-2</v>
      </c>
      <c r="O84" s="21">
        <f>IF($E$82&lt;0,(IF(2050-N$80&lt;=0,0,(2/(2050-N$80+1))*(1-(SUM($E84:N84)/$E$82))*$E$82*'Fixed Data'!L$52)),0)</f>
        <v>-6.0855362318840575E-2</v>
      </c>
      <c r="P84" s="21">
        <f>IF($E$82&lt;0,(IF(2050-O$80&lt;=0,0,(2/(2050-O$80+1))*(1-(SUM($E84:O84)/$E$82))*$E$82*'Fixed Data'!M$52)),0)</f>
        <v>-5.6508550724637674E-2</v>
      </c>
      <c r="Q84" s="21">
        <f>IF($E$82&lt;0,(IF(2050-P$80&lt;=0,0,(2/(2050-P$80+1))*(1-(SUM($E84:P84)/$E$82))*$E$82*'Fixed Data'!N$52)),0)</f>
        <v>-5.216173913043478E-2</v>
      </c>
      <c r="R84" s="21">
        <f>IF($E$82&lt;0,(IF(2050-Q$80&lt;=0,0,(2/(2050-Q$80+1))*(1-(SUM($E84:Q84)/$E$82))*$E$82*'Fixed Data'!O$52)),0)</f>
        <v>-4.7814927536231878E-2</v>
      </c>
      <c r="S84" s="21">
        <f>IF($E$82&lt;0,(IF(2050-R$80&lt;=0,0,(2/(2050-R$80+1))*(1-(SUM($E84:R84)/$E$82))*$E$82*'Fixed Data'!P$52)),0)</f>
        <v>-4.3468115942028991E-2</v>
      </c>
      <c r="T84" s="21">
        <f>IF($E$82&lt;0,(IF(2050-S$80&lt;=0,0,(2/(2050-S$80+1))*(1-(SUM($E84:S84)/$E$82))*$E$82*'Fixed Data'!Q$52)),0)</f>
        <v>-3.9121304347826104E-2</v>
      </c>
      <c r="U84" s="21">
        <f>IF($E$82&lt;0,(IF(2050-T$80&lt;=0,0,(2/(2050-T$80+1))*(1-(SUM($E84:T84)/$E$82))*$E$82*'Fixed Data'!R$52)),0)</f>
        <v>-3.4774492753623223E-2</v>
      </c>
      <c r="V84" s="21">
        <f>IF($E$82&lt;0,(IF(2050-U$80&lt;=0,0,(2/(2050-U$80+1))*(1-(SUM($E84:U84)/$E$82))*$E$82*'Fixed Data'!S$52)),0)</f>
        <v>-3.0427681159420294E-2</v>
      </c>
      <c r="W84" s="21">
        <f>IF($E$82&lt;0,(IF(2050-V$80&lt;=0,0,(2/(2050-V$80+1))*(1-(SUM($E84:V84)/$E$82))*$E$82*'Fixed Data'!T$52)),0)</f>
        <v>-2.6080869565217355E-2</v>
      </c>
      <c r="X84" s="21">
        <f>IF($E$82&lt;0,(IF(2050-W$80&lt;=0,0,(2/(2050-W$80+1))*(1-(SUM($E84:W84)/$E$82))*$E$82*'Fixed Data'!U$52)),0)</f>
        <v>-2.1734057971014499E-2</v>
      </c>
      <c r="Y84" s="21">
        <f>IF($E$82&lt;0,(IF(2050-X$80&lt;=0,0,(2/(2050-X$80+1))*(1-(SUM($E84:X84)/$E$82))*$E$82*'Fixed Data'!V$52)),0)</f>
        <v>-1.7387246376811567E-2</v>
      </c>
      <c r="Z84" s="21">
        <f>IF($E$82&lt;0,(IF(2050-Y$80&lt;=0,0,(2/(2050-Y$80+1))*(1-(SUM($E84:Y84)/$E$82))*$E$82*'Fixed Data'!W$52)),0)</f>
        <v>-1.3040434782608622E-2</v>
      </c>
      <c r="AA84" s="21">
        <f>IF($E$82&lt;0,(IF(2050-Z$80&lt;=0,0,(2/(2050-Z$80+1))*(1-(SUM($E84:Z84)/$E$82))*$E$82*'Fixed Data'!X$52)),0)</f>
        <v>-8.6936231884058371E-3</v>
      </c>
      <c r="AB84" s="21">
        <f>IF($E$82&lt;0,(IF(2050-AA$80&lt;=0,0,(2/(2050-AA$80+1))*(1-(SUM($E84:AA84)/$E$82))*$E$82*'Fixed Data'!Y$52)),0)</f>
        <v>-4.3468115942029185E-3</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404</v>
      </c>
      <c r="C85" t="s">
        <v>405</v>
      </c>
      <c r="D85" t="s">
        <v>386</v>
      </c>
      <c r="E85" s="18"/>
      <c r="F85" s="18"/>
      <c r="G85" s="21">
        <f>IF($F$82&lt;0,(IF(2050-F$80&lt;=0,0,(2/(2050-F$80+1))*(1-(SUM($E85:F85)/$F$82))*$F$82*'Fixed Data'!D$52)),0)</f>
        <v>-4.8352173913043479E-2</v>
      </c>
      <c r="H85" s="21">
        <f>IF($F$82&lt;0,(IF(2050-G$80&lt;=0,0,(2/(2050-G$80+1))*(1-(SUM($E85:G85)/$F$82))*$F$82*'Fixed Data'!E$52)),0)</f>
        <v>-4.6154347826086961E-2</v>
      </c>
      <c r="I85" s="21">
        <f>IF($F$82&lt;0,(IF(2050-H$80&lt;=0,0,(2/(2050-H$80+1))*(1-(SUM($E85:H85)/$F$82))*$F$82*'Fixed Data'!F$52)),0)</f>
        <v>-4.3956521739130429E-2</v>
      </c>
      <c r="J85" s="21">
        <f>IF($F$82&lt;0,(IF(2050-I$80&lt;=0,0,(2/(2050-I$80+1))*(1-(SUM($E85:I85)/$F$82))*$F$82*'Fixed Data'!G$52)),0)</f>
        <v>-4.1758695652173924E-2</v>
      </c>
      <c r="K85" s="21">
        <f>IF($F$82&lt;0,(IF(2050-J$80&lt;=0,0,(2/(2050-J$80+1))*(1-(SUM($E85:J85)/$F$82))*$F$82*'Fixed Data'!H$52)),0)</f>
        <v>-3.9560869565217399E-2</v>
      </c>
      <c r="L85" s="21">
        <f>IF($F$82&lt;0,(IF(2050-K$80&lt;=0,0,(2/(2050-K$80+1))*(1-(SUM($E85:K85)/$F$82))*$F$82*'Fixed Data'!I$52)),0)</f>
        <v>-3.7363043478260874E-2</v>
      </c>
      <c r="M85" s="21">
        <f>IF($F$82&lt;0,(IF(2050-L$80&lt;=0,0,(2/(2050-L$80+1))*(1-(SUM($E85:L85)/$F$82))*$F$82*'Fixed Data'!J$52)),0)</f>
        <v>-3.5165217391304349E-2</v>
      </c>
      <c r="N85" s="21">
        <f>IF($F$82&lt;0,(IF(2050-M$80&lt;=0,0,(2/(2050-M$80+1))*(1-(SUM($E85:M85)/$F$82))*$F$82*'Fixed Data'!K$52)),0)</f>
        <v>-3.296739130434783E-2</v>
      </c>
      <c r="O85" s="21">
        <f>IF($F$82&lt;0,(IF(2050-N$80&lt;=0,0,(2/(2050-N$80+1))*(1-(SUM($E85:N85)/$F$82))*$F$82*'Fixed Data'!L$52)),0)</f>
        <v>-3.0769565217391312E-2</v>
      </c>
      <c r="P85" s="21">
        <f>IF($F$82&lt;0,(IF(2050-O$80&lt;=0,0,(2/(2050-O$80+1))*(1-(SUM($E85:O85)/$F$82))*$F$82*'Fixed Data'!M$52)),0)</f>
        <v>-2.857173913043478E-2</v>
      </c>
      <c r="Q85" s="21">
        <f>IF($F$82&lt;0,(IF(2050-P$80&lt;=0,0,(2/(2050-P$80+1))*(1-(SUM($E85:P85)/$F$82))*$F$82*'Fixed Data'!N$52)),0)</f>
        <v>-2.6373913043478265E-2</v>
      </c>
      <c r="R85" s="21">
        <f>IF($F$82&lt;0,(IF(2050-Q$80&lt;=0,0,(2/(2050-Q$80+1))*(1-(SUM($E85:Q85)/$F$82))*$F$82*'Fixed Data'!O$52)),0)</f>
        <v>-2.4176086956521743E-2</v>
      </c>
      <c r="S85" s="21">
        <f>IF($F$82&lt;0,(IF(2050-R$80&lt;=0,0,(2/(2050-R$80+1))*(1-(SUM($E85:R85)/$F$82))*$F$82*'Fixed Data'!P$52)),0)</f>
        <v>-2.1978260869565228E-2</v>
      </c>
      <c r="T85" s="21">
        <f>IF($F$82&lt;0,(IF(2050-S$80&lt;=0,0,(2/(2050-S$80+1))*(1-(SUM($E85:S85)/$F$82))*$F$82*'Fixed Data'!Q$52)),0)</f>
        <v>-1.9780434782608707E-2</v>
      </c>
      <c r="U85" s="21">
        <f>IF($F$82&lt;0,(IF(2050-T$80&lt;=0,0,(2/(2050-T$80+1))*(1-(SUM($E85:T85)/$F$82))*$F$82*'Fixed Data'!R$52)),0)</f>
        <v>-1.7582608695652181E-2</v>
      </c>
      <c r="V85" s="21">
        <f>IF($F$82&lt;0,(IF(2050-U$80&lt;=0,0,(2/(2050-U$80+1))*(1-(SUM($E85:U85)/$F$82))*$F$82*'Fixed Data'!S$52)),0)</f>
        <v>-1.5384782608695642E-2</v>
      </c>
      <c r="W85" s="21">
        <f>IF($F$82&lt;0,(IF(2050-V$80&lt;=0,0,(2/(2050-V$80+1))*(1-(SUM($E85:V85)/$F$82))*$F$82*'Fixed Data'!T$52)),0)</f>
        <v>-1.3186956521739126E-2</v>
      </c>
      <c r="X85" s="21">
        <f>IF($F$82&lt;0,(IF(2050-W$80&lt;=0,0,(2/(2050-W$80+1))*(1-(SUM($E85:W85)/$F$82))*$F$82*'Fixed Data'!U$52)),0)</f>
        <v>-1.0989130434782586E-2</v>
      </c>
      <c r="Y85" s="21">
        <f>IF($F$82&lt;0,(IF(2050-X$80&lt;=0,0,(2/(2050-X$80+1))*(1-(SUM($E85:X85)/$F$82))*$F$82*'Fixed Data'!V$52)),0)</f>
        <v>-8.7913043478260872E-3</v>
      </c>
      <c r="Z85" s="21">
        <f>IF($F$82&lt;0,(IF(2050-Y$80&lt;=0,0,(2/(2050-Y$80+1))*(1-(SUM($E85:Y85)/$F$82))*$F$82*'Fixed Data'!W$52)),0)</f>
        <v>-6.5934782608695897E-3</v>
      </c>
      <c r="AA85" s="21">
        <f>IF($F$82&lt;0,(IF(2050-Z$80&lt;=0,0,(2/(2050-Z$80+1))*(1-(SUM($E85:Z85)/$F$82))*$F$82*'Fixed Data'!X$52)),0)</f>
        <v>-4.3956521739130184E-3</v>
      </c>
      <c r="AB85" s="21">
        <f>IF($F$82&lt;0,(IF(2050-AA$80&lt;=0,0,(2/(2050-AA$80+1))*(1-(SUM($E85:AA85)/$F$82))*$F$82*'Fixed Data'!Y$52)),0)</f>
        <v>-2.1978260869565092E-3</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406</v>
      </c>
      <c r="C86" t="s">
        <v>407</v>
      </c>
      <c r="D86" t="s">
        <v>386</v>
      </c>
      <c r="E86" s="18"/>
      <c r="F86" s="18"/>
      <c r="G86" s="18"/>
      <c r="H86" s="21">
        <f>IF($G$82&lt;0,(IF(2050-G$80&lt;=0,0,(2/(2050-G$80+1))*(1-(SUM($E86:G86)/$G$82))*$G$82*'Fixed Data'!E$52)),0)</f>
        <v>-0.13817000000000002</v>
      </c>
      <c r="I86" s="21">
        <f>IF($G$82&lt;0,(IF(2050-H$80&lt;=0,0,(2/(2050-H$80+1))*(1-(SUM($E86:H86)/$G$82))*$G$82*'Fixed Data'!F$52)),0)</f>
        <v>-0.1315904761904762</v>
      </c>
      <c r="J86" s="21">
        <f>IF($G$82&lt;0,(IF(2050-I$80&lt;=0,0,(2/(2050-I$80+1))*(1-(SUM($E86:I86)/$G$82))*$G$82*'Fixed Data'!G$52)),0)</f>
        <v>-0.12501095238095239</v>
      </c>
      <c r="K86" s="21">
        <f>IF($G$82&lt;0,(IF(2050-J$80&lt;=0,0,(2/(2050-J$80+1))*(1-(SUM($E86:J86)/$G$82))*$G$82*'Fixed Data'!H$52)),0)</f>
        <v>-0.11843142857142855</v>
      </c>
      <c r="L86" s="21">
        <f>IF($G$82&lt;0,(IF(2050-K$80&lt;=0,0,(2/(2050-K$80+1))*(1-(SUM($E86:K86)/$G$82))*$G$82*'Fixed Data'!I$52)),0)</f>
        <v>-0.11185190476190475</v>
      </c>
      <c r="M86" s="21">
        <f>IF($G$82&lt;0,(IF(2050-L$80&lt;=0,0,(2/(2050-L$80+1))*(1-(SUM($E86:L86)/$G$82))*$G$82*'Fixed Data'!J$52)),0)</f>
        <v>-0.10527238095238095</v>
      </c>
      <c r="N86" s="21">
        <f>IF($G$82&lt;0,(IF(2050-M$80&lt;=0,0,(2/(2050-M$80+1))*(1-(SUM($E86:M86)/$G$82))*$G$82*'Fixed Data'!K$52)),0)</f>
        <v>-9.8692857142857138E-2</v>
      </c>
      <c r="O86" s="21">
        <f>IF($G$82&lt;0,(IF(2050-N$80&lt;=0,0,(2/(2050-N$80+1))*(1-(SUM($E86:N86)/$G$82))*$G$82*'Fixed Data'!L$52)),0)</f>
        <v>-9.2113333333333325E-2</v>
      </c>
      <c r="P86" s="21">
        <f>IF($G$82&lt;0,(IF(2050-O$80&lt;=0,0,(2/(2050-O$80+1))*(1-(SUM($E86:O86)/$G$82))*$G$82*'Fixed Data'!M$52)),0)</f>
        <v>-8.5533809523809526E-2</v>
      </c>
      <c r="Q86" s="21">
        <f>IF($G$82&lt;0,(IF(2050-P$80&lt;=0,0,(2/(2050-P$80+1))*(1-(SUM($E86:P86)/$G$82))*$G$82*'Fixed Data'!N$52)),0)</f>
        <v>-7.8954285714285685E-2</v>
      </c>
      <c r="R86" s="21">
        <f>IF($G$82&lt;0,(IF(2050-Q$80&lt;=0,0,(2/(2050-Q$80+1))*(1-(SUM($E86:Q86)/$G$82))*$G$82*'Fixed Data'!O$52)),0)</f>
        <v>-7.2374761904761872E-2</v>
      </c>
      <c r="S86" s="21">
        <f>IF($G$82&lt;0,(IF(2050-R$80&lt;=0,0,(2/(2050-R$80+1))*(1-(SUM($E86:R86)/$G$82))*$G$82*'Fixed Data'!P$52)),0)</f>
        <v>-6.5795238095238087E-2</v>
      </c>
      <c r="T86" s="21">
        <f>IF($G$82&lt;0,(IF(2050-S$80&lt;=0,0,(2/(2050-S$80+1))*(1-(SUM($E86:S86)/$G$82))*$G$82*'Fixed Data'!Q$52)),0)</f>
        <v>-5.9215714285714274E-2</v>
      </c>
      <c r="U86" s="21">
        <f>IF($G$82&lt;0,(IF(2050-T$80&lt;=0,0,(2/(2050-T$80+1))*(1-(SUM($E86:T86)/$G$82))*$G$82*'Fixed Data'!R$52)),0)</f>
        <v>-5.2636190476190454E-2</v>
      </c>
      <c r="V86" s="21">
        <f>IF($G$82&lt;0,(IF(2050-U$80&lt;=0,0,(2/(2050-U$80+1))*(1-(SUM($E86:U86)/$G$82))*$G$82*'Fixed Data'!S$52)),0)</f>
        <v>-4.6056666666666628E-2</v>
      </c>
      <c r="W86" s="21">
        <f>IF($G$82&lt;0,(IF(2050-V$80&lt;=0,0,(2/(2050-V$80+1))*(1-(SUM($E86:V86)/$G$82))*$G$82*'Fixed Data'!T$52)),0)</f>
        <v>-3.9477142857142822E-2</v>
      </c>
      <c r="X86" s="21">
        <f>IF($G$82&lt;0,(IF(2050-W$80&lt;=0,0,(2/(2050-W$80+1))*(1-(SUM($E86:W86)/$G$82))*$G$82*'Fixed Data'!U$52)),0)</f>
        <v>-3.2897619047619057E-2</v>
      </c>
      <c r="Y86" s="21">
        <f>IF($G$82&lt;0,(IF(2050-X$80&lt;=0,0,(2/(2050-X$80+1))*(1-(SUM($E86:X86)/$G$82))*$G$82*'Fixed Data'!V$52)),0)</f>
        <v>-2.6318095238095227E-2</v>
      </c>
      <c r="Z86" s="21">
        <f>IF($G$82&lt;0,(IF(2050-Y$80&lt;=0,0,(2/(2050-Y$80+1))*(1-(SUM($E86:Y86)/$G$82))*$G$82*'Fixed Data'!W$52)),0)</f>
        <v>-1.9738571428571352E-2</v>
      </c>
      <c r="AA86" s="21">
        <f>IF($G$82&lt;0,(IF(2050-Z$80&lt;=0,0,(2/(2050-Z$80+1))*(1-(SUM($E86:Z86)/$G$82))*$G$82*'Fixed Data'!X$52)),0)</f>
        <v>-1.3159047619047622E-2</v>
      </c>
      <c r="AB86" s="21">
        <f>IF($G$82&lt;0,(IF(2050-AA$80&lt;=0,0,(2/(2050-AA$80+1))*(1-(SUM($E86:AA86)/$G$82))*$G$82*'Fixed Data'!Y$52)),0)</f>
        <v>-6.5795238095239248E-3</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408</v>
      </c>
      <c r="C87" t="s">
        <v>409</v>
      </c>
      <c r="D87" t="s">
        <v>386</v>
      </c>
      <c r="E87" s="18"/>
      <c r="F87" s="18"/>
      <c r="G87" s="18"/>
      <c r="H87" s="18"/>
      <c r="I87" s="21">
        <f>IF($H$82&lt;0,(IF(2050-H$80&lt;=0,0,(2/(2050-H$80+1))*(1-(SUM($E87:H87)/$H$82))*$H$82*'Fixed Data'!F$52)),0)</f>
        <v>-5.2957142857142855E-2</v>
      </c>
      <c r="J87" s="21">
        <f>IF($H$82&lt;0,(IF(2050-I$80&lt;=0,0,(2/(2050-I$80+1))*(1-(SUM($E87:I87)/$H$82))*$H$82*'Fixed Data'!G$52)),0)</f>
        <v>-5.0309285714285723E-2</v>
      </c>
      <c r="K87" s="21">
        <f>IF($H$82&lt;0,(IF(2050-J$80&lt;=0,0,(2/(2050-J$80+1))*(1-(SUM($E87:J87)/$H$82))*$H$82*'Fixed Data'!H$52)),0)</f>
        <v>-4.7661428571428577E-2</v>
      </c>
      <c r="L87" s="21">
        <f>IF($H$82&lt;0,(IF(2050-K$80&lt;=0,0,(2/(2050-K$80+1))*(1-(SUM($E87:K87)/$H$82))*$H$82*'Fixed Data'!I$52)),0)</f>
        <v>-4.5013571428571424E-2</v>
      </c>
      <c r="M87" s="21">
        <f>IF($H$82&lt;0,(IF(2050-L$80&lt;=0,0,(2/(2050-L$80+1))*(1-(SUM($E87:L87)/$H$82))*$H$82*'Fixed Data'!J$52)),0)</f>
        <v>-4.2365714285714284E-2</v>
      </c>
      <c r="N87" s="21">
        <f>IF($H$82&lt;0,(IF(2050-M$80&lt;=0,0,(2/(2050-M$80+1))*(1-(SUM($E87:M87)/$H$82))*$H$82*'Fixed Data'!K$52)),0)</f>
        <v>-3.9717857142857145E-2</v>
      </c>
      <c r="O87" s="21">
        <f>IF($H$82&lt;0,(IF(2050-N$80&lt;=0,0,(2/(2050-N$80+1))*(1-(SUM($E87:N87)/$H$82))*$H$82*'Fixed Data'!L$52)),0)</f>
        <v>-3.7070000000000006E-2</v>
      </c>
      <c r="P87" s="21">
        <f>IF($H$82&lt;0,(IF(2050-O$80&lt;=0,0,(2/(2050-O$80+1))*(1-(SUM($E87:O87)/$H$82))*$H$82*'Fixed Data'!M$52)),0)</f>
        <v>-3.4422142857142859E-2</v>
      </c>
      <c r="Q87" s="21">
        <f>IF($H$82&lt;0,(IF(2050-P$80&lt;=0,0,(2/(2050-P$80+1))*(1-(SUM($E87:P87)/$H$82))*$H$82*'Fixed Data'!N$52)),0)</f>
        <v>-3.177428571428572E-2</v>
      </c>
      <c r="R87" s="21">
        <f>IF($H$82&lt;0,(IF(2050-Q$80&lt;=0,0,(2/(2050-Q$80+1))*(1-(SUM($E87:Q87)/$H$82))*$H$82*'Fixed Data'!O$52)),0)</f>
        <v>-2.9126428571428581E-2</v>
      </c>
      <c r="S87" s="21">
        <f>IF($H$82&lt;0,(IF(2050-R$80&lt;=0,0,(2/(2050-R$80+1))*(1-(SUM($E87:R87)/$H$82))*$H$82*'Fixed Data'!P$52)),0)</f>
        <v>-2.6478571428571438E-2</v>
      </c>
      <c r="T87" s="21">
        <f>IF($H$82&lt;0,(IF(2050-S$80&lt;=0,0,(2/(2050-S$80+1))*(1-(SUM($E87:S87)/$H$82))*$H$82*'Fixed Data'!Q$52)),0)</f>
        <v>-2.3830714285714281E-2</v>
      </c>
      <c r="U87" s="21">
        <f>IF($H$82&lt;0,(IF(2050-T$80&lt;=0,0,(2/(2050-T$80+1))*(1-(SUM($E87:T87)/$H$82))*$H$82*'Fixed Data'!R$52)),0)</f>
        <v>-2.1182857142857149E-2</v>
      </c>
      <c r="V87" s="21">
        <f>IF($H$82&lt;0,(IF(2050-U$80&lt;=0,0,(2/(2050-U$80+1))*(1-(SUM($E87:U87)/$H$82))*$H$82*'Fixed Data'!S$52)),0)</f>
        <v>-1.8534999999999996E-2</v>
      </c>
      <c r="W87" s="21">
        <f>IF($H$82&lt;0,(IF(2050-V$80&lt;=0,0,(2/(2050-V$80+1))*(1-(SUM($E87:V87)/$H$82))*$H$82*'Fixed Data'!T$52)),0)</f>
        <v>-1.5887142857142853E-2</v>
      </c>
      <c r="X87" s="21">
        <f>IF($H$82&lt;0,(IF(2050-W$80&lt;=0,0,(2/(2050-W$80+1))*(1-(SUM($E87:W87)/$H$82))*$H$82*'Fixed Data'!U$52)),0)</f>
        <v>-1.3239285714285709E-2</v>
      </c>
      <c r="Y87" s="21">
        <f>IF($H$82&lt;0,(IF(2050-X$80&lt;=0,0,(2/(2050-X$80+1))*(1-(SUM($E87:X87)/$H$82))*$H$82*'Fixed Data'!V$52)),0)</f>
        <v>-1.0591428571428585E-2</v>
      </c>
      <c r="Z87" s="21">
        <f>IF($H$82&lt;0,(IF(2050-Y$80&lt;=0,0,(2/(2050-Y$80+1))*(1-(SUM($E87:Y87)/$H$82))*$H$82*'Fixed Data'!W$52)),0)</f>
        <v>-7.9435714285714318E-3</v>
      </c>
      <c r="AA87" s="21">
        <f>IF($H$82&lt;0,(IF(2050-Z$80&lt;=0,0,(2/(2050-Z$80+1))*(1-(SUM($E87:Z87)/$H$82))*$H$82*'Fixed Data'!X$52)),0)</f>
        <v>-5.2957142857143497E-3</v>
      </c>
      <c r="AB87" s="21">
        <f>IF($H$82&lt;0,(IF(2050-AA$80&lt;=0,0,(2/(2050-AA$80+1))*(1-(SUM($E87:AA87)/$H$82))*$H$82*'Fixed Data'!Y$52)),0)</f>
        <v>-2.6478571428570721E-3</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410</v>
      </c>
      <c r="C88" t="s">
        <v>411</v>
      </c>
      <c r="D88" t="s">
        <v>386</v>
      </c>
      <c r="E88" s="18"/>
      <c r="F88" s="18"/>
      <c r="G88" s="18"/>
      <c r="H88" s="18"/>
      <c r="I88" s="18"/>
      <c r="J88" s="21">
        <f>IF($I$82&lt;0,(IF(2050-I$80&lt;=0,0,(2/(2050-I$80+1))*(1-(SUM($E88:I88)/$I$82))*$I$82*'Fixed Data'!G$52)),0)</f>
        <v>-0.15198700000000001</v>
      </c>
      <c r="K88" s="21">
        <f>IF($I$82&lt;0,(IF(2050-J$80&lt;=0,0,(2/(2050-J$80+1))*(1-(SUM($E88:J88)/$I$82))*$I$82*'Fixed Data'!H$52)),0)</f>
        <v>-0.14398768421052632</v>
      </c>
      <c r="L88" s="21">
        <f>IF($I$82&lt;0,(IF(2050-K$80&lt;=0,0,(2/(2050-K$80+1))*(1-(SUM($E88:K88)/$I$82))*$I$82*'Fixed Data'!I$52)),0)</f>
        <v>-0.13598836842105264</v>
      </c>
      <c r="M88" s="21">
        <f>IF($I$82&lt;0,(IF(2050-L$80&lt;=0,0,(2/(2050-L$80+1))*(1-(SUM($E88:L88)/$I$82))*$I$82*'Fixed Data'!J$52)),0)</f>
        <v>-0.12798905263157895</v>
      </c>
      <c r="N88" s="21">
        <f>IF($I$82&lt;0,(IF(2050-M$80&lt;=0,0,(2/(2050-M$80+1))*(1-(SUM($E88:M88)/$I$82))*$I$82*'Fixed Data'!K$52)),0)</f>
        <v>-0.11998973684210526</v>
      </c>
      <c r="O88" s="21">
        <f>IF($I$82&lt;0,(IF(2050-N$80&lt;=0,0,(2/(2050-N$80+1))*(1-(SUM($E88:N88)/$I$82))*$I$82*'Fixed Data'!L$52)),0)</f>
        <v>-0.11199042105263157</v>
      </c>
      <c r="P88" s="21">
        <f>IF($I$82&lt;0,(IF(2050-O$80&lt;=0,0,(2/(2050-O$80+1))*(1-(SUM($E88:O88)/$I$82))*$I$82*'Fixed Data'!M$52)),0)</f>
        <v>-0.1039911052631579</v>
      </c>
      <c r="Q88" s="21">
        <f>IF($I$82&lt;0,(IF(2050-P$80&lt;=0,0,(2/(2050-P$80+1))*(1-(SUM($E88:P88)/$I$82))*$I$82*'Fixed Data'!N$52)),0)</f>
        <v>-9.5991789473684197E-2</v>
      </c>
      <c r="R88" s="21">
        <f>IF($I$82&lt;0,(IF(2050-Q$80&lt;=0,0,(2/(2050-Q$80+1))*(1-(SUM($E88:Q88)/$I$82))*$I$82*'Fixed Data'!O$52)),0)</f>
        <v>-8.7992473684210523E-2</v>
      </c>
      <c r="S88" s="21">
        <f>IF($I$82&lt;0,(IF(2050-R$80&lt;=0,0,(2/(2050-R$80+1))*(1-(SUM($E88:R88)/$I$82))*$I$82*'Fixed Data'!P$52)),0)</f>
        <v>-7.9993157894736822E-2</v>
      </c>
      <c r="T88" s="21">
        <f>IF($I$82&lt;0,(IF(2050-S$80&lt;=0,0,(2/(2050-S$80+1))*(1-(SUM($E88:S88)/$I$82))*$I$82*'Fixed Data'!Q$52)),0)</f>
        <v>-7.1993842105263148E-2</v>
      </c>
      <c r="U88" s="21">
        <f>IF($I$82&lt;0,(IF(2050-T$80&lt;=0,0,(2/(2050-T$80+1))*(1-(SUM($E88:T88)/$I$82))*$I$82*'Fixed Data'!R$52)),0)</f>
        <v>-6.3994526315789488E-2</v>
      </c>
      <c r="V88" s="21">
        <f>IF($I$82&lt;0,(IF(2050-U$80&lt;=0,0,(2/(2050-U$80+1))*(1-(SUM($E88:U88)/$I$82))*$I$82*'Fixed Data'!S$52)),0)</f>
        <v>-5.59952105263158E-2</v>
      </c>
      <c r="W88" s="21">
        <f>IF($I$82&lt;0,(IF(2050-V$80&lt;=0,0,(2/(2050-V$80+1))*(1-(SUM($E88:V88)/$I$82))*$I$82*'Fixed Data'!T$52)),0)</f>
        <v>-4.7995894736842105E-2</v>
      </c>
      <c r="X88" s="21">
        <f>IF($I$82&lt;0,(IF(2050-W$80&lt;=0,0,(2/(2050-W$80+1))*(1-(SUM($E88:W88)/$I$82))*$I$82*'Fixed Data'!U$52)),0)</f>
        <v>-3.9996578947368432E-2</v>
      </c>
      <c r="Y88" s="21">
        <f>IF($I$82&lt;0,(IF(2050-X$80&lt;=0,0,(2/(2050-X$80+1))*(1-(SUM($E88:X88)/$I$82))*$I$82*'Fixed Data'!V$52)),0)</f>
        <v>-3.1997263157894702E-2</v>
      </c>
      <c r="Z88" s="21">
        <f>IF($I$82&lt;0,(IF(2050-Y$80&lt;=0,0,(2/(2050-Y$80+1))*(1-(SUM($E88:Y88)/$I$82))*$I$82*'Fixed Data'!W$52)),0)</f>
        <v>-2.3997947368421129E-2</v>
      </c>
      <c r="AA88" s="21">
        <f>IF($I$82&lt;0,(IF(2050-Z$80&lt;=0,0,(2/(2050-Z$80+1))*(1-(SUM($E88:Z88)/$I$82))*$I$82*'Fixed Data'!X$52)),0)</f>
        <v>-1.5998631578947417E-2</v>
      </c>
      <c r="AB88" s="21">
        <f>IF($I$82&lt;0,(IF(2050-AA$80&lt;=0,0,(2/(2050-AA$80+1))*(1-(SUM($E88:AA88)/$I$82))*$I$82*'Fixed Data'!Y$52)),0)</f>
        <v>-7.9993157894737085E-3</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412</v>
      </c>
      <c r="C89" t="s">
        <v>413</v>
      </c>
      <c r="D89" t="s">
        <v>386</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414</v>
      </c>
      <c r="C90" t="s">
        <v>415</v>
      </c>
      <c r="D90" t="s">
        <v>386</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416</v>
      </c>
      <c r="C91" t="s">
        <v>417</v>
      </c>
      <c r="D91" t="s">
        <v>386</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418</v>
      </c>
      <c r="C92" t="s">
        <v>419</v>
      </c>
      <c r="D92" t="s">
        <v>386</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420</v>
      </c>
      <c r="C93" t="s">
        <v>421</v>
      </c>
      <c r="D93" t="s">
        <v>386</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422</v>
      </c>
      <c r="C94" t="s">
        <v>423</v>
      </c>
      <c r="D94" t="s">
        <v>386</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424</v>
      </c>
      <c r="C95" t="s">
        <v>425</v>
      </c>
      <c r="D95" t="s">
        <v>386</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426</v>
      </c>
      <c r="C96" t="s">
        <v>427</v>
      </c>
      <c r="D96" t="s">
        <v>386</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428</v>
      </c>
      <c r="C97" t="s">
        <v>429</v>
      </c>
      <c r="D97" t="s">
        <v>386</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430</v>
      </c>
      <c r="C98" t="s">
        <v>431</v>
      </c>
      <c r="D98" t="s">
        <v>386</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432</v>
      </c>
      <c r="C99" t="s">
        <v>433</v>
      </c>
      <c r="D99" t="s">
        <v>386</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434</v>
      </c>
      <c r="C100" t="s">
        <v>435</v>
      </c>
      <c r="D100" t="s">
        <v>386</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436</v>
      </c>
      <c r="C101" t="s">
        <v>437</v>
      </c>
      <c r="D101" t="s">
        <v>386</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438</v>
      </c>
      <c r="C102" t="s">
        <v>439</v>
      </c>
      <c r="D102" t="s">
        <v>386</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440</v>
      </c>
      <c r="C103" t="s">
        <v>441</v>
      </c>
      <c r="D103" t="s">
        <v>386</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442</v>
      </c>
      <c r="C104" t="s">
        <v>443</v>
      </c>
      <c r="D104" t="s">
        <v>386</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444</v>
      </c>
      <c r="C105" t="s">
        <v>445</v>
      </c>
      <c r="D105" t="s">
        <v>386</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446</v>
      </c>
      <c r="C106" t="s">
        <v>447</v>
      </c>
      <c r="D106" t="s">
        <v>386</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448</v>
      </c>
      <c r="C107" t="s">
        <v>449</v>
      </c>
      <c r="D107" t="s">
        <v>386</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520</v>
      </c>
      <c r="C108" t="s">
        <v>521</v>
      </c>
      <c r="D108" t="s">
        <v>386</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522</v>
      </c>
      <c r="C109" t="s">
        <v>523</v>
      </c>
      <c r="D109" t="s">
        <v>386</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524</v>
      </c>
      <c r="C110" t="s">
        <v>525</v>
      </c>
      <c r="D110" t="s">
        <v>386</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526</v>
      </c>
      <c r="C111" t="s">
        <v>527</v>
      </c>
      <c r="D111" t="s">
        <v>386</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528</v>
      </c>
      <c r="C112" t="s">
        <v>529</v>
      </c>
      <c r="D112" t="s">
        <v>386</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530</v>
      </c>
      <c r="C113" t="s">
        <v>531</v>
      </c>
      <c r="D113" t="s">
        <v>386</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532</v>
      </c>
      <c r="C114" t="s">
        <v>533</v>
      </c>
      <c r="D114" t="s">
        <v>386</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534</v>
      </c>
      <c r="C115" t="s">
        <v>535</v>
      </c>
      <c r="D115" t="s">
        <v>386</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536</v>
      </c>
      <c r="C116" t="s">
        <v>537</v>
      </c>
      <c r="D116" t="s">
        <v>386</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538</v>
      </c>
      <c r="C117" t="s">
        <v>539</v>
      </c>
      <c r="D117" t="s">
        <v>386</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540</v>
      </c>
      <c r="C118" t="s">
        <v>541</v>
      </c>
      <c r="D118" t="s">
        <v>386</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542</v>
      </c>
      <c r="C119" t="s">
        <v>543</v>
      </c>
      <c r="D119" t="s">
        <v>386</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544</v>
      </c>
      <c r="C120" t="s">
        <v>545</v>
      </c>
      <c r="D120" t="s">
        <v>386</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546</v>
      </c>
      <c r="C121" t="s">
        <v>547</v>
      </c>
      <c r="D121" t="s">
        <v>386</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548</v>
      </c>
      <c r="C122" t="s">
        <v>549</v>
      </c>
      <c r="D122" t="s">
        <v>386</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550</v>
      </c>
      <c r="C123" t="s">
        <v>551</v>
      </c>
      <c r="D123" t="s">
        <v>386</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552</v>
      </c>
      <c r="C124" t="s">
        <v>553</v>
      </c>
      <c r="D124" t="s">
        <v>386</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554</v>
      </c>
      <c r="C125" t="s">
        <v>555</v>
      </c>
      <c r="D125" t="s">
        <v>386</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556</v>
      </c>
      <c r="C126" t="s">
        <v>557</v>
      </c>
      <c r="D126" t="s">
        <v>386</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558</v>
      </c>
      <c r="C127" t="s">
        <v>559</v>
      </c>
      <c r="D127" t="s">
        <v>386</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4.25" outlineLevel="2" collapsed="1">
      <c r="A128" s="8"/>
      <c r="B128" t="s">
        <v>450</v>
      </c>
      <c r="C128" t="s">
        <v>451</v>
      </c>
      <c r="D128" t="s">
        <v>386</v>
      </c>
      <c r="E128" s="21">
        <f>SUM(E84:E127)</f>
        <v>0</v>
      </c>
      <c r="F128" s="21">
        <f t="shared" ref="F128:AW128" si="10">SUM(F84:F127)</f>
        <v>-9.9976666666666672E-2</v>
      </c>
      <c r="G128" s="21">
        <f t="shared" si="10"/>
        <v>-0.14398202898550724</v>
      </c>
      <c r="H128" s="21">
        <f t="shared" si="10"/>
        <v>-0.27560739130434786</v>
      </c>
      <c r="I128" s="21">
        <f t="shared" si="10"/>
        <v>-0.31544037267080749</v>
      </c>
      <c r="J128" s="21">
        <f t="shared" si="10"/>
        <v>-0.45165535403726709</v>
      </c>
      <c r="K128" s="21">
        <f t="shared" si="10"/>
        <v>-0.42788401961425304</v>
      </c>
      <c r="L128" s="21">
        <f t="shared" si="10"/>
        <v>-0.404112685191239</v>
      </c>
      <c r="M128" s="21">
        <f t="shared" si="10"/>
        <v>-0.3803413507682249</v>
      </c>
      <c r="N128" s="21">
        <f t="shared" si="10"/>
        <v>-0.35657001634521085</v>
      </c>
      <c r="O128" s="21">
        <f t="shared" si="10"/>
        <v>-0.3327986819221968</v>
      </c>
      <c r="P128" s="21">
        <f t="shared" si="10"/>
        <v>-0.30902734749918276</v>
      </c>
      <c r="Q128" s="21">
        <f t="shared" si="10"/>
        <v>-0.28525601307616866</v>
      </c>
      <c r="R128" s="21">
        <f t="shared" si="10"/>
        <v>-0.26148467865315461</v>
      </c>
      <c r="S128" s="21">
        <f t="shared" si="10"/>
        <v>-0.23771334423014057</v>
      </c>
      <c r="T128" s="21">
        <f t="shared" si="10"/>
        <v>-0.21394200980712652</v>
      </c>
      <c r="U128" s="21">
        <f t="shared" si="10"/>
        <v>-0.19017067538411248</v>
      </c>
      <c r="V128" s="21">
        <f t="shared" si="10"/>
        <v>-0.16639934096109837</v>
      </c>
      <c r="W128" s="21">
        <f t="shared" si="10"/>
        <v>-0.14262800653808425</v>
      </c>
      <c r="X128" s="21">
        <f t="shared" si="10"/>
        <v>-0.11885667211507028</v>
      </c>
      <c r="Y128" s="21">
        <f t="shared" si="10"/>
        <v>-9.5085337692056154E-2</v>
      </c>
      <c r="Z128" s="21">
        <f t="shared" si="10"/>
        <v>-7.1314003269042123E-2</v>
      </c>
      <c r="AA128" s="21">
        <f t="shared" si="10"/>
        <v>-4.7542668846028244E-2</v>
      </c>
      <c r="AB128" s="21">
        <f t="shared" si="10"/>
        <v>-2.3771334423014136E-2</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452</v>
      </c>
      <c r="C129" t="s">
        <v>453</v>
      </c>
      <c r="D129" t="s">
        <v>386</v>
      </c>
      <c r="E129" s="21">
        <v>0</v>
      </c>
      <c r="F129" s="21">
        <f>E131</f>
        <v>-1.1997200000000001</v>
      </c>
      <c r="G129" s="21">
        <f t="shared" ref="G129:AW129" si="11">F131</f>
        <v>-1.6557933333333335</v>
      </c>
      <c r="H129" s="21">
        <f t="shared" si="11"/>
        <v>-3.0316813043478263</v>
      </c>
      <c r="I129" s="21">
        <f t="shared" si="11"/>
        <v>-3.3121239130434788</v>
      </c>
      <c r="J129" s="21">
        <f t="shared" si="11"/>
        <v>-4.5165535403726711</v>
      </c>
      <c r="K129" s="21">
        <f t="shared" si="11"/>
        <v>-4.0648981863354043</v>
      </c>
      <c r="L129" s="21">
        <f t="shared" si="11"/>
        <v>-3.6370141667211513</v>
      </c>
      <c r="M129" s="21">
        <f t="shared" si="11"/>
        <v>-3.2329014815299124</v>
      </c>
      <c r="N129" s="21">
        <f t="shared" si="11"/>
        <v>-2.8525601307616877</v>
      </c>
      <c r="O129" s="21">
        <f t="shared" si="11"/>
        <v>-2.4959901144164767</v>
      </c>
      <c r="P129" s="21">
        <f t="shared" si="11"/>
        <v>-2.1631914324942798</v>
      </c>
      <c r="Q129" s="21">
        <f t="shared" si="11"/>
        <v>-1.8541640849950971</v>
      </c>
      <c r="R129" s="21">
        <f t="shared" si="11"/>
        <v>-1.5689080719189286</v>
      </c>
      <c r="S129" s="21">
        <f t="shared" si="11"/>
        <v>-1.3074233932657739</v>
      </c>
      <c r="T129" s="21">
        <f t="shared" si="11"/>
        <v>-1.0697100490356335</v>
      </c>
      <c r="U129" s="21">
        <f t="shared" si="11"/>
        <v>-0.85576803922850697</v>
      </c>
      <c r="V129" s="21">
        <f t="shared" si="11"/>
        <v>-0.6655973638443945</v>
      </c>
      <c r="W129" s="21">
        <f t="shared" si="11"/>
        <v>-0.49919802288329612</v>
      </c>
      <c r="X129" s="21">
        <f t="shared" si="11"/>
        <v>-0.3565700163452119</v>
      </c>
      <c r="Y129" s="21">
        <f t="shared" si="11"/>
        <v>-0.23771334423014162</v>
      </c>
      <c r="Z129" s="21">
        <f t="shared" si="11"/>
        <v>-0.14262800653808547</v>
      </c>
      <c r="AA129" s="21">
        <f t="shared" si="11"/>
        <v>-7.1314003269043344E-2</v>
      </c>
      <c r="AB129" s="21">
        <f t="shared" si="11"/>
        <v>-2.37713344230151E-2</v>
      </c>
      <c r="AC129" s="21">
        <f t="shared" si="11"/>
        <v>-9.6450625264310474E-16</v>
      </c>
      <c r="AD129" s="21">
        <f t="shared" si="11"/>
        <v>-9.6450625264310474E-16</v>
      </c>
      <c r="AE129" s="21">
        <f t="shared" si="11"/>
        <v>-9.6450625264310474E-16</v>
      </c>
      <c r="AF129" s="21">
        <f t="shared" si="11"/>
        <v>-9.6450625264310474E-16</v>
      </c>
      <c r="AG129" s="21">
        <f t="shared" si="11"/>
        <v>-9.6450625264310474E-16</v>
      </c>
      <c r="AH129" s="21">
        <f t="shared" si="11"/>
        <v>-9.6450625264310474E-16</v>
      </c>
      <c r="AI129" s="21">
        <f t="shared" si="11"/>
        <v>-9.6450625264310474E-16</v>
      </c>
      <c r="AJ129" s="21">
        <f t="shared" si="11"/>
        <v>-9.6450625264310474E-16</v>
      </c>
      <c r="AK129" s="21">
        <f t="shared" si="11"/>
        <v>-9.6450625264310474E-16</v>
      </c>
      <c r="AL129" s="21">
        <f t="shared" si="11"/>
        <v>-9.6450625264310474E-16</v>
      </c>
      <c r="AM129" s="21">
        <f t="shared" si="11"/>
        <v>-9.6450625264310474E-16</v>
      </c>
      <c r="AN129" s="21">
        <f t="shared" si="11"/>
        <v>-9.6450625264310474E-16</v>
      </c>
      <c r="AO129" s="21">
        <f t="shared" si="11"/>
        <v>-9.6450625264310474E-16</v>
      </c>
      <c r="AP129" s="21">
        <f t="shared" si="11"/>
        <v>-9.6450625264310474E-16</v>
      </c>
      <c r="AQ129" s="21">
        <f t="shared" si="11"/>
        <v>-9.6450625264310474E-16</v>
      </c>
      <c r="AR129" s="21">
        <f t="shared" si="11"/>
        <v>-9.6450625264310474E-16</v>
      </c>
      <c r="AS129" s="21">
        <f t="shared" si="11"/>
        <v>-9.6450625264310474E-16</v>
      </c>
      <c r="AT129" s="21">
        <f t="shared" si="11"/>
        <v>-9.6450625264310474E-16</v>
      </c>
      <c r="AU129" s="21">
        <f t="shared" si="11"/>
        <v>-9.6450625264310474E-16</v>
      </c>
      <c r="AV129" s="21">
        <f t="shared" si="11"/>
        <v>-9.6450625264310474E-16</v>
      </c>
      <c r="AW129" s="21">
        <f t="shared" si="11"/>
        <v>-9.6450625264310474E-16</v>
      </c>
      <c r="AX129" s="21">
        <f>AW131</f>
        <v>-9.6450625264310474E-16</v>
      </c>
      <c r="AY129" s="21">
        <f>AX131</f>
        <v>-9.6450625264310474E-16</v>
      </c>
      <c r="AZ129" s="21">
        <f>AY131</f>
        <v>-9.6450625264310474E-16</v>
      </c>
      <c r="BA129" s="21">
        <f>AZ131</f>
        <v>-9.6450625264310474E-16</v>
      </c>
      <c r="BB129" s="21">
        <f>BA131</f>
        <v>-9.6450625264310474E-16</v>
      </c>
    </row>
    <row r="130" spans="1:54" ht="15" customHeight="1" outlineLevel="2">
      <c r="A130" s="8"/>
      <c r="B130" t="s">
        <v>454</v>
      </c>
      <c r="C130" t="s">
        <v>455</v>
      </c>
      <c r="D130" t="s">
        <v>386</v>
      </c>
      <c r="E130" s="21">
        <f>E131*(1/(1+'Fixed Data'!$B$10))</f>
        <v>-1.1544649730561973</v>
      </c>
      <c r="F130" s="21">
        <f>F131*(1/(1+'Fixed Data'!$B$10))</f>
        <v>-1.5933346163715683</v>
      </c>
      <c r="G130" s="21">
        <f>G131*(1/(1+'Fixed Data'!$B$10))</f>
        <v>-2.9173222713123814</v>
      </c>
      <c r="H130" s="21">
        <f>H131*(1/(1+'Fixed Data'!$B$10))</f>
        <v>-3.1871862134752496</v>
      </c>
      <c r="I130" s="21">
        <f>I131*(1/(1+'Fixed Data'!$B$10))</f>
        <v>-4.346183160481786</v>
      </c>
      <c r="J130" s="21">
        <f>J131*(1/(1+'Fixed Data'!$B$10))</f>
        <v>-3.9115648444336073</v>
      </c>
      <c r="K130" s="21">
        <f>K131*(1/(1+'Fixed Data'!$B$10))</f>
        <v>-3.4998211765984908</v>
      </c>
      <c r="L130" s="21">
        <f>L131*(1/(1+'Fixed Data'!$B$10))</f>
        <v>-3.1109521569764365</v>
      </c>
      <c r="M130" s="21">
        <f>M131*(1/(1+'Fixed Data'!$B$10))</f>
        <v>-2.7449577855674443</v>
      </c>
      <c r="N130" s="21">
        <f>N131*(1/(1+'Fixed Data'!$B$10))</f>
        <v>-2.4018380623715139</v>
      </c>
      <c r="O130" s="21">
        <f>O131*(1/(1+'Fixed Data'!$B$10))</f>
        <v>-2.0815929873886452</v>
      </c>
      <c r="P130" s="21">
        <f>P131*(1/(1+'Fixed Data'!$B$10))</f>
        <v>-1.7842225606188389</v>
      </c>
      <c r="Q130" s="21">
        <f>Q131*(1/(1+'Fixed Data'!$B$10))</f>
        <v>-1.5097267820620948</v>
      </c>
      <c r="R130" s="21">
        <f>R131*(1/(1+'Fixed Data'!$B$10))</f>
        <v>-1.2581056517184124</v>
      </c>
      <c r="S130" s="21">
        <f>S131*(1/(1+'Fixed Data'!$B$10))</f>
        <v>-1.0293591695877922</v>
      </c>
      <c r="T130" s="21">
        <f>T131*(1/(1+'Fixed Data'!$B$10))</f>
        <v>-0.82348733567023391</v>
      </c>
      <c r="U130" s="21">
        <f>U131*(1/(1+'Fixed Data'!$B$10))</f>
        <v>-0.64049014996573772</v>
      </c>
      <c r="V130" s="21">
        <f>V131*(1/(1+'Fixed Data'!$B$10))</f>
        <v>-0.48036761247430348</v>
      </c>
      <c r="W130" s="21">
        <f>W131*(1/(1+'Fixed Data'!$B$10))</f>
        <v>-0.34311972319593143</v>
      </c>
      <c r="X130" s="21">
        <f>X131*(1/(1+'Fixed Data'!$B$10))</f>
        <v>-0.22874648213062129</v>
      </c>
      <c r="Y130" s="21">
        <f>Y131*(1/(1+'Fixed Data'!$B$10))</f>
        <v>-0.13724788927837325</v>
      </c>
      <c r="Z130" s="21">
        <f>Z131*(1/(1+'Fixed Data'!$B$10))</f>
        <v>-6.8623944639187209E-2</v>
      </c>
      <c r="AA130" s="21">
        <f>AA131*(1/(1+'Fixed Data'!$B$10))</f>
        <v>-2.2874648213063033E-2</v>
      </c>
      <c r="AB130" s="21">
        <f>AB131*(1/(1+'Fixed Data'!$B$10))</f>
        <v>-9.2812379969505861E-16</v>
      </c>
      <c r="AC130" s="21">
        <f>AC131*(1/(1+'Fixed Data'!$B$10))</f>
        <v>-9.2812379969505861E-16</v>
      </c>
      <c r="AD130" s="21">
        <f>AD131*(1/(1+'Fixed Data'!$B$10))</f>
        <v>-9.2812379969505861E-16</v>
      </c>
      <c r="AE130" s="21">
        <f>AE131*(1/(1+'Fixed Data'!$B$10))</f>
        <v>-9.2812379969505861E-16</v>
      </c>
      <c r="AF130" s="21">
        <f>AF131*(1/(1+'Fixed Data'!$B$10))</f>
        <v>-9.2812379969505861E-16</v>
      </c>
      <c r="AG130" s="21">
        <f>AG131*(1/(1+'Fixed Data'!$B$10))</f>
        <v>-9.2812379969505861E-16</v>
      </c>
      <c r="AH130" s="21">
        <f>AH131*(1/(1+'Fixed Data'!$B$10))</f>
        <v>-9.2812379969505861E-16</v>
      </c>
      <c r="AI130" s="21">
        <f>AI131*(1/(1+'Fixed Data'!$B$10))</f>
        <v>-9.2812379969505861E-16</v>
      </c>
      <c r="AJ130" s="21">
        <f>AJ131*(1/(1+'Fixed Data'!$B$10))</f>
        <v>-9.2812379969505861E-16</v>
      </c>
      <c r="AK130" s="21">
        <f>AK131*(1/(1+'Fixed Data'!$B$10))</f>
        <v>-9.2812379969505861E-16</v>
      </c>
      <c r="AL130" s="21">
        <f>AL131*(1/(1+'Fixed Data'!$B$10))</f>
        <v>-9.2812379969505861E-16</v>
      </c>
      <c r="AM130" s="21">
        <f>AM131*(1/(1+'Fixed Data'!$B$10))</f>
        <v>-9.2812379969505861E-16</v>
      </c>
      <c r="AN130" s="21">
        <f>AN131*(1/(1+'Fixed Data'!$B$10))</f>
        <v>-9.2812379969505861E-16</v>
      </c>
      <c r="AO130" s="21">
        <f>AO131*(1/(1+'Fixed Data'!$B$10))</f>
        <v>-9.2812379969505861E-16</v>
      </c>
      <c r="AP130" s="21">
        <f>AP131*(1/(1+'Fixed Data'!$B$10))</f>
        <v>-9.2812379969505861E-16</v>
      </c>
      <c r="AQ130" s="21">
        <f>AQ131*(1/(1+'Fixed Data'!$B$10))</f>
        <v>-9.2812379969505861E-16</v>
      </c>
      <c r="AR130" s="21">
        <f>AR131*(1/(1+'Fixed Data'!$B$10))</f>
        <v>-9.2812379969505861E-16</v>
      </c>
      <c r="AS130" s="21">
        <f>AS131*(1/(1+'Fixed Data'!$B$10))</f>
        <v>-9.2812379969505861E-16</v>
      </c>
      <c r="AT130" s="21">
        <f>AT131*(1/(1+'Fixed Data'!$B$10))</f>
        <v>-9.2812379969505861E-16</v>
      </c>
      <c r="AU130" s="21">
        <f>AU131*(1/(1+'Fixed Data'!$B$10))</f>
        <v>-9.2812379969505861E-16</v>
      </c>
      <c r="AV130" s="21">
        <f>AV131*(1/(1+'Fixed Data'!$B$10))</f>
        <v>-9.2812379969505861E-16</v>
      </c>
      <c r="AW130" s="21">
        <f>AW131*(1/(1+'Fixed Data'!$B$10))</f>
        <v>-9.2812379969505861E-16</v>
      </c>
      <c r="AX130" s="21">
        <f>AX131*(1/(1+'Fixed Data'!$B$10))</f>
        <v>-9.2812379969505861E-16</v>
      </c>
      <c r="AY130" s="21">
        <f>AY131*(1/(1+'Fixed Data'!$B$10))</f>
        <v>-9.2812379969505861E-16</v>
      </c>
      <c r="AZ130" s="21">
        <f>AZ131*(1/(1+'Fixed Data'!$B$10))</f>
        <v>-9.2812379969505861E-16</v>
      </c>
      <c r="BA130" s="21">
        <f>BA131*(1/(1+'Fixed Data'!$B$10))</f>
        <v>-9.2812379969505861E-16</v>
      </c>
      <c r="BB130" s="21">
        <f>BB131*(1/(1+'Fixed Data'!$B$10))</f>
        <v>-9.2812379969505861E-16</v>
      </c>
    </row>
    <row r="131" spans="1:54" ht="13.9" customHeight="1" outlineLevel="2">
      <c r="A131" s="8"/>
      <c r="B131" t="s">
        <v>456</v>
      </c>
      <c r="C131" t="s">
        <v>457</v>
      </c>
      <c r="D131" t="s">
        <v>386</v>
      </c>
      <c r="E131" s="21">
        <f t="shared" ref="E131:BB131" si="12">E82-E128+E129</f>
        <v>-1.1997200000000001</v>
      </c>
      <c r="F131" s="21">
        <f t="shared" si="12"/>
        <v>-1.6557933333333335</v>
      </c>
      <c r="G131" s="21">
        <f t="shared" si="12"/>
        <v>-3.0316813043478263</v>
      </c>
      <c r="H131" s="21">
        <f t="shared" si="12"/>
        <v>-3.3121239130434788</v>
      </c>
      <c r="I131" s="21">
        <f t="shared" si="12"/>
        <v>-4.5165535403726711</v>
      </c>
      <c r="J131" s="21">
        <f t="shared" si="12"/>
        <v>-4.0648981863354043</v>
      </c>
      <c r="K131" s="21">
        <f t="shared" si="12"/>
        <v>-3.6370141667211513</v>
      </c>
      <c r="L131" s="21">
        <f t="shared" si="12"/>
        <v>-3.2329014815299124</v>
      </c>
      <c r="M131" s="21">
        <f t="shared" si="12"/>
        <v>-2.8525601307616877</v>
      </c>
      <c r="N131" s="21">
        <f t="shared" si="12"/>
        <v>-2.4959901144164767</v>
      </c>
      <c r="O131" s="21">
        <f t="shared" si="12"/>
        <v>-2.1631914324942798</v>
      </c>
      <c r="P131" s="21">
        <f t="shared" si="12"/>
        <v>-1.8541640849950971</v>
      </c>
      <c r="Q131" s="21">
        <f t="shared" si="12"/>
        <v>-1.5689080719189286</v>
      </c>
      <c r="R131" s="21">
        <f t="shared" si="12"/>
        <v>-1.3074233932657739</v>
      </c>
      <c r="S131" s="21">
        <f t="shared" si="12"/>
        <v>-1.0697100490356335</v>
      </c>
      <c r="T131" s="21">
        <f t="shared" si="12"/>
        <v>-0.85576803922850697</v>
      </c>
      <c r="U131" s="21">
        <f t="shared" si="12"/>
        <v>-0.6655973638443945</v>
      </c>
      <c r="V131" s="21">
        <f t="shared" si="12"/>
        <v>-0.49919802288329612</v>
      </c>
      <c r="W131" s="21">
        <f t="shared" si="12"/>
        <v>-0.3565700163452119</v>
      </c>
      <c r="X131" s="21">
        <f t="shared" si="12"/>
        <v>-0.23771334423014162</v>
      </c>
      <c r="Y131" s="21">
        <f t="shared" si="12"/>
        <v>-0.14262800653808547</v>
      </c>
      <c r="Z131" s="21">
        <f t="shared" si="12"/>
        <v>-7.1314003269043344E-2</v>
      </c>
      <c r="AA131" s="21">
        <f t="shared" si="12"/>
        <v>-2.37713344230151E-2</v>
      </c>
      <c r="AB131" s="21">
        <f t="shared" si="12"/>
        <v>-9.6450625264310474E-16</v>
      </c>
      <c r="AC131" s="21">
        <f t="shared" si="12"/>
        <v>-9.6450625264310474E-16</v>
      </c>
      <c r="AD131" s="21">
        <f t="shared" si="12"/>
        <v>-9.6450625264310474E-16</v>
      </c>
      <c r="AE131" s="21">
        <f t="shared" si="12"/>
        <v>-9.6450625264310474E-16</v>
      </c>
      <c r="AF131" s="21">
        <f t="shared" si="12"/>
        <v>-9.6450625264310474E-16</v>
      </c>
      <c r="AG131" s="21">
        <f t="shared" si="12"/>
        <v>-9.6450625264310474E-16</v>
      </c>
      <c r="AH131" s="21">
        <f t="shared" si="12"/>
        <v>-9.6450625264310474E-16</v>
      </c>
      <c r="AI131" s="21">
        <f t="shared" si="12"/>
        <v>-9.6450625264310474E-16</v>
      </c>
      <c r="AJ131" s="21">
        <f t="shared" si="12"/>
        <v>-9.6450625264310474E-16</v>
      </c>
      <c r="AK131" s="21">
        <f t="shared" si="12"/>
        <v>-9.6450625264310474E-16</v>
      </c>
      <c r="AL131" s="21">
        <f t="shared" si="12"/>
        <v>-9.6450625264310474E-16</v>
      </c>
      <c r="AM131" s="21">
        <f t="shared" si="12"/>
        <v>-9.6450625264310474E-16</v>
      </c>
      <c r="AN131" s="21">
        <f t="shared" si="12"/>
        <v>-9.6450625264310474E-16</v>
      </c>
      <c r="AO131" s="21">
        <f t="shared" si="12"/>
        <v>-9.6450625264310474E-16</v>
      </c>
      <c r="AP131" s="21">
        <f t="shared" si="12"/>
        <v>-9.6450625264310474E-16</v>
      </c>
      <c r="AQ131" s="21">
        <f t="shared" si="12"/>
        <v>-9.6450625264310474E-16</v>
      </c>
      <c r="AR131" s="21">
        <f t="shared" si="12"/>
        <v>-9.6450625264310474E-16</v>
      </c>
      <c r="AS131" s="21">
        <f t="shared" si="12"/>
        <v>-9.6450625264310474E-16</v>
      </c>
      <c r="AT131" s="21">
        <f t="shared" si="12"/>
        <v>-9.6450625264310474E-16</v>
      </c>
      <c r="AU131" s="21">
        <f t="shared" si="12"/>
        <v>-9.6450625264310474E-16</v>
      </c>
      <c r="AV131" s="21">
        <f t="shared" si="12"/>
        <v>-9.6450625264310474E-16</v>
      </c>
      <c r="AW131" s="21">
        <f t="shared" si="12"/>
        <v>-9.6450625264310474E-16</v>
      </c>
      <c r="AX131" s="21">
        <f t="shared" si="12"/>
        <v>-9.6450625264310474E-16</v>
      </c>
      <c r="AY131" s="21">
        <f t="shared" si="12"/>
        <v>-9.6450625264310474E-16</v>
      </c>
      <c r="AZ131" s="21">
        <f t="shared" si="12"/>
        <v>-9.6450625264310474E-16</v>
      </c>
      <c r="BA131" s="21">
        <f t="shared" si="12"/>
        <v>-9.6450625264310474E-16</v>
      </c>
      <c r="BB131" s="21">
        <f t="shared" si="12"/>
        <v>-9.6450625264310474E-16</v>
      </c>
    </row>
    <row r="132" spans="1:54" ht="15" outlineLevel="2">
      <c r="A132" s="8"/>
      <c r="B132" t="s">
        <v>458</v>
      </c>
      <c r="C132" t="s">
        <v>459</v>
      </c>
      <c r="D132" t="s">
        <v>386</v>
      </c>
      <c r="E132" s="21">
        <f>AVERAGE(E129:E130)*'Fixed Data'!$B$10</f>
        <v>-2.2627513471901468E-2</v>
      </c>
      <c r="F132" s="21">
        <f>AVERAGE(F129:F130)*'Fixed Data'!$B$10</f>
        <v>-5.4743870480882743E-2</v>
      </c>
      <c r="G132" s="21">
        <f>AVERAGE(G129:G130)*'Fixed Data'!$B$10</f>
        <v>-8.9633065851056001E-2</v>
      </c>
      <c r="H132" s="21">
        <f>AVERAGE(H129:H130)*'Fixed Data'!$B$10</f>
        <v>-0.12188980334933229</v>
      </c>
      <c r="I132" s="21">
        <f>AVERAGE(I129:I130)*'Fixed Data'!$B$10</f>
        <v>-0.15010281864109518</v>
      </c>
      <c r="J132" s="21">
        <f>AVERAGE(J129:J130)*'Fixed Data'!$B$10</f>
        <v>-0.16519112034220307</v>
      </c>
      <c r="K132" s="21">
        <f>AVERAGE(K129:K130)*'Fixed Data'!$B$10</f>
        <v>-0.14826849951350432</v>
      </c>
      <c r="L132" s="21">
        <f>AVERAGE(L129:L130)*'Fixed Data'!$B$10</f>
        <v>-0.13226013994447272</v>
      </c>
      <c r="M132" s="21">
        <f>AVERAGE(M129:M130)*'Fixed Data'!$B$10</f>
        <v>-0.11716604163510817</v>
      </c>
      <c r="N132" s="21">
        <f>AVERAGE(N129:N130)*'Fixed Data'!$B$10</f>
        <v>-0.10298620458541076</v>
      </c>
      <c r="O132" s="21">
        <f>AVERAGE(O129:O130)*'Fixed Data'!$B$10</f>
        <v>-8.9720628795380383E-2</v>
      </c>
      <c r="P132" s="21">
        <f>AVERAGE(P129:P130)*'Fixed Data'!$B$10</f>
        <v>-7.7369314265017128E-2</v>
      </c>
      <c r="Q132" s="21">
        <f>AVERAGE(Q129:Q130)*'Fixed Data'!$B$10</f>
        <v>-6.5932260994320965E-2</v>
      </c>
      <c r="R132" s="21">
        <f>AVERAGE(R129:R130)*'Fixed Data'!$B$10</f>
        <v>-5.5409468983291882E-2</v>
      </c>
      <c r="S132" s="21">
        <f>AVERAGE(S129:S130)*'Fixed Data'!$B$10</f>
        <v>-4.5800938231929891E-2</v>
      </c>
      <c r="T132" s="21">
        <f>AVERAGE(T129:T130)*'Fixed Data'!$B$10</f>
        <v>-3.7106668740235001E-2</v>
      </c>
      <c r="U132" s="21">
        <f>AVERAGE(U129:U130)*'Fixed Data'!$B$10</f>
        <v>-2.9326660508207196E-2</v>
      </c>
      <c r="V132" s="21">
        <f>AVERAGE(V129:V130)*'Fixed Data'!$B$10</f>
        <v>-2.2460913535846481E-2</v>
      </c>
      <c r="W132" s="21">
        <f>AVERAGE(W129:W130)*'Fixed Data'!$B$10</f>
        <v>-1.6509427823152859E-2</v>
      </c>
      <c r="X132" s="21">
        <f>AVERAGE(X129:X130)*'Fixed Data'!$B$10</f>
        <v>-1.1472203370126331E-2</v>
      </c>
      <c r="Y132" s="21">
        <f>AVERAGE(Y129:Y130)*'Fixed Data'!$B$10</f>
        <v>-7.349240176766891E-3</v>
      </c>
      <c r="Z132" s="21">
        <f>AVERAGE(Z129:Z130)*'Fixed Data'!$B$10</f>
        <v>-4.1405382430745449E-3</v>
      </c>
      <c r="AA132" s="21">
        <f>AVERAGE(AA129:AA130)*'Fixed Data'!$B$10</f>
        <v>-1.846097569049285E-3</v>
      </c>
      <c r="AB132" s="21">
        <f>AVERAGE(AB129:AB130)*'Fixed Data'!$B$10</f>
        <v>-4.659181546911142E-4</v>
      </c>
      <c r="AC132" s="21">
        <f>AVERAGE(AC129:AC130)*'Fixed Data'!$B$10</f>
        <v>-3.7095549025828003E-17</v>
      </c>
      <c r="AD132" s="21">
        <f>AVERAGE(AD129:AD130)*'Fixed Data'!$B$10</f>
        <v>-3.7095549025828003E-17</v>
      </c>
      <c r="AE132" s="21">
        <f>AVERAGE(AE129:AE130)*'Fixed Data'!$B$10</f>
        <v>-3.7095549025828003E-17</v>
      </c>
      <c r="AF132" s="21">
        <f>AVERAGE(AF129:AF130)*'Fixed Data'!$B$10</f>
        <v>-3.7095549025828003E-17</v>
      </c>
      <c r="AG132" s="21">
        <f>AVERAGE(AG129:AG130)*'Fixed Data'!$B$10</f>
        <v>-3.7095549025828003E-17</v>
      </c>
      <c r="AH132" s="21">
        <f>AVERAGE(AH129:AH130)*'Fixed Data'!$B$10</f>
        <v>-3.7095549025828003E-17</v>
      </c>
      <c r="AI132" s="21">
        <f>AVERAGE(AI129:AI130)*'Fixed Data'!$B$10</f>
        <v>-3.7095549025828003E-17</v>
      </c>
      <c r="AJ132" s="21">
        <f>AVERAGE(AJ129:AJ130)*'Fixed Data'!$B$10</f>
        <v>-3.7095549025828003E-17</v>
      </c>
      <c r="AK132" s="21">
        <f>AVERAGE(AK129:AK130)*'Fixed Data'!$B$10</f>
        <v>-3.7095549025828003E-17</v>
      </c>
      <c r="AL132" s="21">
        <f>AVERAGE(AL129:AL130)*'Fixed Data'!$B$10</f>
        <v>-3.7095549025828003E-17</v>
      </c>
      <c r="AM132" s="21">
        <f>AVERAGE(AM129:AM130)*'Fixed Data'!$B$10</f>
        <v>-3.7095549025828003E-17</v>
      </c>
      <c r="AN132" s="21">
        <f>AVERAGE(AN129:AN130)*'Fixed Data'!$B$10</f>
        <v>-3.7095549025828003E-17</v>
      </c>
      <c r="AO132" s="21">
        <f>AVERAGE(AO129:AO130)*'Fixed Data'!$B$10</f>
        <v>-3.7095549025828003E-17</v>
      </c>
      <c r="AP132" s="21">
        <f>AVERAGE(AP129:AP130)*'Fixed Data'!$B$10</f>
        <v>-3.7095549025828003E-17</v>
      </c>
      <c r="AQ132" s="21">
        <f>AVERAGE(AQ129:AQ130)*'Fixed Data'!$B$10</f>
        <v>-3.7095549025828003E-17</v>
      </c>
      <c r="AR132" s="21">
        <f>AVERAGE(AR129:AR130)*'Fixed Data'!$B$10</f>
        <v>-3.7095549025828003E-17</v>
      </c>
      <c r="AS132" s="21">
        <f>AVERAGE(AS129:AS130)*'Fixed Data'!$B$10</f>
        <v>-3.7095549025828003E-17</v>
      </c>
      <c r="AT132" s="21">
        <f>AVERAGE(AT129:AT130)*'Fixed Data'!$B$10</f>
        <v>-3.7095549025828003E-17</v>
      </c>
      <c r="AU132" s="21">
        <f>AVERAGE(AU129:AU130)*'Fixed Data'!$B$10</f>
        <v>-3.7095549025828003E-17</v>
      </c>
      <c r="AV132" s="21">
        <f>AVERAGE(AV129:AV130)*'Fixed Data'!$B$10</f>
        <v>-3.7095549025828003E-17</v>
      </c>
      <c r="AW132" s="21">
        <f>AVERAGE(AW129:AW130)*'Fixed Data'!$B$10</f>
        <v>-3.7095549025828003E-17</v>
      </c>
      <c r="AX132" s="21">
        <f>AVERAGE(AX129:AX130)*'Fixed Data'!$B$10</f>
        <v>-3.7095549025828003E-17</v>
      </c>
      <c r="AY132" s="21">
        <f>AVERAGE(AY129:AY130)*'Fixed Data'!$B$10</f>
        <v>-3.7095549025828003E-17</v>
      </c>
      <c r="AZ132" s="21">
        <f>AVERAGE(AZ129:AZ130)*'Fixed Data'!$B$10</f>
        <v>-3.7095549025828003E-17</v>
      </c>
      <c r="BA132" s="21">
        <f>AVERAGE(BA129:BA130)*'Fixed Data'!$B$10</f>
        <v>-3.7095549025828003E-17</v>
      </c>
      <c r="BB132" s="21">
        <f>AVERAGE(BB129:BB130)*'Fixed Data'!$B$10</f>
        <v>-3.7095549025828003E-17</v>
      </c>
    </row>
    <row r="133" spans="1:54" ht="13.5" outlineLevel="2" thickBot="1">
      <c r="A133" s="9"/>
      <c r="B133" s="3" t="s">
        <v>460</v>
      </c>
      <c r="C133" s="7" t="s">
        <v>461</v>
      </c>
      <c r="D133" s="7" t="s">
        <v>386</v>
      </c>
      <c r="E133" s="21">
        <f>E128+E132</f>
        <v>-2.2627513471901468E-2</v>
      </c>
      <c r="F133" s="21">
        <f t="shared" ref="F133:BB133" si="13">F128+F132</f>
        <v>-0.15472053714754941</v>
      </c>
      <c r="G133" s="21">
        <f t="shared" si="13"/>
        <v>-0.23361509483656323</v>
      </c>
      <c r="H133" s="21">
        <f t="shared" si="13"/>
        <v>-0.39749719465368016</v>
      </c>
      <c r="I133" s="21">
        <f t="shared" si="13"/>
        <v>-0.46554319131190269</v>
      </c>
      <c r="J133" s="21">
        <f t="shared" si="13"/>
        <v>-0.61684647437947016</v>
      </c>
      <c r="K133" s="21">
        <f t="shared" si="13"/>
        <v>-0.57615251912775733</v>
      </c>
      <c r="L133" s="21">
        <f t="shared" si="13"/>
        <v>-0.53637282513571172</v>
      </c>
      <c r="M133" s="21">
        <f t="shared" si="13"/>
        <v>-0.49750739240333308</v>
      </c>
      <c r="N133" s="21">
        <f t="shared" si="13"/>
        <v>-0.4595562209306216</v>
      </c>
      <c r="O133" s="21">
        <f t="shared" si="13"/>
        <v>-0.4225193107175772</v>
      </c>
      <c r="P133" s="21">
        <f t="shared" si="13"/>
        <v>-0.3863966617641999</v>
      </c>
      <c r="Q133" s="21">
        <f t="shared" si="13"/>
        <v>-0.35118827407048964</v>
      </c>
      <c r="R133" s="21">
        <f t="shared" si="13"/>
        <v>-0.31689414763644652</v>
      </c>
      <c r="S133" s="21">
        <f t="shared" si="13"/>
        <v>-0.28351428246207044</v>
      </c>
      <c r="T133" s="21">
        <f t="shared" si="13"/>
        <v>-0.25104867854736151</v>
      </c>
      <c r="U133" s="21">
        <f t="shared" si="13"/>
        <v>-0.21949733589231968</v>
      </c>
      <c r="V133" s="21">
        <f t="shared" si="13"/>
        <v>-0.18886025449694485</v>
      </c>
      <c r="W133" s="21">
        <f t="shared" si="13"/>
        <v>-0.15913743436123712</v>
      </c>
      <c r="X133" s="21">
        <f t="shared" si="13"/>
        <v>-0.13032887548519662</v>
      </c>
      <c r="Y133" s="21">
        <f t="shared" si="13"/>
        <v>-0.10243457786882304</v>
      </c>
      <c r="Z133" s="21">
        <f t="shared" si="13"/>
        <v>-7.5454541512116668E-2</v>
      </c>
      <c r="AA133" s="21">
        <f t="shared" si="13"/>
        <v>-4.9388766415077529E-2</v>
      </c>
      <c r="AB133" s="21">
        <f t="shared" si="13"/>
        <v>-2.4237252577705249E-2</v>
      </c>
      <c r="AC133" s="21">
        <f t="shared" si="13"/>
        <v>-3.7095549025828003E-17</v>
      </c>
      <c r="AD133" s="21">
        <f t="shared" si="13"/>
        <v>-3.7095549025828003E-17</v>
      </c>
      <c r="AE133" s="21">
        <f t="shared" si="13"/>
        <v>-3.7095549025828003E-17</v>
      </c>
      <c r="AF133" s="21">
        <f t="shared" si="13"/>
        <v>-3.7095549025828003E-17</v>
      </c>
      <c r="AG133" s="21">
        <f t="shared" si="13"/>
        <v>-3.7095549025828003E-17</v>
      </c>
      <c r="AH133" s="21">
        <f t="shared" si="13"/>
        <v>-3.7095549025828003E-17</v>
      </c>
      <c r="AI133" s="21">
        <f t="shared" si="13"/>
        <v>-3.7095549025828003E-17</v>
      </c>
      <c r="AJ133" s="21">
        <f t="shared" si="13"/>
        <v>-3.7095549025828003E-17</v>
      </c>
      <c r="AK133" s="21">
        <f t="shared" si="13"/>
        <v>-3.7095549025828003E-17</v>
      </c>
      <c r="AL133" s="21">
        <f t="shared" si="13"/>
        <v>-3.7095549025828003E-17</v>
      </c>
      <c r="AM133" s="21">
        <f t="shared" si="13"/>
        <v>-3.7095549025828003E-17</v>
      </c>
      <c r="AN133" s="21">
        <f t="shared" si="13"/>
        <v>-3.7095549025828003E-17</v>
      </c>
      <c r="AO133" s="21">
        <f t="shared" si="13"/>
        <v>-3.7095549025828003E-17</v>
      </c>
      <c r="AP133" s="21">
        <f t="shared" si="13"/>
        <v>-3.7095549025828003E-17</v>
      </c>
      <c r="AQ133" s="21">
        <f t="shared" si="13"/>
        <v>-3.7095549025828003E-17</v>
      </c>
      <c r="AR133" s="21">
        <f t="shared" si="13"/>
        <v>-3.7095549025828003E-17</v>
      </c>
      <c r="AS133" s="21">
        <f t="shared" si="13"/>
        <v>-3.7095549025828003E-17</v>
      </c>
      <c r="AT133" s="21">
        <f t="shared" si="13"/>
        <v>-3.7095549025828003E-17</v>
      </c>
      <c r="AU133" s="21">
        <f t="shared" si="13"/>
        <v>-3.7095549025828003E-17</v>
      </c>
      <c r="AV133" s="21">
        <f t="shared" si="13"/>
        <v>-3.7095549025828003E-17</v>
      </c>
      <c r="AW133" s="21">
        <f t="shared" si="13"/>
        <v>-3.7095549025828003E-17</v>
      </c>
      <c r="AX133" s="21">
        <f t="shared" si="13"/>
        <v>-3.7095549025828003E-17</v>
      </c>
      <c r="AY133" s="21">
        <f t="shared" si="13"/>
        <v>-3.7095549025828003E-17</v>
      </c>
      <c r="AZ133" s="21">
        <f t="shared" si="13"/>
        <v>-3.7095549025828003E-17</v>
      </c>
      <c r="BA133" s="21">
        <f t="shared" si="13"/>
        <v>-3.7095549025828003E-17</v>
      </c>
      <c r="BB133" s="21">
        <f t="shared" si="13"/>
        <v>-3.7095549025828003E-17</v>
      </c>
    </row>
    <row r="134" spans="1:54" ht="13.5" outlineLevel="2" thickBot="1">
      <c r="A134" s="139"/>
      <c r="B134" s="142" t="s">
        <v>462</v>
      </c>
      <c r="C134" s="143"/>
      <c r="D134" s="243"/>
      <c r="E134" s="245">
        <f t="shared" ref="E134:AJ134" si="14">E83+E77+E71</f>
        <v>-4.4204686900836982</v>
      </c>
      <c r="F134" s="245">
        <f t="shared" si="14"/>
        <v>-3.1692491657655006</v>
      </c>
      <c r="G134" s="245">
        <f t="shared" si="14"/>
        <v>-5.0986096462874837</v>
      </c>
      <c r="H134" s="245">
        <f t="shared" si="14"/>
        <v>-3.255923522152012</v>
      </c>
      <c r="I134" s="245">
        <f t="shared" si="14"/>
        <v>-5.1948004740020419</v>
      </c>
      <c r="J134" s="245">
        <f t="shared" si="14"/>
        <v>-2.2452408743790908</v>
      </c>
      <c r="K134" s="245">
        <f t="shared" si="14"/>
        <v>-2.3102637948886176</v>
      </c>
      <c r="L134" s="245">
        <f t="shared" si="14"/>
        <v>-2.3773284796904468</v>
      </c>
      <c r="M134" s="245">
        <f t="shared" si="14"/>
        <v>-2.4464850609321598</v>
      </c>
      <c r="N134" s="245">
        <f t="shared" si="14"/>
        <v>-2.5177601534507859</v>
      </c>
      <c r="O134" s="245">
        <f t="shared" si="14"/>
        <v>-2.5807140314509445</v>
      </c>
      <c r="P134" s="245">
        <f t="shared" si="14"/>
        <v>-2.642808470189749</v>
      </c>
      <c r="Q134" s="245">
        <f t="shared" si="14"/>
        <v>-2.7067852358773967</v>
      </c>
      <c r="R134" s="245">
        <f t="shared" si="14"/>
        <v>-2.7727013904660431</v>
      </c>
      <c r="S134" s="245">
        <f t="shared" si="14"/>
        <v>-2.840615725353862</v>
      </c>
      <c r="T134" s="245">
        <f t="shared" si="14"/>
        <v>-2.910588816979756</v>
      </c>
      <c r="U134" s="245">
        <f t="shared" si="14"/>
        <v>-2.9826830741539818</v>
      </c>
      <c r="V134" s="245">
        <f t="shared" si="14"/>
        <v>-3.0569628011656444</v>
      </c>
      <c r="W134" s="245">
        <f t="shared" si="14"/>
        <v>-3.133494250372288</v>
      </c>
      <c r="X134" s="245">
        <f t="shared" si="14"/>
        <v>-3.2123456815509952</v>
      </c>
      <c r="Y134" s="245">
        <f t="shared" si="14"/>
        <v>-3.2935874265084433</v>
      </c>
      <c r="Z134" s="245">
        <f t="shared" si="14"/>
        <v>-3.3772919454268915</v>
      </c>
      <c r="AA134" s="245">
        <f t="shared" si="14"/>
        <v>-3.4635338989870363</v>
      </c>
      <c r="AB134" s="245">
        <f t="shared" si="14"/>
        <v>-3.5487001814458137</v>
      </c>
      <c r="AC134" s="245">
        <f t="shared" si="14"/>
        <v>-26.947892024906743</v>
      </c>
      <c r="AD134" s="245">
        <f t="shared" si="14"/>
        <v>-27.682055535350027</v>
      </c>
      <c r="AE134" s="245">
        <f t="shared" si="14"/>
        <v>-28.438474183796362</v>
      </c>
      <c r="AF134" s="245">
        <f t="shared" si="14"/>
        <v>-29.217822626989417</v>
      </c>
      <c r="AG134" s="245">
        <f t="shared" si="14"/>
        <v>-30.020795971508143</v>
      </c>
      <c r="AH134" s="245">
        <f t="shared" si="14"/>
        <v>-30.84811039732892</v>
      </c>
      <c r="AI134" s="245">
        <f t="shared" si="14"/>
        <v>-31.700503796413429</v>
      </c>
      <c r="AJ134" s="245">
        <f t="shared" si="14"/>
        <v>-32.578736433834813</v>
      </c>
      <c r="AK134" s="245">
        <f t="shared" ref="AK134:BB134" si="15">AK83+AK77+AK71</f>
        <v>-33.483591616416653</v>
      </c>
      <c r="AL134" s="245">
        <f t="shared" si="15"/>
        <v>-34.415876391423197</v>
      </c>
      <c r="AM134" s="245">
        <f t="shared" si="15"/>
        <v>-35.376422290326282</v>
      </c>
      <c r="AN134" s="245">
        <f t="shared" si="15"/>
        <v>-36.366086042521147</v>
      </c>
      <c r="AO134" s="245">
        <f t="shared" si="15"/>
        <v>-37.385750334118981</v>
      </c>
      <c r="AP134" s="245">
        <f t="shared" si="15"/>
        <v>-38.436324649380261</v>
      </c>
      <c r="AQ134" s="245">
        <f t="shared" si="15"/>
        <v>-39.518745991943341</v>
      </c>
      <c r="AR134" s="245">
        <f t="shared" si="15"/>
        <v>-40.63397982392415</v>
      </c>
      <c r="AS134" s="245">
        <f t="shared" si="15"/>
        <v>-41.783020839734363</v>
      </c>
      <c r="AT134" s="245">
        <f t="shared" si="15"/>
        <v>-42.966893897668299</v>
      </c>
      <c r="AU134" s="245">
        <f t="shared" si="15"/>
        <v>-44.186654928951441</v>
      </c>
      <c r="AV134" s="245">
        <f t="shared" si="15"/>
        <v>-45.443391876840138</v>
      </c>
      <c r="AW134" s="245">
        <f t="shared" si="15"/>
        <v>-46.738225658259772</v>
      </c>
      <c r="AX134" s="245">
        <f t="shared" si="15"/>
        <v>-48.072311178032315</v>
      </c>
      <c r="AY134" s="245">
        <f t="shared" si="15"/>
        <v>-49.403523127823604</v>
      </c>
      <c r="AZ134" s="245">
        <f t="shared" si="15"/>
        <v>-50.759296682066989</v>
      </c>
      <c r="BA134" s="245">
        <f t="shared" si="15"/>
        <v>-52.156169258918688</v>
      </c>
      <c r="BB134" s="245">
        <f t="shared" si="15"/>
        <v>-53.591483128765084</v>
      </c>
    </row>
    <row r="135" spans="1:54" ht="13.5" outlineLevel="2" thickBot="1">
      <c r="A135" s="138"/>
      <c r="B135" s="140" t="s">
        <v>463</v>
      </c>
      <c r="C135" s="141"/>
      <c r="D135" s="244"/>
      <c r="E135" s="245">
        <f>E133+E134</f>
        <v>-4.4430962035555996</v>
      </c>
      <c r="F135" s="245">
        <f t="shared" ref="F135:AW135" si="16">F133+F134</f>
        <v>-3.3239697029130499</v>
      </c>
      <c r="G135" s="245">
        <f t="shared" si="16"/>
        <v>-5.3322247411240467</v>
      </c>
      <c r="H135" s="245">
        <f t="shared" si="16"/>
        <v>-3.6534207168056922</v>
      </c>
      <c r="I135" s="245">
        <f t="shared" si="16"/>
        <v>-5.6603436653139445</v>
      </c>
      <c r="J135" s="245">
        <f t="shared" si="16"/>
        <v>-2.862087348758561</v>
      </c>
      <c r="K135" s="245">
        <f t="shared" si="16"/>
        <v>-2.8864163140163748</v>
      </c>
      <c r="L135" s="245">
        <f t="shared" si="16"/>
        <v>-2.9137013048261586</v>
      </c>
      <c r="M135" s="245">
        <f t="shared" si="16"/>
        <v>-2.9439924533354929</v>
      </c>
      <c r="N135" s="245">
        <f t="shared" si="16"/>
        <v>-2.9773163743814073</v>
      </c>
      <c r="O135" s="245">
        <f t="shared" si="16"/>
        <v>-3.0032333421685218</v>
      </c>
      <c r="P135" s="245">
        <f t="shared" si="16"/>
        <v>-3.0292051319539488</v>
      </c>
      <c r="Q135" s="245">
        <f t="shared" si="16"/>
        <v>-3.0579735099478862</v>
      </c>
      <c r="R135" s="245">
        <f t="shared" si="16"/>
        <v>-3.0895955381024898</v>
      </c>
      <c r="S135" s="245">
        <f t="shared" si="16"/>
        <v>-3.1241300078159324</v>
      </c>
      <c r="T135" s="245">
        <f t="shared" si="16"/>
        <v>-3.1616374955271174</v>
      </c>
      <c r="U135" s="245">
        <f t="shared" si="16"/>
        <v>-3.2021804100463016</v>
      </c>
      <c r="V135" s="245">
        <f t="shared" si="16"/>
        <v>-3.2458230556625893</v>
      </c>
      <c r="W135" s="245">
        <f t="shared" si="16"/>
        <v>-3.2926316847335251</v>
      </c>
      <c r="X135" s="245">
        <f t="shared" si="16"/>
        <v>-3.342674557036192</v>
      </c>
      <c r="Y135" s="245">
        <f t="shared" si="16"/>
        <v>-3.3960220043772664</v>
      </c>
      <c r="Z135" s="245">
        <f t="shared" si="16"/>
        <v>-3.4527464869390081</v>
      </c>
      <c r="AA135" s="245">
        <f t="shared" si="16"/>
        <v>-3.512922665402114</v>
      </c>
      <c r="AB135" s="245">
        <f t="shared" si="16"/>
        <v>-3.5729374340235189</v>
      </c>
      <c r="AC135" s="245">
        <f t="shared" si="16"/>
        <v>-26.947892024906743</v>
      </c>
      <c r="AD135" s="245">
        <f t="shared" si="16"/>
        <v>-27.682055535350027</v>
      </c>
      <c r="AE135" s="245">
        <f t="shared" si="16"/>
        <v>-28.438474183796362</v>
      </c>
      <c r="AF135" s="245">
        <f t="shared" si="16"/>
        <v>-29.217822626989417</v>
      </c>
      <c r="AG135" s="245">
        <f t="shared" si="16"/>
        <v>-30.020795971508143</v>
      </c>
      <c r="AH135" s="245">
        <f t="shared" si="16"/>
        <v>-30.84811039732892</v>
      </c>
      <c r="AI135" s="245">
        <f t="shared" si="16"/>
        <v>-31.700503796413429</v>
      </c>
      <c r="AJ135" s="245">
        <f t="shared" si="16"/>
        <v>-32.578736433834813</v>
      </c>
      <c r="AK135" s="245">
        <f t="shared" si="16"/>
        <v>-33.483591616416653</v>
      </c>
      <c r="AL135" s="245">
        <f t="shared" si="16"/>
        <v>-34.415876391423197</v>
      </c>
      <c r="AM135" s="245">
        <f t="shared" si="16"/>
        <v>-35.376422290326282</v>
      </c>
      <c r="AN135" s="245">
        <f t="shared" si="16"/>
        <v>-36.366086042521147</v>
      </c>
      <c r="AO135" s="245">
        <f t="shared" si="16"/>
        <v>-37.385750334118981</v>
      </c>
      <c r="AP135" s="245">
        <f t="shared" si="16"/>
        <v>-38.436324649380261</v>
      </c>
      <c r="AQ135" s="245">
        <f t="shared" si="16"/>
        <v>-39.518745991943341</v>
      </c>
      <c r="AR135" s="245">
        <f t="shared" si="16"/>
        <v>-40.63397982392415</v>
      </c>
      <c r="AS135" s="245">
        <f t="shared" si="16"/>
        <v>-41.783020839734363</v>
      </c>
      <c r="AT135" s="245">
        <f t="shared" si="16"/>
        <v>-42.966893897668299</v>
      </c>
      <c r="AU135" s="245">
        <f t="shared" si="16"/>
        <v>-44.186654928951441</v>
      </c>
      <c r="AV135" s="245">
        <f t="shared" si="16"/>
        <v>-45.443391876840138</v>
      </c>
      <c r="AW135" s="245">
        <f t="shared" si="16"/>
        <v>-46.738225658259772</v>
      </c>
      <c r="AX135" s="245">
        <f>AX133+AX134</f>
        <v>-48.072311178032315</v>
      </c>
      <c r="AY135" s="245">
        <f>AY133+AY134</f>
        <v>-49.403523127823604</v>
      </c>
      <c r="AZ135" s="245">
        <f>AZ133+AZ134</f>
        <v>-50.759296682066989</v>
      </c>
      <c r="BA135" s="245">
        <f>BA133+BA134</f>
        <v>-52.156169258918688</v>
      </c>
      <c r="BB135" s="245">
        <f>BB133+BB134</f>
        <v>-53.591483128765084</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464</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465</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466</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51" t="s">
        <v>467</v>
      </c>
      <c r="B143" s="135" t="s">
        <v>282</v>
      </c>
      <c r="C143" s="135" t="s">
        <v>392</v>
      </c>
      <c r="D143" s="135" t="s">
        <v>386</v>
      </c>
      <c r="E143" s="21">
        <f>-(E$158*'Fixed Data'!$B$25*'Fixed Data'!E$47*'Fixed Data'!$B$24*'Fixed Data'!$B$23+E$158*'Fixed Data'!$B$26)*'Fixed Data'!L42/10^6</f>
        <v>-12.284075183324427</v>
      </c>
      <c r="F143" s="21">
        <f>-(F$158*'Fixed Data'!$B$25*'Fixed Data'!F$47*'Fixed Data'!$B$24*'Fixed Data'!$B$23+F$158*'Fixed Data'!$B$26)*'Fixed Data'!M42/10^6</f>
        <v>-12.594353874135479</v>
      </c>
      <c r="G143" s="21">
        <f>-(G$158*'Fixed Data'!$B$25*'Fixed Data'!G$47*'Fixed Data'!$B$24*'Fixed Data'!$B$23+G$158*'Fixed Data'!$B$26)*'Fixed Data'!N42/10^6</f>
        <v>-12.974677093027001</v>
      </c>
      <c r="H143" s="21">
        <f>-(H$158*'Fixed Data'!$B$25*'Fixed Data'!H$47*'Fixed Data'!$B$24*'Fixed Data'!$B$23+H$158*'Fixed Data'!$B$26)*'Fixed Data'!O42/10^6</f>
        <v>-13.48735685645913</v>
      </c>
      <c r="I143" s="21">
        <f>-(I$158*'Fixed Data'!$B$25*'Fixed Data'!I$47*'Fixed Data'!$B$24*'Fixed Data'!$B$23+I$158*'Fixed Data'!$B$26)*'Fixed Data'!P42/10^6</f>
        <v>-13.987626314754998</v>
      </c>
      <c r="J143" s="21">
        <f>-(J$158*'Fixed Data'!$B$25*'Fixed Data'!J$47*'Fixed Data'!$B$24*'Fixed Data'!$B$23+J$158*'Fixed Data'!$B$26)*'Fixed Data'!Q42/10^6</f>
        <v>-14.483238111956746</v>
      </c>
      <c r="K143" s="21">
        <f>-(K$158*'Fixed Data'!$B$25*'Fixed Data'!K$47*'Fixed Data'!$B$24*'Fixed Data'!$B$23+K$158*'Fixed Data'!$B$26)*'Fixed Data'!R42/10^6</f>
        <v>-15.098765353771574</v>
      </c>
      <c r="L143" s="21">
        <f>-(L$158*'Fixed Data'!$B$25*'Fixed Data'!L$47*'Fixed Data'!$B$24*'Fixed Data'!$B$23+L$158*'Fixed Data'!$B$26)*'Fixed Data'!S42/10^6</f>
        <v>-15.789292779974636</v>
      </c>
      <c r="M143" s="21">
        <f>-(M$158*'Fixed Data'!$B$25*'Fixed Data'!M$47*'Fixed Data'!$B$24*'Fixed Data'!$B$23+M$158*'Fixed Data'!$B$26)*'Fixed Data'!T42/10^6</f>
        <v>-16.508166306301394</v>
      </c>
      <c r="N143" s="21">
        <f>-(N$158*'Fixed Data'!$B$25*'Fixed Data'!N$47*'Fixed Data'!$B$24*'Fixed Data'!$B$23+N$158*'Fixed Data'!$B$26)*'Fixed Data'!U42/10^6</f>
        <v>-17.202809297778376</v>
      </c>
      <c r="O143" s="21">
        <f>-(O$158*'Fixed Data'!$B$25*'Fixed Data'!O$47*'Fixed Data'!$B$24*'Fixed Data'!$B$23+O$158*'Fixed Data'!$B$26)*'Fixed Data'!V42/10^6</f>
        <v>-17.906750521070148</v>
      </c>
      <c r="P143" s="21">
        <f>-(P$158*'Fixed Data'!$B$25*'Fixed Data'!P$47*'Fixed Data'!$B$24*'Fixed Data'!$B$23+P$158*'Fixed Data'!$B$26)*'Fixed Data'!W42/10^6</f>
        <v>-18.617995500307376</v>
      </c>
      <c r="Q143" s="21">
        <f>-(Q$158*'Fixed Data'!$B$25*'Fixed Data'!Q$47*'Fixed Data'!$B$24*'Fixed Data'!$B$23+Q$158*'Fixed Data'!$B$26)*'Fixed Data'!X42/10^6</f>
        <v>-19.355876707400071</v>
      </c>
      <c r="R143" s="21">
        <f>-(R$158*'Fixed Data'!$B$25*'Fixed Data'!R$47*'Fixed Data'!$B$24*'Fixed Data'!$B$23+R$158*'Fixed Data'!$B$26)*'Fixed Data'!Y42/10^6</f>
        <v>-20.180241885875247</v>
      </c>
      <c r="S143" s="21">
        <f>-(S$158*'Fixed Data'!$B$25*'Fixed Data'!S$47*'Fixed Data'!$B$24*'Fixed Data'!$B$23+S$158*'Fixed Data'!$B$26)*'Fixed Data'!Z42/10^6</f>
        <v>-20.97591324444732</v>
      </c>
      <c r="T143" s="21">
        <f>-(T$158*'Fixed Data'!$B$25*'Fixed Data'!T$47*'Fixed Data'!$B$24*'Fixed Data'!$B$23+T$158*'Fixed Data'!$B$26)*'Fixed Data'!AA42/10^6</f>
        <v>-21.801416356609248</v>
      </c>
      <c r="U143" s="21">
        <f>-(U$158*'Fixed Data'!$B$25*'Fixed Data'!U$47*'Fixed Data'!$B$24*'Fixed Data'!$B$23+U$158*'Fixed Data'!$B$26)*'Fixed Data'!AB42/10^6</f>
        <v>-22.65788058717191</v>
      </c>
      <c r="V143" s="21">
        <f>-(V$158*'Fixed Data'!$B$25*'Fixed Data'!V$47*'Fixed Data'!$B$24*'Fixed Data'!$B$23+V$158*'Fixed Data'!$B$26)*'Fixed Data'!AC42/10^6</f>
        <v>-23.611342712450917</v>
      </c>
      <c r="W143" s="21">
        <f>-(W$158*'Fixed Data'!$B$25*'Fixed Data'!W$47*'Fixed Data'!$B$24*'Fixed Data'!$B$23+W$158*'Fixed Data'!$B$26)*'Fixed Data'!AD42/10^6</f>
        <v>-24.534906968557138</v>
      </c>
      <c r="X143" s="21">
        <f>-(X$158*'Fixed Data'!$B$25*'Fixed Data'!X$47*'Fixed Data'!$B$24*'Fixed Data'!$B$23+X$158*'Fixed Data'!$B$26)*'Fixed Data'!AE42/10^6</f>
        <v>-25.561285357190584</v>
      </c>
      <c r="Y143" s="21">
        <f>-(Y$158*'Fixed Data'!$B$25*'Fixed Data'!Y$47*'Fixed Data'!$B$24*'Fixed Data'!$B$23+Y$158*'Fixed Data'!$B$26)*'Fixed Data'!AF42/10^6</f>
        <v>-26.557178945143402</v>
      </c>
      <c r="Z143" s="21">
        <f>-(Z$158*'Fixed Data'!$B$25*'Fixed Data'!Z$47*'Fixed Data'!$B$24*'Fixed Data'!$B$23+Z$158*'Fixed Data'!$B$26)*'Fixed Data'!AG42/10^6</f>
        <v>-27.662094215985665</v>
      </c>
      <c r="AA143" s="21">
        <f>-(AA$158*'Fixed Data'!$B$25*'Fixed Data'!AA$47*'Fixed Data'!$B$24*'Fixed Data'!$B$23+AA$158*'Fixed Data'!$B$26)*'Fixed Data'!AH42/10^6</f>
        <v>-28.809429410330456</v>
      </c>
      <c r="AB143" s="21">
        <f>-(AB$158*'Fixed Data'!$B$25*'Fixed Data'!AB$47*'Fixed Data'!$B$24*'Fixed Data'!$B$23+AB$158*'Fixed Data'!$B$26)*'Fixed Data'!AI42/10^6</f>
        <v>-29.96964012965466</v>
      </c>
      <c r="AC143" s="21">
        <f>-(AC$158*'Fixed Data'!$B$25*'Fixed Data'!AC$47*'Fixed Data'!$B$24*'Fixed Data'!$B$23+AC$158*'Fixed Data'!$B$26)*'Fixed Data'!AJ42/10^6</f>
        <v>-230.88170994480666</v>
      </c>
      <c r="AD143" s="21">
        <f>-(AD$158*'Fixed Data'!$B$25*'Fixed Data'!AD$47*'Fixed Data'!$B$24*'Fixed Data'!$B$23+AD$158*'Fixed Data'!$B$26)*'Fixed Data'!AK42/10^6</f>
        <v>-240.59306403321216</v>
      </c>
      <c r="AE143" s="21">
        <f>-(AE$158*'Fixed Data'!$B$25*'Fixed Data'!AE$47*'Fixed Data'!$B$24*'Fixed Data'!$B$23+AE$158*'Fixed Data'!$B$26)*'Fixed Data'!AL42/10^6</f>
        <v>-250.74132025169069</v>
      </c>
      <c r="AF143" s="21">
        <f>-(AF$158*'Fixed Data'!$B$25*'Fixed Data'!AF$47*'Fixed Data'!$B$24*'Fixed Data'!$B$23+AF$158*'Fixed Data'!$B$26)*'Fixed Data'!AM42/10^6</f>
        <v>-261.26453128960361</v>
      </c>
      <c r="AG143" s="21">
        <f>-(AG$158*'Fixed Data'!$B$25*'Fixed Data'!AG$47*'Fixed Data'!$B$24*'Fixed Data'!$B$23+AG$158*'Fixed Data'!$B$26)*'Fixed Data'!AN42/10^6</f>
        <v>-272.18349713855065</v>
      </c>
      <c r="AH143" s="21">
        <f>-(AH$158*'Fixed Data'!$B$25*'Fixed Data'!AH$47*'Fixed Data'!$B$24*'Fixed Data'!$B$23+AH$158*'Fixed Data'!$B$26)*'Fixed Data'!AO42/10^6</f>
        <v>-283.52245425103467</v>
      </c>
      <c r="AI143" s="21">
        <f>-(AI$158*'Fixed Data'!$B$25*'Fixed Data'!AI$47*'Fixed Data'!$B$24*'Fixed Data'!$B$23+AI$158*'Fixed Data'!$B$26)*'Fixed Data'!AP42/10^6</f>
        <v>-295.3117039011625</v>
      </c>
      <c r="AJ143" s="21">
        <f>-(AJ$158*'Fixed Data'!$B$25*'Fixed Data'!AJ$47*'Fixed Data'!$B$24*'Fixed Data'!$B$23+AJ$158*'Fixed Data'!$B$26)*'Fixed Data'!AQ42/10^6</f>
        <v>-307.55910479562823</v>
      </c>
      <c r="AK143" s="21">
        <f>-(AK$158*'Fixed Data'!$B$25*'Fixed Data'!AK$47*'Fixed Data'!$B$24*'Fixed Data'!$B$23+AK$158*'Fixed Data'!$B$26)*'Fixed Data'!AR42/10^6</f>
        <v>-320.27547716096996</v>
      </c>
      <c r="AL143" s="21">
        <f>-(AL$158*'Fixed Data'!$B$25*'Fixed Data'!AL$47*'Fixed Data'!$B$24*'Fixed Data'!$B$23+AL$158*'Fixed Data'!$B$26)*'Fixed Data'!AS42/10^6</f>
        <v>-333.4827790343079</v>
      </c>
      <c r="AM143" s="21">
        <f>-(AM$158*'Fixed Data'!$B$25*'Fixed Data'!AM$47*'Fixed Data'!$B$24*'Fixed Data'!$B$23+AM$158*'Fixed Data'!$B$26)*'Fixed Data'!AT42/10^6</f>
        <v>-347.20118240645627</v>
      </c>
      <c r="AN143" s="21">
        <f>-(AN$158*'Fixed Data'!$B$25*'Fixed Data'!AN$47*'Fixed Data'!$B$24*'Fixed Data'!$B$23+AN$158*'Fixed Data'!$B$26)*'Fixed Data'!AU42/10^6</f>
        <v>-361.44939920908325</v>
      </c>
      <c r="AO143" s="21">
        <f>-(AO$158*'Fixed Data'!$B$25*'Fixed Data'!AO$47*'Fixed Data'!$B$24*'Fixed Data'!$B$23+AO$158*'Fixed Data'!$B$26)*'Fixed Data'!AV42/10^6</f>
        <v>-376.24569746587349</v>
      </c>
      <c r="AP143" s="21">
        <f>-(AP$158*'Fixed Data'!$B$25*'Fixed Data'!AP$47*'Fixed Data'!$B$24*'Fixed Data'!$B$23+AP$158*'Fixed Data'!$B$26)*'Fixed Data'!AW42/10^6</f>
        <v>-391.61076977233</v>
      </c>
      <c r="AQ143" s="21">
        <f>-(AQ$158*'Fixed Data'!$B$25*'Fixed Data'!AQ$47*'Fixed Data'!$B$24*'Fixed Data'!$B$23+AQ$158*'Fixed Data'!$B$26)*'Fixed Data'!AX42/10^6</f>
        <v>-407.56653510737664</v>
      </c>
      <c r="AR143" s="21">
        <f>-(AR$158*'Fixed Data'!$B$25*'Fixed Data'!AR$47*'Fixed Data'!$B$24*'Fixed Data'!$B$23+AR$158*'Fixed Data'!$B$26)*'Fixed Data'!AY42/10^6</f>
        <v>-424.13490539625462</v>
      </c>
      <c r="AS143" s="21">
        <f>-(AS$158*'Fixed Data'!$B$25*'Fixed Data'!AS$47*'Fixed Data'!$B$24*'Fixed Data'!$B$23+AS$158*'Fixed Data'!$B$26)*'Fixed Data'!AZ42/10^6</f>
        <v>-441.33842794771368</v>
      </c>
      <c r="AT143" s="21">
        <f>-(AT$158*'Fixed Data'!$B$25*'Fixed Data'!AT$47*'Fixed Data'!$B$24*'Fixed Data'!$B$23+AT$158*'Fixed Data'!$B$26)*'Fixed Data'!BA42/10^6</f>
        <v>-459.20064705499226</v>
      </c>
      <c r="AU143" s="21">
        <f>-(AU$158*'Fixed Data'!$B$25*'Fixed Data'!AU$47*'Fixed Data'!$B$24*'Fixed Data'!$B$23+AU$158*'Fixed Data'!$B$26)*'Fixed Data'!BB42/10^6</f>
        <v>-477.74613308048964</v>
      </c>
      <c r="AV143" s="21">
        <f>-(AV$158*'Fixed Data'!$B$25*'Fixed Data'!AV$47*'Fixed Data'!$B$24*'Fixed Data'!$B$23+AV$158*'Fixed Data'!$B$26)*'Fixed Data'!BC42/10^6</f>
        <v>-497.00024254343697</v>
      </c>
      <c r="AW143" s="21">
        <f>-(AW$158*'Fixed Data'!$B$25*'Fixed Data'!AW$47*'Fixed Data'!$B$24*'Fixed Data'!$B$23+AW$158*'Fixed Data'!$B$26)*'Fixed Data'!BD42/10^6</f>
        <v>-516.98915289141019</v>
      </c>
      <c r="AX143" s="21">
        <f>-(AX$158*'Fixed Data'!$B$25*'Fixed Data'!AX$47*'Fixed Data'!$B$24*'Fixed Data'!$B$23+AX$158*'Fixed Data'!$B$26)*'Fixed Data'!BE42/10^6</f>
        <v>-537.74001641076575</v>
      </c>
      <c r="AY143" s="21">
        <f>-(AY$158*'Fixed Data'!$B$25*'Fixed Data'!AY$47*'Fixed Data'!$B$24*'Fixed Data'!$B$23+AY$158*'Fixed Data'!$B$26)*'Fixed Data'!BF42/10^6</f>
        <v>-558.79106366041412</v>
      </c>
      <c r="AZ143" s="21">
        <f>-(AZ$158*'Fixed Data'!$B$25*'Fixed Data'!AZ$47*'Fixed Data'!$B$24*'Fixed Data'!$B$23+AZ$158*'Fixed Data'!$B$26)*'Fixed Data'!BG42/10^6</f>
        <v>-580.45496562209826</v>
      </c>
      <c r="BA143" s="21">
        <f>-(BA$158*'Fixed Data'!$B$25*'Fixed Data'!BA$47*'Fixed Data'!$B$24*'Fixed Data'!$B$23+BA$158*'Fixed Data'!$B$26)*'Fixed Data'!BH42/10^6</f>
        <v>-602.93207772932294</v>
      </c>
      <c r="BB143" s="21">
        <f>-(BB$158*'Fixed Data'!$B$25*'Fixed Data'!BB$47*'Fixed Data'!$B$24*'Fixed Data'!$B$23+BB$158*'Fixed Data'!$B$26)*'Fixed Data'!BI42/10^6</f>
        <v>-626.2067122450643</v>
      </c>
    </row>
    <row r="144" spans="1:54" outlineLevel="2">
      <c r="A144" s="452"/>
      <c r="B144" s="135" t="s">
        <v>282</v>
      </c>
      <c r="C144" s="135"/>
      <c r="D144" s="135" t="s">
        <v>386</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52"/>
      <c r="B145" s="135" t="s">
        <v>282</v>
      </c>
      <c r="C145" s="135"/>
      <c r="D145" s="135" t="s">
        <v>386</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52"/>
      <c r="B146" s="135" t="s">
        <v>285</v>
      </c>
      <c r="C146" s="135" t="s">
        <v>468</v>
      </c>
      <c r="D146" s="135" t="s">
        <v>386</v>
      </c>
      <c r="E146" s="21">
        <f>-E$161*'Fixed Data'!$B$20*'Fixed Data'!$B$22</f>
        <v>-1.4229173241987016</v>
      </c>
      <c r="F146" s="21">
        <f>-F$161*'Fixed Data'!$B$20*'Fixed Data'!$B$22</f>
        <v>-1.4398955603589365</v>
      </c>
      <c r="G146" s="21">
        <f>-G$161*'Fixed Data'!$B$20*'Fixed Data'!$B$22</f>
        <v>-1.4490465757506281</v>
      </c>
      <c r="H146" s="21">
        <f>-H$161*'Fixed Data'!$B$20*'Fixed Data'!$B$22</f>
        <v>-1.4808841343774148</v>
      </c>
      <c r="I146" s="21">
        <f>-I$161*'Fixed Data'!$B$20*'Fixed Data'!$B$22</f>
        <v>-1.5064486439513136</v>
      </c>
      <c r="J146" s="21">
        <f>-J$161*'Fixed Data'!$B$20*'Fixed Data'!$B$22</f>
        <v>-1.5251513704808695</v>
      </c>
      <c r="K146" s="21">
        <f>-K$161*'Fixed Data'!$B$20*'Fixed Data'!$B$22</f>
        <v>-1.5636958505377936</v>
      </c>
      <c r="L146" s="21">
        <f>-L$161*'Fixed Data'!$B$20*'Fixed Data'!$B$22</f>
        <v>-1.6034733095106504</v>
      </c>
      <c r="M146" s="21">
        <f>-M$161*'Fixed Data'!$B$20*'Fixed Data'!$B$22</f>
        <v>-1.6444891237609927</v>
      </c>
      <c r="N146" s="21">
        <f>-N$161*'Fixed Data'!$B$20*'Fixed Data'!$B$22</f>
        <v>-1.6867613265015258</v>
      </c>
      <c r="O146" s="21">
        <f>-O$161*'Fixed Data'!$B$20*'Fixed Data'!$B$22</f>
        <v>-1.7297764976055374</v>
      </c>
      <c r="P146" s="21">
        <f>-P$161*'Fixed Data'!$B$20*'Fixed Data'!$B$22</f>
        <v>-1.773982734406883</v>
      </c>
      <c r="Q146" s="21">
        <f>-Q$161*'Fixed Data'!$B$20*'Fixed Data'!$B$22</f>
        <v>-1.8195305302260065</v>
      </c>
      <c r="R146" s="21">
        <f>-R$161*'Fixed Data'!$B$20*'Fixed Data'!$B$22</f>
        <v>-1.8664606334031708</v>
      </c>
      <c r="S146" s="21">
        <f>-S$161*'Fixed Data'!$B$20*'Fixed Data'!$B$22</f>
        <v>-1.914815024361495</v>
      </c>
      <c r="T146" s="21">
        <f>-T$161*'Fixed Data'!$B$20*'Fixed Data'!$B$22</f>
        <v>-1.9646369828114729</v>
      </c>
      <c r="U146" s="21">
        <f>-U$161*'Fixed Data'!$B$20*'Fixed Data'!$B$22</f>
        <v>-2.0159710429479607</v>
      </c>
      <c r="V146" s="21">
        <f>-V$161*'Fixed Data'!$B$20*'Fixed Data'!$B$22</f>
        <v>-2.0688631502607215</v>
      </c>
      <c r="W146" s="21">
        <f>-W$161*'Fixed Data'!$B$20*'Fixed Data'!$B$22</f>
        <v>-2.1233606615344263</v>
      </c>
      <c r="X146" s="21">
        <f>-X$161*'Fixed Data'!$B$20*'Fixed Data'!$B$22</f>
        <v>-2.1795123000456402</v>
      </c>
      <c r="Y146" s="21">
        <f>-Y$161*'Fixed Data'!$B$20*'Fixed Data'!$B$22</f>
        <v>-2.2373683571763818</v>
      </c>
      <c r="Z146" s="21">
        <f>-Z$161*'Fixed Data'!$B$20*'Fixed Data'!$B$22</f>
        <v>-2.296980602808095</v>
      </c>
      <c r="AA146" s="21">
        <f>-AA$161*'Fixed Data'!$B$20*'Fixed Data'!$B$22</f>
        <v>-2.3584023749276777</v>
      </c>
      <c r="AB146" s="21">
        <f>-AB$161*'Fixed Data'!$B$20*'Fixed Data'!$B$22</f>
        <v>-2.4201640451048818</v>
      </c>
      <c r="AC146" s="21">
        <f>-AC$161*'Fixed Data'!$B$20*'Fixed Data'!$B$22</f>
        <v>-4.2997515132674744</v>
      </c>
      <c r="AD146" s="21">
        <f>-AD$161*'Fixed Data'!$B$20*'Fixed Data'!$B$22</f>
        <v>-4.3606324906194418</v>
      </c>
      <c r="AE146" s="21">
        <f>-AE$161*'Fixed Data'!$B$20*'Fixed Data'!$B$22</f>
        <v>-4.423384733011102</v>
      </c>
      <c r="AF146" s="21">
        <f>-AF$161*'Fixed Data'!$B$20*'Fixed Data'!$B$22</f>
        <v>-4.488066260344203</v>
      </c>
      <c r="AG146" s="21">
        <f>-AG$161*'Fixed Data'!$B$20*'Fixed Data'!$B$22</f>
        <v>-4.5547369294440241</v>
      </c>
      <c r="AH146" s="21">
        <f>-AH$161*'Fixed Data'!$B$20*'Fixed Data'!$B$22</f>
        <v>-4.6234585012638956</v>
      </c>
      <c r="AI146" s="21">
        <f>-AI$161*'Fixed Data'!$B$20*'Fixed Data'!$B$22</f>
        <v>-4.6942946632867004</v>
      </c>
      <c r="AJ146" s="21">
        <f>-AJ$161*'Fixed Data'!$B$20*'Fixed Data'!$B$22</f>
        <v>-4.7673110519263879</v>
      </c>
      <c r="AK146" s="21">
        <f>-AK$161*'Fixed Data'!$B$20*'Fixed Data'!$B$22</f>
        <v>-4.8425754765430336</v>
      </c>
      <c r="AL146" s="21">
        <f>-AL$161*'Fixed Data'!$B$20*'Fixed Data'!$B$22</f>
        <v>-4.9201578074353067</v>
      </c>
      <c r="AM146" s="21">
        <f>-AM$161*'Fixed Data'!$B$20*'Fixed Data'!$B$22</f>
        <v>-5.0001301774540297</v>
      </c>
      <c r="AN146" s="21">
        <f>-AN$161*'Fixed Data'!$B$20*'Fixed Data'!$B$22</f>
        <v>-5.0825669596006726</v>
      </c>
      <c r="AO146" s="21">
        <f>-AO$161*'Fixed Data'!$B$20*'Fixed Data'!$B$22</f>
        <v>-5.1675448790348852</v>
      </c>
      <c r="AP146" s="21">
        <f>-AP$161*'Fixed Data'!$B$20*'Fixed Data'!$B$22</f>
        <v>-5.2551431250820269</v>
      </c>
      <c r="AQ146" s="21">
        <f>-AQ$161*'Fixed Data'!$B$20*'Fixed Data'!$B$22</f>
        <v>-5.3454433736346765</v>
      </c>
      <c r="AR146" s="21">
        <f>-AR$161*'Fixed Data'!$B$20*'Fixed Data'!$B$22</f>
        <v>-5.4385298767586541</v>
      </c>
      <c r="AS146" s="21">
        <f>-AS$161*'Fixed Data'!$B$20*'Fixed Data'!$B$22</f>
        <v>-5.534489574700558</v>
      </c>
      <c r="AT146" s="21">
        <f>-AT$161*'Fixed Data'!$B$20*'Fixed Data'!$B$22</f>
        <v>-5.63341218549379</v>
      </c>
      <c r="AU146" s="21">
        <f>-AU$161*'Fixed Data'!$B$20*'Fixed Data'!$B$22</f>
        <v>-5.735390227360055</v>
      </c>
      <c r="AV146" s="21">
        <f>-AV$161*'Fixed Data'!$B$20*'Fixed Data'!$B$22</f>
        <v>-5.8405192203229293</v>
      </c>
      <c r="AW146" s="21">
        <f>-AW$161*'Fixed Data'!$B$20*'Fixed Data'!$B$22</f>
        <v>-5.9488977086093602</v>
      </c>
      <c r="AX146" s="21">
        <f>-AX$161*'Fixed Data'!$B$20*'Fixed Data'!$B$22</f>
        <v>-6.0606273502556904</v>
      </c>
      <c r="AY146" s="21">
        <f>-AY$161*'Fixed Data'!$B$20*'Fixed Data'!$B$22</f>
        <v>-6.1735095270082336</v>
      </c>
      <c r="AZ146" s="21">
        <f>-AZ$161*'Fixed Data'!$B$20*'Fixed Data'!$B$22</f>
        <v>-6.2890463494816151</v>
      </c>
      <c r="BA146" s="21">
        <f>-BA$161*'Fixed Data'!$B$20*'Fixed Data'!$B$22</f>
        <v>-6.4081618126130682</v>
      </c>
      <c r="BB146" s="21">
        <f>-BB$161*'Fixed Data'!$B$20*'Fixed Data'!$B$22</f>
        <v>-6.5295333401410236</v>
      </c>
    </row>
    <row r="147" spans="1:54" outlineLevel="2">
      <c r="A147" s="452"/>
      <c r="B147" s="135" t="s">
        <v>285</v>
      </c>
      <c r="C147" s="135" t="s">
        <v>469</v>
      </c>
      <c r="D147" s="135" t="s">
        <v>386</v>
      </c>
      <c r="E147" s="21">
        <f>-E$162*'Fixed Data'!$B$21*'Fixed Data'!$B$22</f>
        <v>-2.1267856797030041E-2</v>
      </c>
      <c r="F147" s="21">
        <f>-F$162*'Fixed Data'!$B$21*'Fixed Data'!$B$22</f>
        <v>-2.1521625034871102E-2</v>
      </c>
      <c r="G147" s="21">
        <f>-G$162*'Fixed Data'!$B$21*'Fixed Data'!$B$22</f>
        <v>-2.1658401853749669E-2</v>
      </c>
      <c r="H147" s="21">
        <f>-H$162*'Fixed Data'!$B$21*'Fixed Data'!$B$22</f>
        <v>-2.2134266983936557E-2</v>
      </c>
      <c r="I147" s="21">
        <f>-I$162*'Fixed Data'!$B$21*'Fixed Data'!$B$22</f>
        <v>-2.2516370918921266E-2</v>
      </c>
      <c r="J147" s="21">
        <f>-J$162*'Fixed Data'!$B$21*'Fixed Data'!$B$22</f>
        <v>-2.2795914237922328E-2</v>
      </c>
      <c r="K147" s="21">
        <f>-K$162*'Fixed Data'!$B$21*'Fixed Data'!$B$22</f>
        <v>-2.3372025203498938E-2</v>
      </c>
      <c r="L147" s="21">
        <f>-L$162*'Fixed Data'!$B$21*'Fixed Data'!$B$22</f>
        <v>-2.3966565366418838E-2</v>
      </c>
      <c r="M147" s="21">
        <f>-M$162*'Fixed Data'!$B$21*'Fixed Data'!$B$22</f>
        <v>-2.4579614733744138E-2</v>
      </c>
      <c r="N147" s="21">
        <f>-N$162*'Fixed Data'!$B$21*'Fixed Data'!$B$22</f>
        <v>-2.5211442707785713E-2</v>
      </c>
      <c r="O147" s="21">
        <f>-O$162*'Fixed Data'!$B$21*'Fixed Data'!$B$22</f>
        <v>-2.5854375842856693E-2</v>
      </c>
      <c r="P147" s="21">
        <f>-P$162*'Fixed Data'!$B$21*'Fixed Data'!$B$22</f>
        <v>-2.6515111227275682E-2</v>
      </c>
      <c r="Q147" s="21">
        <f>-Q$162*'Fixed Data'!$B$21*'Fixed Data'!$B$22</f>
        <v>-2.7195898551145393E-2</v>
      </c>
      <c r="R147" s="21">
        <f>-R$162*'Fixed Data'!$B$21*'Fixed Data'!$B$22</f>
        <v>-2.7897346681769086E-2</v>
      </c>
      <c r="S147" s="21">
        <f>-S$162*'Fixed Data'!$B$21*'Fixed Data'!$B$22</f>
        <v>-2.8620083169831768E-2</v>
      </c>
      <c r="T147" s="21">
        <f>-T$162*'Fixed Data'!$B$21*'Fixed Data'!$B$22</f>
        <v>-2.9364754701417476E-2</v>
      </c>
      <c r="U147" s="21">
        <f>-U$162*'Fixed Data'!$B$21*'Fixed Data'!$B$22</f>
        <v>-3.0132027248681727E-2</v>
      </c>
      <c r="V147" s="21">
        <f>-V$162*'Fixed Data'!$B$21*'Fixed Data'!$B$22</f>
        <v>-3.0922587576575844E-2</v>
      </c>
      <c r="W147" s="21">
        <f>-W$162*'Fixed Data'!$B$21*'Fixed Data'!$B$22</f>
        <v>-3.1737143092174507E-2</v>
      </c>
      <c r="X147" s="21">
        <f>-X$162*'Fixed Data'!$B$21*'Fixed Data'!$B$22</f>
        <v>-3.2576422598037953E-2</v>
      </c>
      <c r="Y147" s="21">
        <f>-Y$162*'Fixed Data'!$B$21*'Fixed Data'!$B$22</f>
        <v>-3.3441177196246556E-2</v>
      </c>
      <c r="Z147" s="21">
        <f>-Z$162*'Fixed Data'!$B$21*'Fixed Data'!$B$22</f>
        <v>-3.433218074041812E-2</v>
      </c>
      <c r="AA147" s="21">
        <f>-AA$162*'Fixed Data'!$B$21*'Fixed Data'!$B$22</f>
        <v>-3.525023089041493E-2</v>
      </c>
      <c r="AB147" s="21">
        <f>-AB$162*'Fixed Data'!$B$21*'Fixed Data'!$B$22</f>
        <v>-3.617336141352024E-2</v>
      </c>
      <c r="AC147" s="21">
        <f>-AC$162*'Fixed Data'!$B$21*'Fixed Data'!$B$22</f>
        <v>-6.4266910423235485E-2</v>
      </c>
      <c r="AD147" s="21">
        <f>-AD$162*'Fixed Data'!$B$21*'Fixed Data'!$B$22</f>
        <v>-6.5176877298526642E-2</v>
      </c>
      <c r="AE147" s="21">
        <f>-AE$162*'Fixed Data'!$B$21*'Fixed Data'!$B$22</f>
        <v>-6.6114813497625019E-2</v>
      </c>
      <c r="AF147" s="21">
        <f>-AF$162*'Fixed Data'!$B$21*'Fixed Data'!$B$22</f>
        <v>-6.7081586140384702E-2</v>
      </c>
      <c r="AG147" s="21">
        <f>-AG$162*'Fixed Data'!$B$21*'Fixed Data'!$B$22</f>
        <v>-6.8078090070387481E-2</v>
      </c>
      <c r="AH147" s="21">
        <f>-AH$162*'Fixed Data'!$B$21*'Fixed Data'!$B$22</f>
        <v>-6.910524770427047E-2</v>
      </c>
      <c r="AI147" s="21">
        <f>-AI$162*'Fixed Data'!$B$21*'Fixed Data'!$B$22</f>
        <v>-7.0164011291812614E-2</v>
      </c>
      <c r="AJ147" s="21">
        <f>-AJ$162*'Fixed Data'!$B$21*'Fixed Data'!$B$22</f>
        <v>-7.1255362313244891E-2</v>
      </c>
      <c r="AK147" s="21">
        <f>-AK$162*'Fixed Data'!$B$21*'Fixed Data'!$B$22</f>
        <v>-7.2380313739336899E-2</v>
      </c>
      <c r="AL147" s="21">
        <f>-AL$162*'Fixed Data'!$B$21*'Fixed Data'!$B$22</f>
        <v>-7.3539910483414045E-2</v>
      </c>
      <c r="AM147" s="21">
        <f>-AM$162*'Fixed Data'!$B$21*'Fixed Data'!$B$22</f>
        <v>-7.4735229853374996E-2</v>
      </c>
      <c r="AN147" s="21">
        <f>-AN$162*'Fixed Data'!$B$21*'Fixed Data'!$B$22</f>
        <v>-7.5967384113122899E-2</v>
      </c>
      <c r="AO147" s="21">
        <f>-AO$162*'Fixed Data'!$B$21*'Fixed Data'!$B$22</f>
        <v>-7.7237520030548165E-2</v>
      </c>
      <c r="AP147" s="21">
        <f>-AP$162*'Fixed Data'!$B$21*'Fixed Data'!$B$22</f>
        <v>-7.8546820986942545E-2</v>
      </c>
      <c r="AQ147" s="21">
        <f>-AQ$162*'Fixed Data'!$B$21*'Fixed Data'!$B$22</f>
        <v>-7.9896507730361166E-2</v>
      </c>
      <c r="AR147" s="21">
        <f>-AR$162*'Fixed Data'!$B$21*'Fixed Data'!$B$22</f>
        <v>-8.1287839731674666E-2</v>
      </c>
      <c r="AS147" s="21">
        <f>-AS$162*'Fixed Data'!$B$21*'Fixed Data'!$B$22</f>
        <v>-8.2722116389948433E-2</v>
      </c>
      <c r="AT147" s="21">
        <f>-AT$162*'Fixed Data'!$B$21*'Fixed Data'!$B$22</f>
        <v>-8.4200678539167059E-2</v>
      </c>
      <c r="AU147" s="21">
        <f>-AU$162*'Fixed Data'!$B$21*'Fixed Data'!$B$22</f>
        <v>-8.5724909502941385E-2</v>
      </c>
      <c r="AV147" s="21">
        <f>-AV$162*'Fixed Data'!$B$21*'Fixed Data'!$B$22</f>
        <v>-8.7296236601232743E-2</v>
      </c>
      <c r="AW147" s="21">
        <f>-AW$162*'Fixed Data'!$B$21*'Fixed Data'!$B$22</f>
        <v>-8.8916132657077346E-2</v>
      </c>
      <c r="AX147" s="21">
        <f>-AX$162*'Fixed Data'!$B$21*'Fixed Data'!$B$22</f>
        <v>-9.0586117201965785E-2</v>
      </c>
      <c r="AY147" s="21">
        <f>-AY$162*'Fixed Data'!$B$21*'Fixed Data'!$B$22</f>
        <v>-9.2273328427506768E-2</v>
      </c>
      <c r="AZ147" s="21">
        <f>-AZ$162*'Fixed Data'!$B$21*'Fixed Data'!$B$22</f>
        <v>-9.4000217580980025E-2</v>
      </c>
      <c r="BA147" s="21">
        <f>-BA$162*'Fixed Data'!$B$21*'Fixed Data'!$B$22</f>
        <v>-9.5780595598973506E-2</v>
      </c>
      <c r="BB147" s="21">
        <f>-BB$162*'Fixed Data'!$B$21*'Fixed Data'!$B$22</f>
        <v>-9.7594694239839228E-2</v>
      </c>
    </row>
    <row r="148" spans="1:54" outlineLevel="2">
      <c r="A148" s="452"/>
      <c r="B148" s="135" t="s">
        <v>285</v>
      </c>
      <c r="C148" s="135"/>
      <c r="D148" s="135" t="s">
        <v>386</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52"/>
      <c r="B149" s="135" t="s">
        <v>285</v>
      </c>
      <c r="C149" s="135"/>
      <c r="D149" s="135" t="s">
        <v>386</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52"/>
      <c r="B150" s="135" t="s">
        <v>288</v>
      </c>
      <c r="C150" s="135" t="s">
        <v>470</v>
      </c>
      <c r="D150" s="135" t="s">
        <v>386</v>
      </c>
      <c r="E150" s="279">
        <v>-2.1377303420000002</v>
      </c>
      <c r="F150" s="279">
        <v>-2.1485750099999996</v>
      </c>
      <c r="G150" s="279">
        <v>-2.1751357280000003</v>
      </c>
      <c r="H150" s="279">
        <v>-2.2273482420000001</v>
      </c>
      <c r="I150" s="279">
        <v>-2.268154826</v>
      </c>
      <c r="J150" s="279">
        <v>-2.3050310469999999</v>
      </c>
      <c r="K150" s="279">
        <v>-2.3694050799999999</v>
      </c>
      <c r="L150" s="279">
        <v>-2.4357692950000001</v>
      </c>
      <c r="M150" s="279">
        <v>-2.5041781740000002</v>
      </c>
      <c r="N150" s="279">
        <v>-2.574675134</v>
      </c>
      <c r="O150" s="279">
        <v>-2.6368207000000004</v>
      </c>
      <c r="P150" s="279">
        <v>-2.6980662080000002</v>
      </c>
      <c r="Q150" s="279">
        <v>-2.761171848</v>
      </c>
      <c r="R150" s="279">
        <v>-2.8261941729999998</v>
      </c>
      <c r="S150" s="279">
        <v>-2.8931914589999996</v>
      </c>
      <c r="T150" s="279">
        <v>-2.962223759</v>
      </c>
      <c r="U150" s="279">
        <v>-3.0333529509999999</v>
      </c>
      <c r="V150" s="279">
        <v>-3.106642801</v>
      </c>
      <c r="W150" s="279">
        <v>-3.182159016</v>
      </c>
      <c r="X150" s="279">
        <v>-3.2599693050000003</v>
      </c>
      <c r="Y150" s="279">
        <v>-3.3401434389999998</v>
      </c>
      <c r="Z150" s="279">
        <v>-3.4227533160000001</v>
      </c>
      <c r="AA150" s="279">
        <v>-3.5078730240000002</v>
      </c>
      <c r="AB150" s="279">
        <v>-3.5918870959999998</v>
      </c>
      <c r="AC150" s="279">
        <v>-26.377136920000002</v>
      </c>
      <c r="AD150" s="279">
        <v>-27.091338370000003</v>
      </c>
      <c r="AE150" s="279">
        <v>-27.827197609999999</v>
      </c>
      <c r="AF150" s="279">
        <v>-28.58537153</v>
      </c>
      <c r="AG150" s="279">
        <v>-29.366536960000001</v>
      </c>
      <c r="AH150" s="279">
        <v>-30.171391230000001</v>
      </c>
      <c r="AI150" s="279">
        <v>-31.00065287</v>
      </c>
      <c r="AJ150" s="279">
        <v>-31.855062159999999</v>
      </c>
      <c r="AK150" s="279">
        <v>-32.735381889999999</v>
      </c>
      <c r="AL150" s="279">
        <v>-33.642397960000004</v>
      </c>
      <c r="AM150" s="279">
        <v>-34.576920130000005</v>
      </c>
      <c r="AN150" s="279">
        <v>-35.539782729999999</v>
      </c>
      <c r="AO150" s="279">
        <v>-36.531845390000001</v>
      </c>
      <c r="AP150" s="279">
        <v>-37.553993840000004</v>
      </c>
      <c r="AQ150" s="279">
        <v>-38.607140680000001</v>
      </c>
      <c r="AR150" s="279">
        <v>-39.6922262</v>
      </c>
      <c r="AS150" s="279">
        <v>-40.810219229999994</v>
      </c>
      <c r="AT150" s="279">
        <v>-41.962117979999995</v>
      </c>
      <c r="AU150" s="279">
        <v>-43.148950970000001</v>
      </c>
      <c r="AV150" s="279">
        <v>-44.37177792</v>
      </c>
      <c r="AW150" s="279">
        <v>-45.631690720000002</v>
      </c>
      <c r="AX150" s="279">
        <v>-46.929814369999995</v>
      </c>
      <c r="AY150" s="279">
        <v>-48.224026860000002</v>
      </c>
      <c r="AZ150" s="279">
        <v>-49.541711110000001</v>
      </c>
      <c r="BA150" s="279">
        <v>-50.899359959999998</v>
      </c>
      <c r="BB150" s="279">
        <v>-52.294214032803339</v>
      </c>
    </row>
    <row r="151" spans="1:54" outlineLevel="2">
      <c r="A151" s="452"/>
      <c r="B151" s="135" t="s">
        <v>288</v>
      </c>
      <c r="C151" s="135" t="s">
        <v>471</v>
      </c>
      <c r="D151" s="135" t="s">
        <v>386</v>
      </c>
      <c r="E151" s="279">
        <v>-6.6686500100000004E-2</v>
      </c>
      <c r="F151" s="279">
        <v>-6.6220157449999997E-2</v>
      </c>
      <c r="G151" s="279">
        <v>-6.5177931009999995E-2</v>
      </c>
      <c r="H151" s="279">
        <v>-6.5242897590000001E-2</v>
      </c>
      <c r="I151" s="279">
        <v>-6.5286448019999999E-2</v>
      </c>
      <c r="J151" s="279">
        <v>-6.5123873839999999E-2</v>
      </c>
      <c r="K151" s="279">
        <v>-6.5283613019999992E-2</v>
      </c>
      <c r="L151" s="279">
        <v>-6.5450878709999993E-2</v>
      </c>
      <c r="M151" s="279">
        <v>-6.5626025640000002E-2</v>
      </c>
      <c r="N151" s="279">
        <v>-6.5809425290000001E-2</v>
      </c>
      <c r="O151" s="279">
        <v>-6.6001466639999992E-2</v>
      </c>
      <c r="P151" s="279">
        <v>-6.620255701000001E-2</v>
      </c>
      <c r="Q151" s="279">
        <v>-6.6413122929999999E-2</v>
      </c>
      <c r="R151" s="279">
        <v>-6.6633611029999998E-2</v>
      </c>
      <c r="S151" s="279">
        <v>-6.6864489030000002E-2</v>
      </c>
      <c r="T151" s="279">
        <v>-6.7106246669999994E-2</v>
      </c>
      <c r="U151" s="279">
        <v>-6.7359396799999999E-2</v>
      </c>
      <c r="V151" s="279">
        <v>-6.7624476449999998E-2</v>
      </c>
      <c r="W151" s="279">
        <v>-6.7902047980000005E-2</v>
      </c>
      <c r="X151" s="279">
        <v>-6.8192700260000003E-2</v>
      </c>
      <c r="Y151" s="279">
        <v>-6.8497049929999998E-2</v>
      </c>
      <c r="Z151" s="279">
        <v>-6.8815742710000002E-2</v>
      </c>
      <c r="AA151" s="279">
        <v>-6.9149454779999994E-2</v>
      </c>
      <c r="AB151" s="279">
        <v>-6.9498894199999994E-2</v>
      </c>
      <c r="AC151" s="279">
        <v>-0.55614555970000001</v>
      </c>
      <c r="AD151" s="279">
        <v>-0.55914958409999993</v>
      </c>
      <c r="AE151" s="279">
        <v>-0.5622952014</v>
      </c>
      <c r="AF151" s="279">
        <v>-0.56558908770000005</v>
      </c>
      <c r="AG151" s="279">
        <v>-0.5690382343</v>
      </c>
      <c r="AH151" s="279">
        <v>-0.57264996169999993</v>
      </c>
      <c r="AI151" s="279">
        <v>-0.57643193640000001</v>
      </c>
      <c r="AJ151" s="279">
        <v>-0.58039218599999998</v>
      </c>
      <c r="AK151" s="279">
        <v>-0.58453911690000004</v>
      </c>
      <c r="AL151" s="279">
        <v>-0.58888153229999995</v>
      </c>
      <c r="AM151" s="279">
        <v>-0.59342865040000004</v>
      </c>
      <c r="AN151" s="279">
        <v>-0.59819012419999995</v>
      </c>
      <c r="AO151" s="279">
        <v>-0.60317606229999998</v>
      </c>
      <c r="AP151" s="279">
        <v>-0.60839705020000001</v>
      </c>
      <c r="AQ151" s="279">
        <v>-0.61386417250000003</v>
      </c>
      <c r="AR151" s="279">
        <v>-0.6195890369</v>
      </c>
      <c r="AS151" s="279">
        <v>-0.62558379890000004</v>
      </c>
      <c r="AT151" s="279">
        <v>-0.63186118720000006</v>
      </c>
      <c r="AU151" s="279">
        <v>-0.63843453110000004</v>
      </c>
      <c r="AV151" s="279">
        <v>-0.64531778900000003</v>
      </c>
      <c r="AW151" s="279">
        <v>-0.65252557759999996</v>
      </c>
      <c r="AX151" s="279">
        <v>-0.66007320339999997</v>
      </c>
      <c r="AY151" s="279">
        <v>-0.6679766949999999</v>
      </c>
      <c r="AZ151" s="279">
        <v>-0.67625283749999998</v>
      </c>
      <c r="BA151" s="279">
        <v>-0.68491920779999993</v>
      </c>
      <c r="BB151" s="279">
        <v>-0.69369664007269982</v>
      </c>
    </row>
    <row r="152" spans="1:54" outlineLevel="2">
      <c r="A152" s="452"/>
      <c r="B152" s="135" t="s">
        <v>288</v>
      </c>
      <c r="C152" s="135" t="s">
        <v>472</v>
      </c>
      <c r="D152" s="135" t="s">
        <v>386</v>
      </c>
      <c r="E152" s="279">
        <v>-3.917498057</v>
      </c>
      <c r="F152" s="279">
        <v>-3.9642416620000001</v>
      </c>
      <c r="G152" s="279">
        <v>-3.98943571</v>
      </c>
      <c r="H152" s="279">
        <v>-4.0770891340000004</v>
      </c>
      <c r="I152" s="279">
        <v>-4.1474719520000001</v>
      </c>
      <c r="J152" s="279">
        <v>-4.1989632640000005</v>
      </c>
      <c r="K152" s="279">
        <v>-4.3050817889999999</v>
      </c>
      <c r="L152" s="279">
        <v>-4.4145949380000005</v>
      </c>
      <c r="M152" s="279">
        <v>-4.5275174460000001</v>
      </c>
      <c r="N152" s="279">
        <v>-4.6438989560000001</v>
      </c>
      <c r="O152" s="279">
        <v>-4.7623259820000001</v>
      </c>
      <c r="P152" s="279">
        <v>-4.8840321710000003</v>
      </c>
      <c r="Q152" s="279">
        <v>-5.0094318729999996</v>
      </c>
      <c r="R152" s="279">
        <v>-5.1386372640000006</v>
      </c>
      <c r="S152" s="279">
        <v>-5.2717639280000004</v>
      </c>
      <c r="T152" s="279">
        <v>-5.4089309659999998</v>
      </c>
      <c r="U152" s="279">
        <v>-5.5502611009999994</v>
      </c>
      <c r="V152" s="279">
        <v>-5.6958807869999992</v>
      </c>
      <c r="W152" s="279">
        <v>-5.8459203249999998</v>
      </c>
      <c r="X152" s="279">
        <v>-6.00051398</v>
      </c>
      <c r="Y152" s="279">
        <v>-6.1598001010000001</v>
      </c>
      <c r="Z152" s="279">
        <v>-6.3239212450000002</v>
      </c>
      <c r="AA152" s="279">
        <v>-6.4930243069999998</v>
      </c>
      <c r="AB152" s="279">
        <v>-6.6630631560000007</v>
      </c>
      <c r="AC152" s="279">
        <v>-11.8378405</v>
      </c>
      <c r="AD152" s="279">
        <v>-12.005454650000001</v>
      </c>
      <c r="AE152" s="279">
        <v>-12.17822067</v>
      </c>
      <c r="AF152" s="279">
        <v>-12.35629833</v>
      </c>
      <c r="AG152" s="279">
        <v>-12.53985241</v>
      </c>
      <c r="AH152" s="279">
        <v>-12.729052869999999</v>
      </c>
      <c r="AI152" s="279">
        <v>-12.92407506</v>
      </c>
      <c r="AJ152" s="279">
        <v>-13.125099820000001</v>
      </c>
      <c r="AK152" s="279">
        <v>-13.332313699999998</v>
      </c>
      <c r="AL152" s="279">
        <v>-13.54590915</v>
      </c>
      <c r="AM152" s="279">
        <v>-13.76608469</v>
      </c>
      <c r="AN152" s="279">
        <v>-13.993045109999999</v>
      </c>
      <c r="AO152" s="279">
        <v>-14.22700169</v>
      </c>
      <c r="AP152" s="279">
        <v>-14.46817238</v>
      </c>
      <c r="AQ152" s="279">
        <v>-14.71678206</v>
      </c>
      <c r="AR152" s="279">
        <v>-14.973062730000001</v>
      </c>
      <c r="AS152" s="279">
        <v>-15.23725372</v>
      </c>
      <c r="AT152" s="279">
        <v>-15.50960201</v>
      </c>
      <c r="AU152" s="279">
        <v>-15.79036241</v>
      </c>
      <c r="AV152" s="279">
        <v>-16.079797809999999</v>
      </c>
      <c r="AW152" s="279">
        <v>-16.37817952</v>
      </c>
      <c r="AX152" s="279">
        <v>-16.685787439999999</v>
      </c>
      <c r="AY152" s="279">
        <v>-16.996568489999998</v>
      </c>
      <c r="AZ152" s="279">
        <v>-17.314658129999998</v>
      </c>
      <c r="BA152" s="279">
        <v>-17.64260032</v>
      </c>
      <c r="BB152" s="279">
        <v>-17.976753783660421</v>
      </c>
    </row>
    <row r="153" spans="1:54" outlineLevel="2">
      <c r="A153" s="452"/>
      <c r="B153" s="135" t="s">
        <v>473</v>
      </c>
      <c r="C153" s="135"/>
      <c r="D153" s="135" t="s">
        <v>386</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53"/>
      <c r="B154" s="135" t="s">
        <v>473</v>
      </c>
      <c r="C154" s="135"/>
      <c r="D154" s="135" t="s">
        <v>386</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6"/>
      <c r="G155" s="136"/>
      <c r="H155" s="136"/>
      <c r="I155" s="136"/>
      <c r="J155" s="136"/>
      <c r="K155" s="136"/>
      <c r="L155" s="136"/>
      <c r="M155" s="136"/>
      <c r="N155" s="136"/>
      <c r="O155" s="136"/>
      <c r="P155" s="136"/>
      <c r="Q155" s="136"/>
      <c r="R155" s="136"/>
      <c r="S155" s="136"/>
      <c r="T155" s="136"/>
      <c r="U155" s="136"/>
      <c r="V155" s="136"/>
      <c r="W155" s="136"/>
      <c r="X155" s="136"/>
      <c r="Y155" s="136"/>
      <c r="Z155" s="136"/>
      <c r="AA155" s="136"/>
      <c r="AB155" s="136"/>
      <c r="AC155" s="136"/>
      <c r="AD155" s="136"/>
      <c r="AE155" s="136"/>
      <c r="AF155" s="136"/>
      <c r="AG155" s="136"/>
      <c r="AH155" s="136"/>
      <c r="AI155" s="136"/>
      <c r="AJ155" s="136"/>
      <c r="AK155" s="136"/>
      <c r="AL155" s="136"/>
      <c r="AM155" s="136"/>
      <c r="AN155" s="136"/>
      <c r="AO155" s="136"/>
      <c r="AP155" s="136"/>
      <c r="AQ155" s="136"/>
      <c r="AR155" s="136"/>
      <c r="AS155" s="136"/>
      <c r="AT155" s="136"/>
      <c r="AU155" s="136"/>
      <c r="AV155" s="136"/>
      <c r="AW155" s="136"/>
      <c r="AX155" s="136"/>
      <c r="AY155" s="136"/>
      <c r="AZ155" s="136"/>
      <c r="BA155" s="136"/>
      <c r="BB155" s="136"/>
    </row>
    <row r="156" spans="1:54" outlineLevel="1">
      <c r="A156" s="134" t="s">
        <v>377</v>
      </c>
      <c r="B156" s="134"/>
      <c r="C156" s="135"/>
      <c r="D156" s="135"/>
      <c r="E156" s="136"/>
      <c r="F156" s="136"/>
      <c r="G156" s="136"/>
      <c r="H156" s="136"/>
      <c r="I156" s="136"/>
      <c r="J156" s="136"/>
      <c r="K156" s="136"/>
      <c r="L156" s="136"/>
      <c r="M156" s="136"/>
      <c r="N156" s="136"/>
      <c r="O156" s="136"/>
      <c r="P156" s="136"/>
      <c r="Q156" s="136"/>
      <c r="R156" s="136"/>
      <c r="S156" s="136"/>
      <c r="T156" s="136"/>
      <c r="U156" s="136"/>
      <c r="V156" s="136"/>
      <c r="W156" s="136"/>
      <c r="X156" s="136"/>
      <c r="Y156" s="136"/>
      <c r="Z156" s="136"/>
      <c r="AA156" s="136"/>
      <c r="AB156" s="136"/>
      <c r="AC156" s="136"/>
      <c r="AD156" s="136"/>
      <c r="AE156" s="136"/>
      <c r="AF156" s="136"/>
      <c r="AG156" s="136"/>
      <c r="AH156" s="136"/>
      <c r="AI156" s="136"/>
      <c r="AJ156" s="136"/>
      <c r="AK156" s="136"/>
      <c r="AL156" s="136"/>
      <c r="AM156" s="136"/>
      <c r="AN156" s="136"/>
      <c r="AO156" s="136"/>
      <c r="AP156" s="136"/>
      <c r="AQ156" s="136"/>
      <c r="AR156" s="136"/>
      <c r="AS156" s="136"/>
      <c r="AT156" s="136"/>
      <c r="AU156" s="136"/>
      <c r="AV156" s="136"/>
      <c r="AW156" s="136"/>
      <c r="AX156" s="136"/>
      <c r="AY156" s="136"/>
      <c r="AZ156" s="136"/>
      <c r="BA156" s="136"/>
      <c r="BB156" s="136"/>
    </row>
    <row r="157" spans="1:54" outlineLevel="2">
      <c r="A157" s="133"/>
      <c r="B157" s="134" t="s">
        <v>466</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51" t="s">
        <v>474</v>
      </c>
      <c r="B158" s="135" t="s">
        <v>282</v>
      </c>
      <c r="C158" s="135" t="s">
        <v>392</v>
      </c>
      <c r="D158" s="135" t="s">
        <v>475</v>
      </c>
      <c r="E158" s="324">
        <f>Baseline!E158</f>
        <v>30.164626170537382</v>
      </c>
      <c r="F158" s="324">
        <v>30.385868939413104</v>
      </c>
      <c r="G158" s="324">
        <v>30.871686959831301</v>
      </c>
      <c r="H158" s="324">
        <v>31.654927240507273</v>
      </c>
      <c r="I158" s="324">
        <v>32.280082400991759</v>
      </c>
      <c r="J158" s="324">
        <v>32.874101272589868</v>
      </c>
      <c r="K158" s="324">
        <v>33.826146150385384</v>
      </c>
      <c r="L158" s="324">
        <v>34.808085890191407</v>
      </c>
      <c r="M158" s="324">
        <v>35.820654510934546</v>
      </c>
      <c r="N158" s="324">
        <v>36.864241698575832</v>
      </c>
      <c r="O158" s="324">
        <v>37.785992315400769</v>
      </c>
      <c r="P158" s="324">
        <v>38.695159296484071</v>
      </c>
      <c r="Q158" s="324">
        <v>39.631886708811322</v>
      </c>
      <c r="R158" s="324">
        <v>40.597010035298993</v>
      </c>
      <c r="S158" s="324">
        <v>41.59139008086099</v>
      </c>
      <c r="T158" s="324">
        <v>42.615913786408619</v>
      </c>
      <c r="U158" s="324">
        <v>43.67149492185051</v>
      </c>
      <c r="V158" s="324">
        <v>44.759075010092495</v>
      </c>
      <c r="W158" s="324">
        <v>45.879624097037585</v>
      </c>
      <c r="X158" s="324">
        <v>47.034141620585835</v>
      </c>
      <c r="Y158" s="324">
        <v>48.223657356634263</v>
      </c>
      <c r="Z158" s="324">
        <v>49.449232244076775</v>
      </c>
      <c r="AA158" s="324">
        <v>50.711959440804051</v>
      </c>
      <c r="AB158" s="324">
        <v>51.958937004106296</v>
      </c>
      <c r="AC158" s="324">
        <v>394.56244611375536</v>
      </c>
      <c r="AD158" s="324">
        <v>405.31183423881657</v>
      </c>
      <c r="AE158" s="324">
        <v>416.38707500129249</v>
      </c>
      <c r="AF158" s="324">
        <v>427.79804651019532</v>
      </c>
      <c r="AG158" s="324">
        <v>439.55492629450737</v>
      </c>
      <c r="AH158" s="324">
        <v>451.66820043317995</v>
      </c>
      <c r="AI158" s="324">
        <v>464.14867290513263</v>
      </c>
      <c r="AJ158" s="324">
        <v>477.0074752692525</v>
      </c>
      <c r="AK158" s="324">
        <v>490.25607645439231</v>
      </c>
      <c r="AL158" s="324">
        <v>503.90629298937063</v>
      </c>
      <c r="AM158" s="324">
        <v>517.97029989296993</v>
      </c>
      <c r="AN158" s="324">
        <v>532.46064112393583</v>
      </c>
      <c r="AO158" s="324">
        <v>547.39024069097593</v>
      </c>
      <c r="AP158" s="324">
        <v>562.7724149727585</v>
      </c>
      <c r="AQ158" s="324">
        <v>578.62088327791162</v>
      </c>
      <c r="AR158" s="324">
        <v>594.94978159502182</v>
      </c>
      <c r="AS158" s="324">
        <v>611.77367392263261</v>
      </c>
      <c r="AT158" s="324">
        <v>629.10756590924336</v>
      </c>
      <c r="AU158" s="324">
        <v>646.96691816330815</v>
      </c>
      <c r="AV158" s="324">
        <v>665.36766000323394</v>
      </c>
      <c r="AW158" s="324">
        <v>684.32620353737968</v>
      </c>
      <c r="AX158" s="324">
        <v>703.85945851405404</v>
      </c>
      <c r="AY158" s="324">
        <v>723.35063959493607</v>
      </c>
      <c r="AZ158" s="324">
        <v>743.20144385985554</v>
      </c>
      <c r="BA158" s="324">
        <v>763.65400691459934</v>
      </c>
      <c r="BB158" s="324">
        <v>784.6694151292445</v>
      </c>
    </row>
    <row r="159" spans="1:54" outlineLevel="2">
      <c r="A159" s="452"/>
      <c r="B159" s="135" t="s">
        <v>282</v>
      </c>
      <c r="C159" s="135"/>
      <c r="D159" s="135"/>
      <c r="E159" s="238"/>
      <c r="F159" s="238"/>
      <c r="G159" s="238"/>
      <c r="H159" s="238"/>
      <c r="I159" s="238"/>
      <c r="J159" s="238"/>
      <c r="K159" s="238"/>
      <c r="L159" s="238"/>
      <c r="M159" s="238"/>
      <c r="N159" s="238"/>
      <c r="O159" s="238"/>
      <c r="P159" s="238"/>
      <c r="Q159" s="238"/>
      <c r="R159" s="238"/>
      <c r="S159" s="238"/>
      <c r="T159" s="238"/>
      <c r="U159" s="238"/>
      <c r="V159" s="238"/>
      <c r="W159" s="238"/>
      <c r="X159" s="238"/>
      <c r="Y159" s="238"/>
      <c r="Z159" s="238"/>
      <c r="AA159" s="238"/>
      <c r="AB159" s="238"/>
      <c r="AC159" s="238"/>
      <c r="AD159" s="238"/>
      <c r="AE159" s="238"/>
      <c r="AF159" s="238"/>
      <c r="AG159" s="238"/>
      <c r="AH159" s="238"/>
      <c r="AI159" s="238"/>
      <c r="AJ159" s="238"/>
      <c r="AK159" s="238"/>
      <c r="AL159" s="238"/>
      <c r="AM159" s="238"/>
      <c r="AN159" s="238"/>
      <c r="AO159" s="238"/>
      <c r="AP159" s="238"/>
      <c r="AQ159" s="238"/>
      <c r="AR159" s="238"/>
      <c r="AS159" s="238"/>
      <c r="AT159" s="238"/>
      <c r="AU159" s="238"/>
      <c r="AV159" s="238"/>
      <c r="AW159" s="238"/>
      <c r="AX159" s="238"/>
      <c r="AY159" s="238"/>
      <c r="AZ159" s="238"/>
      <c r="BA159" s="238"/>
      <c r="BB159" s="238"/>
    </row>
    <row r="160" spans="1:54" outlineLevel="2">
      <c r="A160" s="452"/>
      <c r="B160" s="135" t="s">
        <v>282</v>
      </c>
      <c r="C160" s="135"/>
      <c r="D160" s="135"/>
      <c r="E160" s="238"/>
      <c r="F160" s="238"/>
      <c r="G160" s="238"/>
      <c r="H160" s="238"/>
      <c r="I160" s="238"/>
      <c r="J160" s="238"/>
      <c r="K160" s="238"/>
      <c r="L160" s="238"/>
      <c r="M160" s="238"/>
      <c r="N160" s="238"/>
      <c r="O160" s="238"/>
      <c r="P160" s="238"/>
      <c r="Q160" s="238"/>
      <c r="R160" s="238"/>
      <c r="S160" s="238"/>
      <c r="T160" s="238"/>
      <c r="U160" s="238"/>
      <c r="V160" s="238"/>
      <c r="W160" s="238"/>
      <c r="X160" s="238"/>
      <c r="Y160" s="238"/>
      <c r="Z160" s="238"/>
      <c r="AA160" s="238"/>
      <c r="AB160" s="238"/>
      <c r="AC160" s="238"/>
      <c r="AD160" s="238"/>
      <c r="AE160" s="238"/>
      <c r="AF160" s="238"/>
      <c r="AG160" s="238"/>
      <c r="AH160" s="238"/>
      <c r="AI160" s="238"/>
      <c r="AJ160" s="238"/>
      <c r="AK160" s="238"/>
      <c r="AL160" s="238"/>
      <c r="AM160" s="238"/>
      <c r="AN160" s="238"/>
      <c r="AO160" s="238"/>
      <c r="AP160" s="238"/>
      <c r="AQ160" s="238"/>
      <c r="AR160" s="238"/>
      <c r="AS160" s="238"/>
      <c r="AT160" s="238"/>
      <c r="AU160" s="238"/>
      <c r="AV160" s="238"/>
      <c r="AW160" s="238"/>
      <c r="AX160" s="238"/>
      <c r="AY160" s="238"/>
      <c r="AZ160" s="238"/>
      <c r="BA160" s="238"/>
      <c r="BB160" s="238"/>
    </row>
    <row r="161" spans="1:54" outlineLevel="2">
      <c r="A161" s="452"/>
      <c r="B161" s="135" t="s">
        <v>285</v>
      </c>
      <c r="C161" s="135" t="s">
        <v>468</v>
      </c>
      <c r="D161" s="135"/>
      <c r="E161" s="322">
        <v>6.3518823000000002E-2</v>
      </c>
      <c r="F161" s="322">
        <v>6.4276729000000005E-2</v>
      </c>
      <c r="G161" s="322">
        <v>6.4685228999999997E-2</v>
      </c>
      <c r="H161" s="322">
        <v>6.6106452999999996E-2</v>
      </c>
      <c r="I161" s="322">
        <v>6.7247649000000007E-2</v>
      </c>
      <c r="J161" s="322">
        <v>6.8082535999999999E-2</v>
      </c>
      <c r="K161" s="322">
        <v>6.9803156000000005E-2</v>
      </c>
      <c r="L161" s="322">
        <v>7.1578816000000003E-2</v>
      </c>
      <c r="M161" s="322">
        <v>7.3409756000000007E-2</v>
      </c>
      <c r="N161" s="322">
        <v>7.5296780999999993E-2</v>
      </c>
      <c r="O161" s="322">
        <v>7.7216971999999995E-2</v>
      </c>
      <c r="P161" s="322">
        <v>7.9190332000000002E-2</v>
      </c>
      <c r="Q161" s="322">
        <v>8.1223579000000004E-2</v>
      </c>
      <c r="R161" s="322">
        <v>8.3318532000000001E-2</v>
      </c>
      <c r="S161" s="322">
        <v>8.5477065000000005E-2</v>
      </c>
      <c r="T161" s="322">
        <v>8.7701109999999999E-2</v>
      </c>
      <c r="U161" s="322">
        <v>8.9992655000000005E-2</v>
      </c>
      <c r="V161" s="322">
        <v>9.2353750999999998E-2</v>
      </c>
      <c r="W161" s="322">
        <v>9.4786512000000003E-2</v>
      </c>
      <c r="X161" s="322">
        <v>9.7293113000000001E-2</v>
      </c>
      <c r="Y161" s="322">
        <v>9.9875799000000001E-2</v>
      </c>
      <c r="Z161" s="322">
        <v>0.102536881</v>
      </c>
      <c r="AA161" s="322">
        <v>0.10527874</v>
      </c>
      <c r="AB161" s="322">
        <v>0.108035772</v>
      </c>
      <c r="AC161" s="322">
        <v>0.19194028399999999</v>
      </c>
      <c r="AD161" s="322">
        <v>0.194658002</v>
      </c>
      <c r="AE161" s="322">
        <v>0.197459253</v>
      </c>
      <c r="AF161" s="322">
        <v>0.200346627</v>
      </c>
      <c r="AG161" s="322">
        <v>0.203322796</v>
      </c>
      <c r="AH161" s="322">
        <v>0.206390517</v>
      </c>
      <c r="AI161" s="322">
        <v>0.20955263299999999</v>
      </c>
      <c r="AJ161" s="322">
        <v>0.21281207399999999</v>
      </c>
      <c r="AK161" s="322">
        <v>0.21617186699999999</v>
      </c>
      <c r="AL161" s="322">
        <v>0.21963513100000001</v>
      </c>
      <c r="AM161" s="322">
        <v>0.223205086</v>
      </c>
      <c r="AN161" s="322">
        <v>0.226885052</v>
      </c>
      <c r="AO161" s="322">
        <v>0.230678454</v>
      </c>
      <c r="AP161" s="322">
        <v>0.234588827</v>
      </c>
      <c r="AQ161" s="322">
        <v>0.23861981700000001</v>
      </c>
      <c r="AR161" s="322">
        <v>0.242775185</v>
      </c>
      <c r="AS161" s="322">
        <v>0.24705881199999999</v>
      </c>
      <c r="AT161" s="322">
        <v>0.25147470300000002</v>
      </c>
      <c r="AU161" s="322">
        <v>0.25602698800000001</v>
      </c>
      <c r="AV161" s="322">
        <v>0.26071993100000002</v>
      </c>
      <c r="AW161" s="322">
        <v>0.26555793100000002</v>
      </c>
      <c r="AX161" s="322">
        <v>0.27054552599999998</v>
      </c>
      <c r="AY161" s="322">
        <v>0.27558456999999997</v>
      </c>
      <c r="AZ161" s="322">
        <v>0.28074211700000001</v>
      </c>
      <c r="BA161" s="322">
        <v>0.28605941400000001</v>
      </c>
      <c r="BB161" s="322">
        <v>0.29147742138748423</v>
      </c>
    </row>
    <row r="162" spans="1:54" outlineLevel="2">
      <c r="A162" s="452"/>
      <c r="B162" s="135" t="s">
        <v>285</v>
      </c>
      <c r="C162" s="135" t="s">
        <v>469</v>
      </c>
      <c r="D162" s="135"/>
      <c r="E162" s="322">
        <v>0.14115293900000001</v>
      </c>
      <c r="F162" s="322">
        <v>0.14283717700000001</v>
      </c>
      <c r="G162" s="322">
        <v>0.14374495300000001</v>
      </c>
      <c r="H162" s="322">
        <v>0.146903229</v>
      </c>
      <c r="I162" s="322">
        <v>0.14943922000000001</v>
      </c>
      <c r="J162" s="322">
        <v>0.15129452500000001</v>
      </c>
      <c r="K162" s="322">
        <v>0.155118124</v>
      </c>
      <c r="L162" s="322">
        <v>0.15906403599999999</v>
      </c>
      <c r="M162" s="322">
        <v>0.163132792</v>
      </c>
      <c r="N162" s="322">
        <v>0.16732617999999999</v>
      </c>
      <c r="O162" s="322">
        <v>0.17159327199999999</v>
      </c>
      <c r="P162" s="322">
        <v>0.175978516</v>
      </c>
      <c r="Q162" s="322">
        <v>0.18049684299999999</v>
      </c>
      <c r="R162" s="322">
        <v>0.185152294</v>
      </c>
      <c r="S162" s="322">
        <v>0.18994903399999999</v>
      </c>
      <c r="T162" s="322">
        <v>0.19489135499999999</v>
      </c>
      <c r="U162" s="322">
        <v>0.199983677</v>
      </c>
      <c r="V162" s="322">
        <v>0.20523055800000001</v>
      </c>
      <c r="W162" s="322">
        <v>0.21063669300000001</v>
      </c>
      <c r="X162" s="322">
        <v>0.216206919</v>
      </c>
      <c r="Y162" s="322">
        <v>0.221946221</v>
      </c>
      <c r="Z162" s="322">
        <v>0.22785973500000001</v>
      </c>
      <c r="AA162" s="322">
        <v>0.23395275500000001</v>
      </c>
      <c r="AB162" s="322">
        <v>0.240079493</v>
      </c>
      <c r="AC162" s="322">
        <v>0.42653396500000001</v>
      </c>
      <c r="AD162" s="322">
        <v>0.432573337</v>
      </c>
      <c r="AE162" s="322">
        <v>0.43879833899999998</v>
      </c>
      <c r="AF162" s="322">
        <v>0.44521472600000001</v>
      </c>
      <c r="AG162" s="322">
        <v>0.45182843700000003</v>
      </c>
      <c r="AH162" s="322">
        <v>0.45864559399999999</v>
      </c>
      <c r="AI162" s="322">
        <v>0.46567251700000001</v>
      </c>
      <c r="AJ162" s="322">
        <v>0.47291571999999998</v>
      </c>
      <c r="AK162" s="322">
        <v>0.48038192600000001</v>
      </c>
      <c r="AL162" s="322">
        <v>0.48807806999999997</v>
      </c>
      <c r="AM162" s="322">
        <v>0.49601130199999999</v>
      </c>
      <c r="AN162" s="322">
        <v>0.504189004</v>
      </c>
      <c r="AO162" s="322">
        <v>0.51261878699999996</v>
      </c>
      <c r="AP162" s="322">
        <v>0.52130850500000003</v>
      </c>
      <c r="AQ162" s="322">
        <v>0.53026625999999999</v>
      </c>
      <c r="AR162" s="322">
        <v>0.53950041100000001</v>
      </c>
      <c r="AS162" s="322">
        <v>0.54901958200000001</v>
      </c>
      <c r="AT162" s="322">
        <v>0.55883267199999997</v>
      </c>
      <c r="AU162" s="322">
        <v>0.56894886200000006</v>
      </c>
      <c r="AV162" s="322">
        <v>0.57937762500000001</v>
      </c>
      <c r="AW162" s="322">
        <v>0.59012873600000004</v>
      </c>
      <c r="AX162" s="322">
        <v>0.60121228000000004</v>
      </c>
      <c r="AY162" s="322">
        <v>0.61241015600000004</v>
      </c>
      <c r="AZ162" s="322">
        <v>0.62387137100000001</v>
      </c>
      <c r="BA162" s="322">
        <v>0.63568758700000005</v>
      </c>
      <c r="BB162" s="322">
        <v>0.6477276038779517</v>
      </c>
    </row>
    <row r="163" spans="1:54" outlineLevel="2">
      <c r="A163" s="452"/>
      <c r="B163" s="135" t="s">
        <v>285</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52"/>
      <c r="B164" s="135" t="s">
        <v>285</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52"/>
      <c r="B165" s="135" t="s">
        <v>473</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52"/>
      <c r="B166" s="135" t="s">
        <v>473</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52"/>
      <c r="B167" s="135" t="s">
        <v>473</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52"/>
      <c r="B168" s="135" t="s">
        <v>473</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53"/>
      <c r="B169" s="135" t="s">
        <v>473</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478</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51" t="s">
        <v>479</v>
      </c>
      <c r="B172" s="135" t="s">
        <v>282</v>
      </c>
      <c r="C172" s="135" t="s">
        <v>392</v>
      </c>
      <c r="D172" s="135" t="s">
        <v>386</v>
      </c>
      <c r="E172" s="262">
        <f>-(E$158*'Fixed Data'!$B$25*'Fixed Data'!E$47*'Fixed Data'!$B$24*'Fixed Data'!$B$23+E$158*'Fixed Data'!$B$26)*'Fixed Data'!L44/10^6</f>
        <v>-6.1517581989326269</v>
      </c>
      <c r="F172" s="262">
        <f>-(F$158*'Fixed Data'!$B$25*'Fixed Data'!F$47*'Fixed Data'!$B$24*'Fixed Data'!$B$23+F$158*'Fixed Data'!$B$26)*'Fixed Data'!M44/10^6</f>
        <v>-6.291247039672812</v>
      </c>
      <c r="G172" s="262">
        <f>-(G$158*'Fixed Data'!$B$25*'Fixed Data'!G$47*'Fixed Data'!$B$24*'Fixed Data'!$B$23+G$158*'Fixed Data'!$B$26)*'Fixed Data'!N44/10^6</f>
        <v>-6.4891708706788158</v>
      </c>
      <c r="H172" s="262">
        <f>-(H$158*'Fixed Data'!$B$25*'Fixed Data'!H$47*'Fixed Data'!$B$24*'Fixed Data'!$B$23+H$158*'Fixed Data'!$B$26)*'Fixed Data'!O44/10^6</f>
        <v>-6.7551335156599368</v>
      </c>
      <c r="I172" s="262">
        <f>-(I$158*'Fixed Data'!$B$25*'Fixed Data'!I$47*'Fixed Data'!$B$24*'Fixed Data'!$B$23+I$158*'Fixed Data'!$B$26)*'Fixed Data'!P44/10^6</f>
        <v>-6.9934427145088165</v>
      </c>
      <c r="J172" s="262">
        <f>-(J$158*'Fixed Data'!$B$25*'Fixed Data'!J$47*'Fixed Data'!$B$24*'Fixed Data'!$B$23+J$158*'Fixed Data'!$B$26)*'Fixed Data'!Q44/10^6</f>
        <v>-7.2305951488179021</v>
      </c>
      <c r="K172" s="262">
        <f>-(K$158*'Fixed Data'!$B$25*'Fixed Data'!K$47*'Fixed Data'!$B$24*'Fixed Data'!$B$23+K$158*'Fixed Data'!$B$26)*'Fixed Data'!R44/10^6</f>
        <v>-7.5532950071965796</v>
      </c>
      <c r="L172" s="262">
        <f>-(L$158*'Fixed Data'!$B$25*'Fixed Data'!L$47*'Fixed Data'!$B$24*'Fixed Data'!$B$23+L$158*'Fixed Data'!$B$26)*'Fixed Data'!S44/10^6</f>
        <v>-7.8909235824644508</v>
      </c>
      <c r="M172" s="262">
        <f>-(M$158*'Fixed Data'!$B$25*'Fixed Data'!M$47*'Fixed Data'!$B$24*'Fixed Data'!$B$23+M$158*'Fixed Data'!$B$26)*'Fixed Data'!T44/10^6</f>
        <v>-8.2441328611008213</v>
      </c>
      <c r="N172" s="262">
        <f>-(N$158*'Fixed Data'!$B$25*'Fixed Data'!N$47*'Fixed Data'!$B$24*'Fixed Data'!$B$23+N$158*'Fixed Data'!$B$26)*'Fixed Data'!U44/10^6</f>
        <v>-8.6135174834924566</v>
      </c>
      <c r="O172" s="262">
        <f>-(O$158*'Fixed Data'!$B$25*'Fixed Data'!O$47*'Fixed Data'!$B$24*'Fixed Data'!$B$23+O$158*'Fixed Data'!$B$26)*'Fixed Data'!V44/10^6</f>
        <v>-8.9633392884141614</v>
      </c>
      <c r="P172" s="262">
        <f>-(P$158*'Fixed Data'!$B$25*'Fixed Data'!P$47*'Fixed Data'!$B$24*'Fixed Data'!$B$23+P$158*'Fixed Data'!$B$26)*'Fixed Data'!W44/10^6</f>
        <v>-9.3187875856767874</v>
      </c>
      <c r="Q172" s="262">
        <f>-(Q$158*'Fixed Data'!$B$25*'Fixed Data'!Q$47*'Fixed Data'!$B$24*'Fixed Data'!$B$23+Q$158*'Fixed Data'!$B$26)*'Fixed Data'!X44/10^6</f>
        <v>-9.6897214130813811</v>
      </c>
      <c r="R172" s="262">
        <f>-(R$158*'Fixed Data'!$B$25*'Fixed Data'!R$47*'Fixed Data'!$B$24*'Fixed Data'!$B$23+R$158*'Fixed Data'!$B$26)*'Fixed Data'!Y44/10^6</f>
        <v>-10.076839972745383</v>
      </c>
      <c r="S172" s="262">
        <f>-(S$158*'Fixed Data'!$B$25*'Fixed Data'!S$47*'Fixed Data'!$B$24*'Fixed Data'!$B$23+S$158*'Fixed Data'!$B$26)*'Fixed Data'!Z44/10^6</f>
        <v>-10.478516237668719</v>
      </c>
      <c r="T172" s="262">
        <f>-(T$158*'Fixed Data'!$B$25*'Fixed Data'!T$47*'Fixed Data'!$B$24*'Fixed Data'!$B$23+T$158*'Fixed Data'!$B$26)*'Fixed Data'!AA44/10^6</f>
        <v>-10.897683796892681</v>
      </c>
      <c r="U172" s="262">
        <f>-(U$158*'Fixed Data'!$B$25*'Fixed Data'!U$47*'Fixed Data'!$B$24*'Fixed Data'!$B$23+U$158*'Fixed Data'!$B$26)*'Fixed Data'!AB44/10^6</f>
        <v>-11.335129806318712</v>
      </c>
      <c r="V172" s="262">
        <f>-(V$158*'Fixed Data'!$B$25*'Fixed Data'!V$47*'Fixed Data'!$B$24*'Fixed Data'!$B$23+V$158*'Fixed Data'!$B$26)*'Fixed Data'!AC44/10^6</f>
        <v>-11.791677276651217</v>
      </c>
      <c r="W172" s="262">
        <f>-(W$158*'Fixed Data'!$B$25*'Fixed Data'!W$47*'Fixed Data'!$B$24*'Fixed Data'!$B$23+W$158*'Fixed Data'!$B$26)*'Fixed Data'!AD44/10^6</f>
        <v>-12.268186652459248</v>
      </c>
      <c r="X172" s="262">
        <f>-(X$158*'Fixed Data'!$B$25*'Fixed Data'!X$47*'Fixed Data'!$B$24*'Fixed Data'!$B$23+X$158*'Fixed Data'!$B$26)*'Fixed Data'!AE44/10^6</f>
        <v>-12.765557573572091</v>
      </c>
      <c r="Y172" s="262">
        <f>-(Y$158*'Fixed Data'!$B$25*'Fixed Data'!Y$47*'Fixed Data'!$B$24*'Fixed Data'!$B$23+Y$158*'Fixed Data'!$B$26)*'Fixed Data'!AF44/10^6</f>
        <v>-13.284730645484485</v>
      </c>
      <c r="Z172" s="262">
        <f>-(Z$158*'Fixed Data'!$B$25*'Fixed Data'!Z$47*'Fixed Data'!$B$24*'Fixed Data'!$B$23+Z$158*'Fixed Data'!$B$26)*'Fixed Data'!AG44/10^6</f>
        <v>-13.826689296200039</v>
      </c>
      <c r="AA172" s="262">
        <f>-(AA$158*'Fixed Data'!$B$25*'Fixed Data'!AA$47*'Fixed Data'!$B$24*'Fixed Data'!$B$23+AA$158*'Fixed Data'!$B$26)*'Fixed Data'!AH44/10^6</f>
        <v>-14.392461760863249</v>
      </c>
      <c r="AB172" s="262">
        <f>-(AB$158*'Fixed Data'!$B$25*'Fixed Data'!AB$47*'Fixed Data'!$B$24*'Fixed Data'!$B$23+AB$158*'Fixed Data'!$B$26)*'Fixed Data'!AI44/10^6</f>
        <v>-14.967559479808093</v>
      </c>
      <c r="AC172" s="262">
        <f>-(AC$158*'Fixed Data'!$B$25*'Fixed Data'!AC$47*'Fixed Data'!$B$24*'Fixed Data'!$B$23+AC$158*'Fixed Data'!$B$26)*'Fixed Data'!AJ44/10^6</f>
        <v>-115.29040360670842</v>
      </c>
      <c r="AD172" s="262">
        <f>-(AD$158*'Fixed Data'!$B$25*'Fixed Data'!AD$47*'Fixed Data'!$B$24*'Fixed Data'!$B$23+AD$158*'Fixed Data'!$B$26)*'Fixed Data'!AK44/10^6</f>
        <v>-120.12073127344618</v>
      </c>
      <c r="AE172" s="262">
        <f>-(AE$158*'Fixed Data'!$B$25*'Fixed Data'!AE$47*'Fixed Data'!$B$24*'Fixed Data'!$B$23+AE$158*'Fixed Data'!$B$26)*'Fixed Data'!AL44/10^6</f>
        <v>-125.14513834958619</v>
      </c>
      <c r="AF172" s="262">
        <f>-(AF$158*'Fixed Data'!$B$25*'Fixed Data'!AF$47*'Fixed Data'!$B$24*'Fixed Data'!$B$23+AF$158*'Fixed Data'!$B$26)*'Fixed Data'!AM44/10^6</f>
        <v>-130.36520380643924</v>
      </c>
      <c r="AG172" s="262">
        <f>-(AG$158*'Fixed Data'!$B$25*'Fixed Data'!AG$47*'Fixed Data'!$B$24*'Fixed Data'!$B$23+AG$158*'Fixed Data'!$B$26)*'Fixed Data'!AN44/10^6</f>
        <v>-135.78477059390806</v>
      </c>
      <c r="AH172" s="262">
        <f>-(AH$158*'Fixed Data'!$B$25*'Fixed Data'!AH$47*'Fixed Data'!$B$24*'Fixed Data'!$B$23+AH$158*'Fixed Data'!$B$26)*'Fixed Data'!AO44/10^6</f>
        <v>-141.4113634750947</v>
      </c>
      <c r="AI172" s="262">
        <f>-(AI$158*'Fixed Data'!$B$25*'Fixed Data'!AI$47*'Fixed Data'!$B$24*'Fixed Data'!$B$23+AI$158*'Fixed Data'!$B$26)*'Fixed Data'!AP44/10^6</f>
        <v>-147.25861826389914</v>
      </c>
      <c r="AJ172" s="262">
        <f>-(AJ$158*'Fixed Data'!$B$25*'Fixed Data'!AJ$47*'Fixed Data'!$B$24*'Fixed Data'!$B$23+AJ$158*'Fixed Data'!$B$26)*'Fixed Data'!AQ44/10^6</f>
        <v>-153.33201471464133</v>
      </c>
      <c r="AK172" s="262">
        <f>-(AK$158*'Fixed Data'!$B$25*'Fixed Data'!AK$47*'Fixed Data'!$B$24*'Fixed Data'!$B$23+AK$158*'Fixed Data'!$B$26)*'Fixed Data'!AR44/10^6</f>
        <v>-159.63919571193441</v>
      </c>
      <c r="AL172" s="262">
        <f>-(AL$158*'Fixed Data'!$B$25*'Fixed Data'!AL$47*'Fixed Data'!$B$24*'Fixed Data'!$B$23+AL$158*'Fixed Data'!$B$26)*'Fixed Data'!AS44/10^6</f>
        <v>-166.18917297442874</v>
      </c>
      <c r="AM172" s="262">
        <f>-(AM$158*'Fixed Data'!$B$25*'Fixed Data'!AM$47*'Fixed Data'!$B$24*'Fixed Data'!$B$23+AM$158*'Fixed Data'!$B$26)*'Fixed Data'!AT44/10^6</f>
        <v>-172.99157315903929</v>
      </c>
      <c r="AN172" s="262">
        <f>-(AN$158*'Fixed Data'!$B$25*'Fixed Data'!AN$47*'Fixed Data'!$B$24*'Fixed Data'!$B$23+AN$158*'Fixed Data'!$B$26)*'Fixed Data'!AU44/10^6</f>
        <v>-180.05597619629143</v>
      </c>
      <c r="AO172" s="262">
        <f>-(AO$158*'Fixed Data'!$B$25*'Fixed Data'!AO$47*'Fixed Data'!$B$24*'Fixed Data'!$B$23+AO$158*'Fixed Data'!$B$26)*'Fixed Data'!AV44/10^6</f>
        <v>-187.39170839197294</v>
      </c>
      <c r="AP172" s="262">
        <f>-(AP$158*'Fixed Data'!$B$25*'Fixed Data'!AP$47*'Fixed Data'!$B$24*'Fixed Data'!$B$23+AP$158*'Fixed Data'!$B$26)*'Fixed Data'!AW44/10^6</f>
        <v>-195.00893020933964</v>
      </c>
      <c r="AQ172" s="262">
        <f>-(AQ$158*'Fixed Data'!$B$25*'Fixed Data'!AQ$47*'Fixed Data'!$B$24*'Fixed Data'!$B$23+AQ$158*'Fixed Data'!$B$26)*'Fixed Data'!AX44/10^6</f>
        <v>-202.91823896594556</v>
      </c>
      <c r="AR172" s="262">
        <f>-(AR$158*'Fixed Data'!$B$25*'Fixed Data'!AR$47*'Fixed Data'!$B$24*'Fixed Data'!$B$23+AR$158*'Fixed Data'!$B$26)*'Fixed Data'!AY44/10^6</f>
        <v>-211.13052378589757</v>
      </c>
      <c r="AS172" s="262">
        <f>-(AS$158*'Fixed Data'!$B$25*'Fixed Data'!AS$47*'Fixed Data'!$B$24*'Fixed Data'!$B$23+AS$158*'Fixed Data'!$B$26)*'Fixed Data'!AZ44/10^6</f>
        <v>-219.65699054949553</v>
      </c>
      <c r="AT172" s="262">
        <f>-(AT$158*'Fixed Data'!$B$25*'Fixed Data'!AT$47*'Fixed Data'!$B$24*'Fixed Data'!$B$23+AT$158*'Fixed Data'!$B$26)*'Fixed Data'!BA44/10^6</f>
        <v>-228.5092637221469</v>
      </c>
      <c r="AU172" s="262">
        <f>-(AU$158*'Fixed Data'!$B$25*'Fixed Data'!AU$47*'Fixed Data'!$B$24*'Fixed Data'!$B$23+AU$158*'Fixed Data'!$B$26)*'Fixed Data'!BB44/10^6</f>
        <v>-237.69944412244362</v>
      </c>
      <c r="AV172" s="262">
        <f>-(AV$158*'Fixed Data'!$B$25*'Fixed Data'!AV$47*'Fixed Data'!$B$24*'Fixed Data'!$B$23+AV$158*'Fixed Data'!$B$26)*'Fixed Data'!BC44/10^6</f>
        <v>-247.24004701706014</v>
      </c>
      <c r="AW172" s="262">
        <f>-(AW$158*'Fixed Data'!$B$25*'Fixed Data'!AW$47*'Fixed Data'!$B$24*'Fixed Data'!$B$23+AW$158*'Fixed Data'!$B$26)*'Fixed Data'!BD44/10^6</f>
        <v>-257.14401818371806</v>
      </c>
      <c r="AX172" s="262">
        <f>-(AX$158*'Fixed Data'!$B$25*'Fixed Data'!AX$47*'Fixed Data'!$B$24*'Fixed Data'!$B$23+AX$158*'Fixed Data'!$B$26)*'Fixed Data'!BE44/10^6</f>
        <v>-267.42476795296744</v>
      </c>
      <c r="AY172" s="262">
        <f>-(AY$158*'Fixed Data'!$B$25*'Fixed Data'!AY$47*'Fixed Data'!$B$24*'Fixed Data'!$B$23+AY$158*'Fixed Data'!$B$26)*'Fixed Data'!BF44/10^6</f>
        <v>-277.85258339033379</v>
      </c>
      <c r="AZ172" s="262">
        <f>-(AZ$158*'Fixed Data'!$B$25*'Fixed Data'!AZ$47*'Fixed Data'!$B$24*'Fixed Data'!$B$23+AZ$158*'Fixed Data'!$B$26)*'Fixed Data'!BG44/10^6</f>
        <v>-288.58291866770526</v>
      </c>
      <c r="BA172" s="262">
        <f>-(BA$158*'Fixed Data'!$B$25*'Fixed Data'!BA$47*'Fixed Data'!$B$24*'Fixed Data'!$B$23+BA$158*'Fixed Data'!$B$26)*'Fixed Data'!BH44/10^6</f>
        <v>-299.71531279227884</v>
      </c>
      <c r="BB172" s="262">
        <f>-(BB$158*'Fixed Data'!$B$25*'Fixed Data'!BB$47*'Fixed Data'!$B$24*'Fixed Data'!$B$23+BB$158*'Fixed Data'!$B$26)*'Fixed Data'!BI44/10^6</f>
        <v>-311.24187193191494</v>
      </c>
    </row>
    <row r="173" spans="1:54" outlineLevel="2">
      <c r="A173" s="452"/>
      <c r="B173" s="135" t="s">
        <v>282</v>
      </c>
      <c r="C173" s="135"/>
      <c r="D173" s="135" t="s">
        <v>386</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53"/>
      <c r="B174" s="135" t="s">
        <v>282</v>
      </c>
      <c r="C174" s="135"/>
      <c r="D174" s="135" t="s">
        <v>386</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51" t="s">
        <v>480</v>
      </c>
      <c r="B176" s="135" t="s">
        <v>282</v>
      </c>
      <c r="C176" s="135" t="s">
        <v>392</v>
      </c>
      <c r="D176" s="135" t="s">
        <v>386</v>
      </c>
      <c r="E176" s="262">
        <f>-(E$158*'Fixed Data'!$B$25*'Fixed Data'!E$47*'Fixed Data'!$B$24*'Fixed Data'!$B$23+E$158*'Fixed Data'!$B$26)*'Fixed Data'!L46/10^6</f>
        <v>-18.455274592426328</v>
      </c>
      <c r="F176" s="262">
        <f>-(F$158*'Fixed Data'!$B$25*'Fixed Data'!F$47*'Fixed Data'!$B$24*'Fixed Data'!$B$23+F$158*'Fixed Data'!$B$26)*'Fixed Data'!M46/10^6</f>
        <v>-18.873741114614816</v>
      </c>
      <c r="G176" s="262">
        <f>-(G$158*'Fixed Data'!$B$25*'Fixed Data'!G$47*'Fixed Data'!$B$24*'Fixed Data'!$B$23+G$158*'Fixed Data'!$B$26)*'Fixed Data'!N46/10^6</f>
        <v>-19.467512612036451</v>
      </c>
      <c r="H176" s="262">
        <f>-(H$158*'Fixed Data'!$B$25*'Fixed Data'!H$47*'Fixed Data'!$B$24*'Fixed Data'!$B$23+H$158*'Fixed Data'!$B$26)*'Fixed Data'!O46/10^6</f>
        <v>-20.265400546979812</v>
      </c>
      <c r="I176" s="262">
        <f>-(I$158*'Fixed Data'!$B$25*'Fixed Data'!I$47*'Fixed Data'!$B$24*'Fixed Data'!$B$23+I$158*'Fixed Data'!$B$26)*'Fixed Data'!P46/10^6</f>
        <v>-20.980328143526449</v>
      </c>
      <c r="J176" s="262">
        <f>-(J$158*'Fixed Data'!$B$25*'Fixed Data'!J$47*'Fixed Data'!$B$24*'Fixed Data'!$B$23+J$158*'Fixed Data'!$B$26)*'Fixed Data'!Q46/10^6</f>
        <v>-21.691785441689483</v>
      </c>
      <c r="K176" s="262">
        <f>-(K$158*'Fixed Data'!$B$25*'Fixed Data'!K$47*'Fixed Data'!$B$24*'Fixed Data'!$B$23+K$158*'Fixed Data'!$B$26)*'Fixed Data'!R46/10^6</f>
        <v>-22.659885021589741</v>
      </c>
      <c r="L176" s="262">
        <f>-(L$158*'Fixed Data'!$B$25*'Fixed Data'!L$47*'Fixed Data'!$B$24*'Fixed Data'!$B$23+L$158*'Fixed Data'!$B$26)*'Fixed Data'!S46/10^6</f>
        <v>-23.672770747393351</v>
      </c>
      <c r="M176" s="262">
        <f>-(M$158*'Fixed Data'!$B$25*'Fixed Data'!M$47*'Fixed Data'!$B$24*'Fixed Data'!$B$23+M$158*'Fixed Data'!$B$26)*'Fixed Data'!T46/10^6</f>
        <v>-24.732398578111216</v>
      </c>
      <c r="N176" s="262">
        <f>-(N$158*'Fixed Data'!$B$25*'Fixed Data'!N$47*'Fixed Data'!$B$24*'Fixed Data'!$B$23+N$158*'Fixed Data'!$B$26)*'Fixed Data'!U46/10^6</f>
        <v>-25.840552445134879</v>
      </c>
      <c r="O176" s="262">
        <f>-(O$158*'Fixed Data'!$B$25*'Fixed Data'!O$47*'Fixed Data'!$B$24*'Fixed Data'!$B$23+O$158*'Fixed Data'!$B$26)*'Fixed Data'!V46/10^6</f>
        <v>-26.890017865242488</v>
      </c>
      <c r="P176" s="262">
        <f>-(P$158*'Fixed Data'!$B$25*'Fixed Data'!P$47*'Fixed Data'!$B$24*'Fixed Data'!$B$23+P$158*'Fixed Data'!$B$26)*'Fixed Data'!W46/10^6</f>
        <v>-27.956362762638189</v>
      </c>
      <c r="Q176" s="262">
        <f>-(Q$158*'Fixed Data'!$B$25*'Fixed Data'!Q$47*'Fixed Data'!$B$24*'Fixed Data'!$B$23+Q$158*'Fixed Data'!$B$26)*'Fixed Data'!X46/10^6</f>
        <v>-29.069164239244149</v>
      </c>
      <c r="R176" s="262">
        <f>-(R$158*'Fixed Data'!$B$25*'Fixed Data'!R$47*'Fixed Data'!$B$24*'Fixed Data'!$B$23+R$158*'Fixed Data'!$B$26)*'Fixed Data'!Y46/10^6</f>
        <v>-30.230519918236148</v>
      </c>
      <c r="S176" s="262">
        <f>-(S$158*'Fixed Data'!$B$25*'Fixed Data'!S$47*'Fixed Data'!$B$24*'Fixed Data'!$B$23+S$158*'Fixed Data'!$B$26)*'Fixed Data'!Z46/10^6</f>
        <v>-31.435548706978594</v>
      </c>
      <c r="T176" s="262">
        <f>-(T$158*'Fixed Data'!$B$25*'Fixed Data'!T$47*'Fixed Data'!$B$24*'Fixed Data'!$B$23+T$158*'Fixed Data'!$B$26)*'Fixed Data'!AA46/10^6</f>
        <v>-32.693051384501999</v>
      </c>
      <c r="U176" s="262">
        <f>-(U$158*'Fixed Data'!$B$25*'Fixed Data'!U$47*'Fixed Data'!$B$24*'Fixed Data'!$B$23+U$158*'Fixed Data'!$B$26)*'Fixed Data'!AB46/10^6</f>
        <v>-34.005389425285145</v>
      </c>
      <c r="V176" s="262">
        <f>-(V$158*'Fixed Data'!$B$25*'Fixed Data'!V$47*'Fixed Data'!$B$24*'Fixed Data'!$B$23+V$158*'Fixed Data'!$B$26)*'Fixed Data'!AC46/10^6</f>
        <v>-35.375031823467019</v>
      </c>
      <c r="W176" s="262">
        <f>-(W$158*'Fixed Data'!$B$25*'Fixed Data'!W$47*'Fixed Data'!$B$24*'Fixed Data'!$B$23+W$158*'Fixed Data'!$B$26)*'Fixed Data'!AD46/10^6</f>
        <v>-36.804559957377741</v>
      </c>
      <c r="X176" s="262">
        <f>-(X$158*'Fixed Data'!$B$25*'Fixed Data'!X$47*'Fixed Data'!$B$24*'Fixed Data'!$B$23+X$158*'Fixed Data'!$B$26)*'Fixed Data'!AE46/10^6</f>
        <v>-38.296672720716266</v>
      </c>
      <c r="Y176" s="262">
        <f>-(Y$158*'Fixed Data'!$B$25*'Fixed Data'!Y$47*'Fixed Data'!$B$24*'Fixed Data'!$B$23+Y$158*'Fixed Data'!$B$26)*'Fixed Data'!AF46/10^6</f>
        <v>-39.854191936453454</v>
      </c>
      <c r="Z176" s="262">
        <f>-(Z$158*'Fixed Data'!$B$25*'Fixed Data'!Z$47*'Fixed Data'!$B$24*'Fixed Data'!$B$23+Z$158*'Fixed Data'!$B$26)*'Fixed Data'!AG46/10^6</f>
        <v>-41.480067881433769</v>
      </c>
      <c r="AA176" s="262">
        <f>-(AA$158*'Fixed Data'!$B$25*'Fixed Data'!AA$47*'Fixed Data'!$B$24*'Fixed Data'!$B$23+AA$158*'Fixed Data'!$B$26)*'Fixed Data'!AH46/10^6</f>
        <v>-43.177385289939082</v>
      </c>
      <c r="AB176" s="262">
        <f>-(AB$158*'Fixed Data'!$B$25*'Fixed Data'!AB$47*'Fixed Data'!$B$24*'Fixed Data'!$B$23+AB$158*'Fixed Data'!$B$26)*'Fixed Data'!AI46/10^6</f>
        <v>-44.902678439424285</v>
      </c>
      <c r="AC176" s="262">
        <f>-(AC$158*'Fixed Data'!$B$25*'Fixed Data'!AC$47*'Fixed Data'!$B$24*'Fixed Data'!$B$23+AC$158*'Fixed Data'!$B$26)*'Fixed Data'!AJ46/10^6</f>
        <v>-345.8712108233928</v>
      </c>
      <c r="AD176" s="262">
        <f>-(AD$158*'Fixed Data'!$B$25*'Fixed Data'!AD$47*'Fixed Data'!$B$24*'Fixed Data'!$B$23+AD$158*'Fixed Data'!$B$26)*'Fixed Data'!AK46/10^6</f>
        <v>-360.36219382753109</v>
      </c>
      <c r="AE176" s="262">
        <f>-(AE$158*'Fixed Data'!$B$25*'Fixed Data'!AE$47*'Fixed Data'!$B$24*'Fixed Data'!$B$23+AE$158*'Fixed Data'!$B$26)*'Fixed Data'!AL46/10^6</f>
        <v>-375.43541506094698</v>
      </c>
      <c r="AF176" s="262">
        <f>-(AF$158*'Fixed Data'!$B$25*'Fixed Data'!AF$47*'Fixed Data'!$B$24*'Fixed Data'!$B$23+AF$158*'Fixed Data'!$B$26)*'Fixed Data'!AM46/10^6</f>
        <v>-391.09561143792376</v>
      </c>
      <c r="AG176" s="262">
        <f>-(AG$158*'Fixed Data'!$B$25*'Fixed Data'!AG$47*'Fixed Data'!$B$24*'Fixed Data'!$B$23+AG$158*'Fixed Data'!$B$26)*'Fixed Data'!AN46/10^6</f>
        <v>-407.35431179569417</v>
      </c>
      <c r="AH176" s="262">
        <f>-(AH$158*'Fixed Data'!$B$25*'Fixed Data'!AH$47*'Fixed Data'!$B$24*'Fixed Data'!$B$23+AH$158*'Fixed Data'!$B$26)*'Fixed Data'!AO46/10^6</f>
        <v>-424.23409044320158</v>
      </c>
      <c r="AI176" s="262">
        <f>-(AI$158*'Fixed Data'!$B$25*'Fixed Data'!AI$47*'Fixed Data'!$B$24*'Fixed Data'!$B$23+AI$158*'Fixed Data'!$B$26)*'Fixed Data'!AP46/10^6</f>
        <v>-441.77585481293823</v>
      </c>
      <c r="AJ176" s="262">
        <f>-(AJ$158*'Fixed Data'!$B$25*'Fixed Data'!AJ$47*'Fixed Data'!$B$24*'Fixed Data'!$B$23+AJ$158*'Fixed Data'!$B$26)*'Fixed Data'!AQ46/10^6</f>
        <v>-459.99604416792801</v>
      </c>
      <c r="AK176" s="262">
        <f>-(AK$158*'Fixed Data'!$B$25*'Fixed Data'!AK$47*'Fixed Data'!$B$24*'Fixed Data'!$B$23+AK$158*'Fixed Data'!$B$26)*'Fixed Data'!AR46/10^6</f>
        <v>-478.91758716215406</v>
      </c>
      <c r="AL176" s="262">
        <f>-(AL$158*'Fixed Data'!$B$25*'Fixed Data'!AL$47*'Fixed Data'!$B$24*'Fixed Data'!$B$23+AL$158*'Fixed Data'!$B$26)*'Fixed Data'!AS46/10^6</f>
        <v>-498.56751895199744</v>
      </c>
      <c r="AM176" s="262">
        <f>-(AM$158*'Fixed Data'!$B$25*'Fixed Data'!AM$47*'Fixed Data'!$B$24*'Fixed Data'!$B$23+AM$158*'Fixed Data'!$B$26)*'Fixed Data'!AT46/10^6</f>
        <v>-518.97471950918737</v>
      </c>
      <c r="AN176" s="262">
        <f>-(AN$158*'Fixed Data'!$B$25*'Fixed Data'!AN$47*'Fixed Data'!$B$24*'Fixed Data'!$B$23+AN$158*'Fixed Data'!$B$26)*'Fixed Data'!AU46/10^6</f>
        <v>-540.1679286240967</v>
      </c>
      <c r="AO176" s="262">
        <f>-(AO$158*'Fixed Data'!$B$25*'Fixed Data'!AO$47*'Fixed Data'!$B$24*'Fixed Data'!$B$23+AO$158*'Fixed Data'!$B$26)*'Fixed Data'!AV46/10^6</f>
        <v>-562.17512521431752</v>
      </c>
      <c r="AP176" s="262">
        <f>-(AP$158*'Fixed Data'!$B$25*'Fixed Data'!AP$47*'Fixed Data'!$B$24*'Fixed Data'!$B$23+AP$158*'Fixed Data'!$B$26)*'Fixed Data'!AW46/10^6</f>
        <v>-585.0267906697685</v>
      </c>
      <c r="AQ176" s="262">
        <f>-(AQ$158*'Fixed Data'!$B$25*'Fixed Data'!AQ$47*'Fixed Data'!$B$24*'Fixed Data'!$B$23+AQ$158*'Fixed Data'!$B$26)*'Fixed Data'!AX46/10^6</f>
        <v>-608.75471694317446</v>
      </c>
      <c r="AR176" s="262">
        <f>-(AR$158*'Fixed Data'!$B$25*'Fixed Data'!AR$47*'Fixed Data'!$B$24*'Fixed Data'!$B$23+AR$158*'Fixed Data'!$B$26)*'Fixed Data'!AY46/10^6</f>
        <v>-633.3915714068205</v>
      </c>
      <c r="AS176" s="262">
        <f>-(AS$158*'Fixed Data'!$B$25*'Fixed Data'!AS$47*'Fixed Data'!$B$24*'Fixed Data'!$B$23+AS$158*'Fixed Data'!$B$26)*'Fixed Data'!AZ46/10^6</f>
        <v>-658.97097170151994</v>
      </c>
      <c r="AT176" s="262">
        <f>-(AT$158*'Fixed Data'!$B$25*'Fixed Data'!AT$47*'Fixed Data'!$B$24*'Fixed Data'!$B$23+AT$158*'Fixed Data'!$B$26)*'Fixed Data'!BA46/10^6</f>
        <v>-685.52779122356742</v>
      </c>
      <c r="AU176" s="262">
        <f>-(AU$158*'Fixed Data'!$B$25*'Fixed Data'!AU$47*'Fixed Data'!$B$24*'Fixed Data'!$B$23+AU$158*'Fixed Data'!$B$26)*'Fixed Data'!BB46/10^6</f>
        <v>-713.09833242875982</v>
      </c>
      <c r="AV176" s="262">
        <f>-(AV$158*'Fixed Data'!$B$25*'Fixed Data'!AV$47*'Fixed Data'!$B$24*'Fixed Data'!$B$23+AV$158*'Fixed Data'!$B$26)*'Fixed Data'!BC46/10^6</f>
        <v>-741.72014111711826</v>
      </c>
      <c r="AW176" s="262">
        <f>-(AW$158*'Fixed Data'!$B$25*'Fixed Data'!AW$47*'Fixed Data'!$B$24*'Fixed Data'!$B$23+AW$158*'Fixed Data'!$B$26)*'Fixed Data'!BD46/10^6</f>
        <v>-771.43205462180538</v>
      </c>
      <c r="AX176" s="262">
        <f>-(AX$158*'Fixed Data'!$B$25*'Fixed Data'!AX$47*'Fixed Data'!$B$24*'Fixed Data'!$B$23+AX$158*'Fixed Data'!$B$26)*'Fixed Data'!BE46/10^6</f>
        <v>-802.27430393448026</v>
      </c>
      <c r="AY176" s="262">
        <f>-(AY$158*'Fixed Data'!$B$25*'Fixed Data'!AY$47*'Fixed Data'!$B$24*'Fixed Data'!$B$23+AY$158*'Fixed Data'!$B$26)*'Fixed Data'!BF46/10^6</f>
        <v>-833.55775025166702</v>
      </c>
      <c r="AZ176" s="262">
        <f>-(AZ$158*'Fixed Data'!$B$25*'Fixed Data'!AZ$47*'Fixed Data'!$B$24*'Fixed Data'!$B$23+AZ$158*'Fixed Data'!$B$26)*'Fixed Data'!BG46/10^6</f>
        <v>-865.74875608907337</v>
      </c>
      <c r="BA176" s="262">
        <f>-(BA$158*'Fixed Data'!$B$25*'Fixed Data'!BA$47*'Fixed Data'!$B$24*'Fixed Data'!$B$23+BA$158*'Fixed Data'!$B$26)*'Fixed Data'!BH46/10^6</f>
        <v>-899.1459384683219</v>
      </c>
      <c r="BB176" s="262">
        <f>-(BB$158*'Fixed Data'!$B$25*'Fixed Data'!BB$47*'Fixed Data'!$B$24*'Fixed Data'!$B$23+BB$158*'Fixed Data'!$B$26)*'Fixed Data'!BI46/10^6</f>
        <v>-933.72561589299607</v>
      </c>
    </row>
    <row r="177" spans="1:54" outlineLevel="2">
      <c r="A177" s="452"/>
      <c r="B177" s="135" t="s">
        <v>282</v>
      </c>
      <c r="C177" s="135"/>
      <c r="D177" s="135" t="s">
        <v>386</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53"/>
      <c r="B178" s="135" t="s">
        <v>282</v>
      </c>
      <c r="C178" s="135"/>
      <c r="D178" s="135" t="s">
        <v>386</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481</v>
      </c>
      <c r="B182" s="19"/>
      <c r="C182" s="19"/>
      <c r="D182" s="19"/>
      <c r="E182" s="15"/>
    </row>
    <row r="183" spans="1:54" ht="15" outlineLevel="1">
      <c r="A183" s="12"/>
      <c r="B183" s="19"/>
      <c r="C183" s="19"/>
      <c r="D183" s="19"/>
      <c r="E183" s="15"/>
    </row>
    <row r="184" spans="1:54" s="4" customFormat="1" outlineLevel="1">
      <c r="A184" s="4" t="s">
        <v>482</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54" t="s">
        <v>483</v>
      </c>
      <c r="B186" s="150" t="s">
        <v>484</v>
      </c>
      <c r="C186" s="6" t="s">
        <v>485</v>
      </c>
      <c r="D186" s="10" t="s">
        <v>397</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55"/>
      <c r="B187" s="150" t="s">
        <v>486</v>
      </c>
      <c r="C187" s="6" t="s">
        <v>487</v>
      </c>
      <c r="D187" s="10" t="s">
        <v>397</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51" t="s">
        <v>488</v>
      </c>
      <c r="B190" s="150" t="s">
        <v>348</v>
      </c>
      <c r="C190" s="19"/>
      <c r="D190" s="135" t="s">
        <v>386</v>
      </c>
      <c r="E190" s="21">
        <f>(E133+E83)*E186</f>
        <v>-2.3829075134719013</v>
      </c>
      <c r="F190" s="21">
        <f t="shared" ref="F190:BB190" si="17">(F133+F83)*F186</f>
        <v>-1.206444963427584</v>
      </c>
      <c r="G190" s="21">
        <f t="shared" si="17"/>
        <v>-3.0094005412836364</v>
      </c>
      <c r="H190" s="21">
        <f t="shared" si="17"/>
        <v>-1.3451999181069221</v>
      </c>
      <c r="I190" s="21">
        <f t="shared" si="17"/>
        <v>-3.0114195440350788</v>
      </c>
      <c r="J190" s="21">
        <f t="shared" si="17"/>
        <v>-0.51936817949879799</v>
      </c>
      <c r="K190" s="21">
        <f t="shared" si="17"/>
        <v>-0.46870044552996548</v>
      </c>
      <c r="L190" s="21">
        <f t="shared" si="17"/>
        <v>-0.42158419211311216</v>
      </c>
      <c r="M190" s="21">
        <f t="shared" si="17"/>
        <v>-0.377812863094104</v>
      </c>
      <c r="N190" s="21">
        <f t="shared" si="17"/>
        <v>-0.33719063275921007</v>
      </c>
      <c r="O190" s="21">
        <f t="shared" si="17"/>
        <v>-0.29953188852337548</v>
      </c>
      <c r="P190" s="21">
        <f t="shared" si="17"/>
        <v>-0.26466073727467893</v>
      </c>
      <c r="Q190" s="21">
        <f t="shared" si="17"/>
        <v>-0.23241053433483522</v>
      </c>
      <c r="R190" s="21">
        <f t="shared" si="17"/>
        <v>-0.20262343403997085</v>
      </c>
      <c r="S190" s="21">
        <f t="shared" si="17"/>
        <v>-0.17514996098842422</v>
      </c>
      <c r="T190" s="21">
        <f t="shared" si="17"/>
        <v>-0.14984860104307443</v>
      </c>
      <c r="U190" s="21">
        <f t="shared" si="17"/>
        <v>-0.12658541121474717</v>
      </c>
      <c r="V190" s="21">
        <f t="shared" si="17"/>
        <v>-0.1052336475906738</v>
      </c>
      <c r="W190" s="21">
        <f t="shared" si="17"/>
        <v>-8.567341050782927E-2</v>
      </c>
      <c r="X190" s="21">
        <f t="shared" si="17"/>
        <v>-6.7791306205335022E-2</v>
      </c>
      <c r="Y190" s="21">
        <f t="shared" si="17"/>
        <v>-5.1480124223029881E-2</v>
      </c>
      <c r="Z190" s="21">
        <f t="shared" si="17"/>
        <v>-3.6638529844853267E-2</v>
      </c>
      <c r="AA190" s="21">
        <f t="shared" si="17"/>
        <v>-2.3170770915897813E-2</v>
      </c>
      <c r="AB190" s="21">
        <f t="shared" si="17"/>
        <v>-1.0986398390941636E-2</v>
      </c>
      <c r="AC190" s="21">
        <f t="shared" si="17"/>
        <v>-1.6246260331592259E-17</v>
      </c>
      <c r="AD190" s="21">
        <f t="shared" si="17"/>
        <v>-1.5696869885596388E-17</v>
      </c>
      <c r="AE190" s="21">
        <f t="shared" si="17"/>
        <v>-1.5166057860479601E-17</v>
      </c>
      <c r="AF190" s="21">
        <f t="shared" si="17"/>
        <v>-1.4653196000463382E-17</v>
      </c>
      <c r="AG190" s="21">
        <f t="shared" si="17"/>
        <v>-1.4157677295133702E-17</v>
      </c>
      <c r="AH190" s="21">
        <f t="shared" si="17"/>
        <v>-1.367891526099875E-17</v>
      </c>
      <c r="AI190" s="21">
        <f t="shared" si="17"/>
        <v>-1.3216343247341787E-17</v>
      </c>
      <c r="AJ190" s="21">
        <f t="shared" si="17"/>
        <v>-1.2831401211011443E-17</v>
      </c>
      <c r="AK190" s="21">
        <f t="shared" si="17"/>
        <v>-1.2457671078651887E-17</v>
      </c>
      <c r="AL190" s="21">
        <f t="shared" si="17"/>
        <v>-1.2094826289953287E-17</v>
      </c>
      <c r="AM190" s="21">
        <f t="shared" si="17"/>
        <v>-1.1742549796071152E-17</v>
      </c>
      <c r="AN190" s="21">
        <f t="shared" si="17"/>
        <v>-1.1400533782593353E-17</v>
      </c>
      <c r="AO190" s="21">
        <f t="shared" si="17"/>
        <v>-1.1068479400576069E-17</v>
      </c>
      <c r="AP190" s="21">
        <f t="shared" si="17"/>
        <v>-1.0746096505413659E-17</v>
      </c>
      <c r="AQ190" s="21">
        <f t="shared" si="17"/>
        <v>-1.0433103403314233E-17</v>
      </c>
      <c r="AR190" s="21">
        <f t="shared" si="17"/>
        <v>-1.012922660515945E-17</v>
      </c>
      <c r="AS190" s="21">
        <f t="shared" si="17"/>
        <v>-9.8342005875334468E-18</v>
      </c>
      <c r="AT190" s="21">
        <f t="shared" si="17"/>
        <v>-9.547767560712084E-18</v>
      </c>
      <c r="AU190" s="21">
        <f t="shared" si="17"/>
        <v>-9.2696772434097913E-18</v>
      </c>
      <c r="AV190" s="21">
        <f t="shared" si="17"/>
        <v>-8.9996866440871758E-18</v>
      </c>
      <c r="AW190" s="21">
        <f t="shared" si="17"/>
        <v>-8.737559848628325E-18</v>
      </c>
      <c r="AX190" s="21">
        <f t="shared" si="17"/>
        <v>-8.4830678142022574E-18</v>
      </c>
      <c r="AY190" s="21">
        <f t="shared" si="17"/>
        <v>-8.235988169128405E-18</v>
      </c>
      <c r="AZ190" s="21">
        <f t="shared" si="17"/>
        <v>-7.9961050185712672E-18</v>
      </c>
      <c r="BA190" s="21">
        <f t="shared" si="17"/>
        <v>-7.7632087558944338E-18</v>
      </c>
      <c r="BB190" s="21">
        <f t="shared" si="17"/>
        <v>-7.537095879509159E-18</v>
      </c>
    </row>
    <row r="191" spans="1:54" outlineLevel="2">
      <c r="A191" s="452"/>
      <c r="B191" s="150" t="s">
        <v>489</v>
      </c>
      <c r="C191" s="19"/>
      <c r="D191" s="135" t="s">
        <v>386</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52"/>
      <c r="B192" s="150" t="s">
        <v>562</v>
      </c>
      <c r="C192" s="19"/>
      <c r="D192" s="135" t="s">
        <v>386</v>
      </c>
      <c r="E192" s="21">
        <f>E77*E186</f>
        <v>-2.0601886900836983</v>
      </c>
      <c r="F192" s="21">
        <f t="shared" ref="F192:BB192" si="19">F77*F186</f>
        <v>-2.0051199669231892</v>
      </c>
      <c r="G192" s="21">
        <f t="shared" si="19"/>
        <v>-1.968288311314135</v>
      </c>
      <c r="H192" s="21">
        <f t="shared" si="19"/>
        <v>-1.9499762481524099</v>
      </c>
      <c r="I192" s="21">
        <f t="shared" si="19"/>
        <v>-1.9212429492056071</v>
      </c>
      <c r="J192" s="21">
        <f t="shared" si="19"/>
        <v>-1.890432569361165</v>
      </c>
      <c r="K192" s="21">
        <f t="shared" si="19"/>
        <v>-1.8794010856627645</v>
      </c>
      <c r="L192" s="21">
        <f t="shared" si="19"/>
        <v>-1.8685586956128974</v>
      </c>
      <c r="M192" s="21">
        <f t="shared" si="19"/>
        <v>-1.8578890273823001</v>
      </c>
      <c r="N192" s="21">
        <f t="shared" si="19"/>
        <v>-1.8473586051317172</v>
      </c>
      <c r="O192" s="21">
        <f t="shared" si="19"/>
        <v>-1.8295167297003672</v>
      </c>
      <c r="P192" s="21">
        <f t="shared" si="19"/>
        <v>-1.8101803338638209</v>
      </c>
      <c r="Q192" s="21">
        <f t="shared" si="19"/>
        <v>-1.7913052611592615</v>
      </c>
      <c r="R192" s="21">
        <f t="shared" si="19"/>
        <v>-1.7728767839163986</v>
      </c>
      <c r="S192" s="21">
        <f t="shared" si="19"/>
        <v>-1.7548806682971789</v>
      </c>
      <c r="T192" s="21">
        <f t="shared" si="19"/>
        <v>-1.7373031595294859</v>
      </c>
      <c r="U192" s="21">
        <f t="shared" si="19"/>
        <v>-1.720130961636237</v>
      </c>
      <c r="V192" s="21">
        <f t="shared" si="19"/>
        <v>-1.7033512264004094</v>
      </c>
      <c r="W192" s="21">
        <f t="shared" si="19"/>
        <v>-1.686951535404789</v>
      </c>
      <c r="X192" s="21">
        <f t="shared" si="19"/>
        <v>-1.6709198857481464</v>
      </c>
      <c r="Y192" s="21">
        <f t="shared" si="19"/>
        <v>-1.6552446779562457</v>
      </c>
      <c r="Z192" s="21">
        <f t="shared" si="19"/>
        <v>-1.6399146990699744</v>
      </c>
      <c r="AA192" s="21">
        <f t="shared" si="19"/>
        <v>-1.6249191133547973</v>
      </c>
      <c r="AB192" s="21">
        <f t="shared" si="19"/>
        <v>-1.6085748101347657</v>
      </c>
      <c r="AC192" s="21">
        <f t="shared" si="19"/>
        <v>-11.802021555724952</v>
      </c>
      <c r="AD192" s="21">
        <f t="shared" si="19"/>
        <v>-11.713578456587992</v>
      </c>
      <c r="AE192" s="21">
        <f t="shared" si="19"/>
        <v>-11.626719546189115</v>
      </c>
      <c r="AF192" s="21">
        <f t="shared" si="19"/>
        <v>-11.541397631342742</v>
      </c>
      <c r="AG192" s="21">
        <f t="shared" si="19"/>
        <v>-11.457567084712403</v>
      </c>
      <c r="AH192" s="21">
        <f t="shared" si="19"/>
        <v>-11.375183793430271</v>
      </c>
      <c r="AI192" s="21">
        <f t="shared" si="19"/>
        <v>-11.294205107878428</v>
      </c>
      <c r="AJ192" s="21">
        <f t="shared" si="19"/>
        <v>-11.269029549590279</v>
      </c>
      <c r="AK192" s="21">
        <f t="shared" si="19"/>
        <v>-11.244679802388069</v>
      </c>
      <c r="AL192" s="21">
        <f t="shared" si="19"/>
        <v>-11.221131847407044</v>
      </c>
      <c r="AM192" s="21">
        <f t="shared" si="19"/>
        <v>-11.198362371231291</v>
      </c>
      <c r="AN192" s="21">
        <f t="shared" si="19"/>
        <v>-11.17634873606524</v>
      </c>
      <c r="AO192" s="21">
        <f t="shared" si="19"/>
        <v>-11.155068958816669</v>
      </c>
      <c r="AP192" s="21">
        <f t="shared" si="19"/>
        <v>-11.134501708225647</v>
      </c>
      <c r="AQ192" s="21">
        <f t="shared" si="19"/>
        <v>-11.114626259236282</v>
      </c>
      <c r="AR192" s="21">
        <f t="shared" si="19"/>
        <v>-11.095422505256147</v>
      </c>
      <c r="AS192" s="21">
        <f t="shared" si="19"/>
        <v>-11.076870915293489</v>
      </c>
      <c r="AT192" s="21">
        <f t="shared" si="19"/>
        <v>-11.05895252972492</v>
      </c>
      <c r="AU192" s="21">
        <f t="shared" si="19"/>
        <v>-11.041648942090559</v>
      </c>
      <c r="AV192" s="21">
        <f t="shared" si="19"/>
        <v>-11.02494228219309</v>
      </c>
      <c r="AW192" s="21">
        <f t="shared" si="19"/>
        <v>-11.008815198378787</v>
      </c>
      <c r="AX192" s="21">
        <f t="shared" si="19"/>
        <v>-10.993250845937006</v>
      </c>
      <c r="AY192" s="21">
        <f t="shared" si="19"/>
        <v>-10.968615984379131</v>
      </c>
      <c r="AZ192" s="21">
        <f t="shared" si="19"/>
        <v>-10.941384548750838</v>
      </c>
      <c r="BA192" s="21">
        <f t="shared" si="19"/>
        <v>-10.915035374805642</v>
      </c>
      <c r="BB192" s="21">
        <f t="shared" si="19"/>
        <v>-10.888749655258243</v>
      </c>
    </row>
    <row r="193" spans="1:54" outlineLevel="2">
      <c r="A193" s="452"/>
      <c r="B193" s="150" t="s">
        <v>490</v>
      </c>
      <c r="C193" s="19"/>
      <c r="D193" s="135" t="s">
        <v>386</v>
      </c>
      <c r="E193" s="21">
        <f t="shared" ref="E193:BB193" si="20">SUMIF($B$143:$B$154,"Environmental",E$143:E$154)*E186</f>
        <v>-12.284075183324427</v>
      </c>
      <c r="F193" s="21">
        <f t="shared" si="20"/>
        <v>-12.168457849406261</v>
      </c>
      <c r="G193" s="21">
        <f t="shared" si="20"/>
        <v>-12.111999900139562</v>
      </c>
      <c r="H193" s="21">
        <f t="shared" si="20"/>
        <v>-12.1648231354249</v>
      </c>
      <c r="I193" s="21">
        <f t="shared" si="20"/>
        <v>-12.189408235945267</v>
      </c>
      <c r="J193" s="21">
        <f t="shared" si="20"/>
        <v>-12.194497859490294</v>
      </c>
      <c r="K193" s="21">
        <f t="shared" si="20"/>
        <v>-12.282855343544751</v>
      </c>
      <c r="L193" s="21">
        <f t="shared" si="20"/>
        <v>-12.410241400650353</v>
      </c>
      <c r="M193" s="21">
        <f t="shared" si="20"/>
        <v>-12.536492264945014</v>
      </c>
      <c r="N193" s="21">
        <f t="shared" si="20"/>
        <v>-12.622233990451461</v>
      </c>
      <c r="O193" s="21">
        <f t="shared" si="20"/>
        <v>-12.694432336793893</v>
      </c>
      <c r="P193" s="21">
        <f t="shared" si="20"/>
        <v>-12.752316216165973</v>
      </c>
      <c r="Q193" s="21">
        <f t="shared" si="20"/>
        <v>-12.809395928700944</v>
      </c>
      <c r="R193" s="21">
        <f t="shared" si="20"/>
        <v>-12.903330469088848</v>
      </c>
      <c r="S193" s="21">
        <f t="shared" si="20"/>
        <v>-12.958537236842842</v>
      </c>
      <c r="T193" s="21">
        <f t="shared" si="20"/>
        <v>-13.013060895993435</v>
      </c>
      <c r="U193" s="21">
        <f t="shared" si="20"/>
        <v>-13.066933681549759</v>
      </c>
      <c r="V193" s="21">
        <f t="shared" si="20"/>
        <v>-13.156329396902715</v>
      </c>
      <c r="W193" s="21">
        <f t="shared" si="20"/>
        <v>-13.208640474353416</v>
      </c>
      <c r="X193" s="21">
        <f t="shared" si="20"/>
        <v>-13.295848032142937</v>
      </c>
      <c r="Y193" s="21">
        <f t="shared" si="20"/>
        <v>-13.346732124576135</v>
      </c>
      <c r="Z193" s="21">
        <f t="shared" si="20"/>
        <v>-13.431908062694724</v>
      </c>
      <c r="AA193" s="21">
        <f t="shared" si="20"/>
        <v>-13.515961979578996</v>
      </c>
      <c r="AB193" s="21">
        <f t="shared" si="20"/>
        <v>-13.584807314357393</v>
      </c>
      <c r="AC193" s="21">
        <f t="shared" si="20"/>
        <v>-101.11629195607458</v>
      </c>
      <c r="AD193" s="21">
        <f t="shared" si="20"/>
        <v>-101.80623068489537</v>
      </c>
      <c r="AE193" s="21">
        <f t="shared" si="20"/>
        <v>-102.51249734307729</v>
      </c>
      <c r="AF193" s="21">
        <f t="shared" si="20"/>
        <v>-103.20268834113334</v>
      </c>
      <c r="AG193" s="21">
        <f t="shared" si="20"/>
        <v>-103.88001306748511</v>
      </c>
      <c r="AH193" s="21">
        <f t="shared" si="20"/>
        <v>-104.54838189859441</v>
      </c>
      <c r="AI193" s="21">
        <f t="shared" si="20"/>
        <v>-105.21318449816391</v>
      </c>
      <c r="AJ193" s="21">
        <f t="shared" si="20"/>
        <v>-106.38511555616832</v>
      </c>
      <c r="AK193" s="21">
        <f t="shared" si="20"/>
        <v>-107.55701570157825</v>
      </c>
      <c r="AL193" s="21">
        <f t="shared" si="20"/>
        <v>-108.73046467926757</v>
      </c>
      <c r="AM193" s="21">
        <f t="shared" si="20"/>
        <v>-109.90610142537426</v>
      </c>
      <c r="AN193" s="21">
        <f t="shared" si="20"/>
        <v>-111.08384144718146</v>
      </c>
      <c r="AO193" s="21">
        <f t="shared" si="20"/>
        <v>-112.26327312359929</v>
      </c>
      <c r="AP193" s="21">
        <f t="shared" si="20"/>
        <v>-113.44453000554711</v>
      </c>
      <c r="AQ193" s="21">
        <f t="shared" si="20"/>
        <v>-114.62787089483841</v>
      </c>
      <c r="AR193" s="21">
        <f t="shared" si="20"/>
        <v>-115.81331671153599</v>
      </c>
      <c r="AS193" s="21">
        <f t="shared" si="20"/>
        <v>-117.00084623097491</v>
      </c>
      <c r="AT193" s="21">
        <f t="shared" si="20"/>
        <v>-118.19048799512389</v>
      </c>
      <c r="AU193" s="21">
        <f t="shared" si="20"/>
        <v>-119.38231335678125</v>
      </c>
      <c r="AV193" s="21">
        <f t="shared" si="20"/>
        <v>-120.57636461484934</v>
      </c>
      <c r="AW193" s="21">
        <f t="shared" si="20"/>
        <v>-121.7726596076314</v>
      </c>
      <c r="AX193" s="21">
        <f t="shared" si="20"/>
        <v>-122.97122283987925</v>
      </c>
      <c r="AY193" s="21">
        <f t="shared" si="20"/>
        <v>-124.06330975496657</v>
      </c>
      <c r="AZ193" s="21">
        <f t="shared" si="20"/>
        <v>-125.11956246917612</v>
      </c>
      <c r="BA193" s="21">
        <f t="shared" si="20"/>
        <v>-126.17922386804265</v>
      </c>
      <c r="BB193" s="21">
        <f t="shared" si="20"/>
        <v>-127.23305503032387</v>
      </c>
    </row>
    <row r="194" spans="1:54" outlineLevel="2">
      <c r="A194" s="452"/>
      <c r="B194" s="150" t="s">
        <v>491</v>
      </c>
      <c r="C194" s="19"/>
      <c r="D194" s="135" t="s">
        <v>386</v>
      </c>
      <c r="E194" s="21">
        <f t="shared" ref="E194:BB194" si="21">SUM(E172:E174)*E186</f>
        <v>-6.1517581989326269</v>
      </c>
      <c r="F194" s="21">
        <f t="shared" si="21"/>
        <v>-6.0784995552394321</v>
      </c>
      <c r="G194" s="21">
        <f t="shared" si="21"/>
        <v>-6.057710444284643</v>
      </c>
      <c r="H194" s="21">
        <f t="shared" si="21"/>
        <v>-6.0927434002630632</v>
      </c>
      <c r="I194" s="21">
        <f t="shared" si="21"/>
        <v>-6.0943812984139143</v>
      </c>
      <c r="J194" s="21">
        <f t="shared" si="21"/>
        <v>-6.0879670957220906</v>
      </c>
      <c r="K194" s="21">
        <f t="shared" si="21"/>
        <v>-6.1446103550009497</v>
      </c>
      <c r="L194" s="21">
        <f t="shared" si="21"/>
        <v>-6.202194607263837</v>
      </c>
      <c r="M194" s="21">
        <f t="shared" si="21"/>
        <v>-6.2606897657021046</v>
      </c>
      <c r="N194" s="21">
        <f t="shared" si="21"/>
        <v>-6.3200045571351584</v>
      </c>
      <c r="O194" s="21">
        <f t="shared" si="21"/>
        <v>-6.3542798552207609</v>
      </c>
      <c r="P194" s="21">
        <f t="shared" si="21"/>
        <v>-6.3828636139626473</v>
      </c>
      <c r="Q194" s="21">
        <f t="shared" si="21"/>
        <v>-6.4124957962517959</v>
      </c>
      <c r="R194" s="21">
        <f t="shared" si="21"/>
        <v>-6.4431733270484806</v>
      </c>
      <c r="S194" s="21">
        <f t="shared" si="21"/>
        <v>-6.4734365207501696</v>
      </c>
      <c r="T194" s="21">
        <f t="shared" si="21"/>
        <v>-6.5047252231047858</v>
      </c>
      <c r="U194" s="21">
        <f t="shared" si="21"/>
        <v>-6.5370363693584945</v>
      </c>
      <c r="V194" s="21">
        <f t="shared" si="21"/>
        <v>-6.5703671444228826</v>
      </c>
      <c r="W194" s="21">
        <f t="shared" si="21"/>
        <v>-6.6047149464339405</v>
      </c>
      <c r="X194" s="21">
        <f t="shared" si="21"/>
        <v>-6.6400774128535671</v>
      </c>
      <c r="Y194" s="21">
        <f t="shared" si="21"/>
        <v>-6.6764524062844286</v>
      </c>
      <c r="Z194" s="21">
        <f t="shared" si="21"/>
        <v>-6.7138380047407606</v>
      </c>
      <c r="AA194" s="21">
        <f t="shared" si="21"/>
        <v>-6.7522325132416059</v>
      </c>
      <c r="AB194" s="21">
        <f t="shared" si="21"/>
        <v>-6.7845796819622777</v>
      </c>
      <c r="AC194" s="21">
        <f t="shared" si="21"/>
        <v>-50.492254729127048</v>
      </c>
      <c r="AD194" s="21">
        <f t="shared" si="21"/>
        <v>-50.828725787268141</v>
      </c>
      <c r="AE194" s="21">
        <f t="shared" si="21"/>
        <v>-51.16404687381992</v>
      </c>
      <c r="AF194" s="21">
        <f t="shared" si="21"/>
        <v>-51.495851474959274</v>
      </c>
      <c r="AG194" s="21">
        <f t="shared" si="21"/>
        <v>-51.822847057037222</v>
      </c>
      <c r="AH194" s="21">
        <f t="shared" si="21"/>
        <v>-52.145179373711613</v>
      </c>
      <c r="AI194" s="21">
        <f t="shared" si="21"/>
        <v>-52.46506646255316</v>
      </c>
      <c r="AJ194" s="21">
        <f t="shared" si="21"/>
        <v>-53.037753880564317</v>
      </c>
      <c r="AK194" s="21">
        <f t="shared" si="21"/>
        <v>-53.61108390807604</v>
      </c>
      <c r="AL194" s="21">
        <f t="shared" si="21"/>
        <v>-54.185184777753797</v>
      </c>
      <c r="AM194" s="21">
        <f t="shared" si="21"/>
        <v>-54.760266810078924</v>
      </c>
      <c r="AN194" s="21">
        <f t="shared" si="21"/>
        <v>-55.336402703041706</v>
      </c>
      <c r="AO194" s="21">
        <f t="shared" si="21"/>
        <v>-55.913480690936176</v>
      </c>
      <c r="AP194" s="21">
        <f t="shared" si="21"/>
        <v>-56.491542475567009</v>
      </c>
      <c r="AQ194" s="21">
        <f t="shared" si="21"/>
        <v>-57.070646617903314</v>
      </c>
      <c r="AR194" s="21">
        <f t="shared" si="21"/>
        <v>-57.650822668896424</v>
      </c>
      <c r="AS194" s="21">
        <f t="shared" si="21"/>
        <v>-58.232078032155805</v>
      </c>
      <c r="AT194" s="21">
        <f t="shared" si="21"/>
        <v>-58.814423637980333</v>
      </c>
      <c r="AU194" s="21">
        <f t="shared" si="21"/>
        <v>-59.397884269588353</v>
      </c>
      <c r="AV194" s="21">
        <f t="shared" si="21"/>
        <v>-59.982477883632178</v>
      </c>
      <c r="AW194" s="21">
        <f t="shared" si="21"/>
        <v>-60.568216608214932</v>
      </c>
      <c r="AX194" s="21">
        <f t="shared" si="21"/>
        <v>-61.155111632471353</v>
      </c>
      <c r="AY194" s="21">
        <f t="shared" si="21"/>
        <v>-61.689088035096788</v>
      </c>
      <c r="AZ194" s="21">
        <f t="shared" si="21"/>
        <v>-62.205288365624227</v>
      </c>
      <c r="BA194" s="21">
        <f t="shared" si="21"/>
        <v>-62.723226954388579</v>
      </c>
      <c r="BB194" s="21">
        <f t="shared" si="21"/>
        <v>-63.238310041871443</v>
      </c>
    </row>
    <row r="195" spans="1:54" outlineLevel="2">
      <c r="A195" s="452"/>
      <c r="B195" s="150" t="s">
        <v>492</v>
      </c>
      <c r="C195" s="19"/>
      <c r="D195" s="135" t="s">
        <v>386</v>
      </c>
      <c r="E195" s="21">
        <f>SUM(E176:E178)*E186</f>
        <v>-18.455274592426328</v>
      </c>
      <c r="F195" s="21">
        <f t="shared" ref="F195:BB195" si="22">SUM(F176:F178)*F186</f>
        <v>-18.235498661463591</v>
      </c>
      <c r="G195" s="21">
        <f t="shared" si="22"/>
        <v>-18.173131332853931</v>
      </c>
      <c r="H195" s="21">
        <f t="shared" si="22"/>
        <v>-18.278230200789192</v>
      </c>
      <c r="I195" s="21">
        <f t="shared" si="22"/>
        <v>-18.283143895241743</v>
      </c>
      <c r="J195" s="21">
        <f t="shared" si="22"/>
        <v>-18.263901283154926</v>
      </c>
      <c r="K195" s="21">
        <f t="shared" si="22"/>
        <v>-18.433831065002853</v>
      </c>
      <c r="L195" s="21">
        <f t="shared" si="22"/>
        <v>-18.60658382179151</v>
      </c>
      <c r="M195" s="21">
        <f t="shared" si="22"/>
        <v>-18.782069293164021</v>
      </c>
      <c r="N195" s="21">
        <f t="shared" si="22"/>
        <v>-18.960013667485526</v>
      </c>
      <c r="O195" s="21">
        <f t="shared" si="22"/>
        <v>-19.062839565662284</v>
      </c>
      <c r="P195" s="21">
        <f t="shared" si="22"/>
        <v>-19.148590845729</v>
      </c>
      <c r="Q195" s="21">
        <f t="shared" si="22"/>
        <v>-19.23748738875539</v>
      </c>
      <c r="R195" s="21">
        <f t="shared" si="22"/>
        <v>-19.329519981145442</v>
      </c>
      <c r="S195" s="21">
        <f t="shared" si="22"/>
        <v>-19.420309558526789</v>
      </c>
      <c r="T195" s="21">
        <f t="shared" si="22"/>
        <v>-19.514175665627935</v>
      </c>
      <c r="U195" s="21">
        <f t="shared" si="22"/>
        <v>-19.611109111725462</v>
      </c>
      <c r="V195" s="21">
        <f t="shared" si="22"/>
        <v>-19.711101429654271</v>
      </c>
      <c r="W195" s="21">
        <f t="shared" si="22"/>
        <v>-19.814144839301822</v>
      </c>
      <c r="X195" s="21">
        <f t="shared" si="22"/>
        <v>-19.9202322385607</v>
      </c>
      <c r="Y195" s="21">
        <f t="shared" si="22"/>
        <v>-20.029357218853285</v>
      </c>
      <c r="Z195" s="21">
        <f t="shared" si="22"/>
        <v>-20.141514010742512</v>
      </c>
      <c r="AA195" s="21">
        <f t="shared" si="22"/>
        <v>-20.256697543172763</v>
      </c>
      <c r="AB195" s="21">
        <f t="shared" si="22"/>
        <v>-20.353739045886833</v>
      </c>
      <c r="AC195" s="21">
        <f t="shared" si="22"/>
        <v>-151.47676418881218</v>
      </c>
      <c r="AD195" s="21">
        <f t="shared" si="22"/>
        <v>-152.48617736484795</v>
      </c>
      <c r="AE195" s="21">
        <f t="shared" si="22"/>
        <v>-153.49214062644285</v>
      </c>
      <c r="AF195" s="21">
        <f t="shared" si="22"/>
        <v>-154.48755443222745</v>
      </c>
      <c r="AG195" s="21">
        <f t="shared" si="22"/>
        <v>-155.46854117644335</v>
      </c>
      <c r="AH195" s="21">
        <f t="shared" si="22"/>
        <v>-156.43553812774186</v>
      </c>
      <c r="AI195" s="21">
        <f t="shared" si="22"/>
        <v>-157.39519939522711</v>
      </c>
      <c r="AJ195" s="21">
        <f t="shared" si="22"/>
        <v>-159.11326164999599</v>
      </c>
      <c r="AK195" s="21">
        <f t="shared" si="22"/>
        <v>-160.83325173307745</v>
      </c>
      <c r="AL195" s="21">
        <f t="shared" si="22"/>
        <v>-162.55555434262254</v>
      </c>
      <c r="AM195" s="21">
        <f t="shared" si="22"/>
        <v>-164.28080044038833</v>
      </c>
      <c r="AN195" s="21">
        <f t="shared" si="22"/>
        <v>-166.00920811994999</v>
      </c>
      <c r="AO195" s="21">
        <f t="shared" si="22"/>
        <v>-167.74044208426585</v>
      </c>
      <c r="AP195" s="21">
        <f t="shared" si="22"/>
        <v>-169.47462743879532</v>
      </c>
      <c r="AQ195" s="21">
        <f t="shared" si="22"/>
        <v>-171.21193986646117</v>
      </c>
      <c r="AR195" s="21">
        <f t="shared" si="22"/>
        <v>-172.95246802010399</v>
      </c>
      <c r="AS195" s="21">
        <f t="shared" si="22"/>
        <v>-174.6962341105268</v>
      </c>
      <c r="AT195" s="21">
        <f t="shared" si="22"/>
        <v>-176.44327092864447</v>
      </c>
      <c r="AU195" s="21">
        <f t="shared" si="22"/>
        <v>-178.19365282411533</v>
      </c>
      <c r="AV195" s="21">
        <f t="shared" si="22"/>
        <v>-179.9474336668936</v>
      </c>
      <c r="AW195" s="21">
        <f t="shared" si="22"/>
        <v>-181.70464984128611</v>
      </c>
      <c r="AX195" s="21">
        <f t="shared" si="22"/>
        <v>-183.46533491469734</v>
      </c>
      <c r="AY195" s="21">
        <f t="shared" si="22"/>
        <v>-185.06726412319983</v>
      </c>
      <c r="AZ195" s="21">
        <f t="shared" si="22"/>
        <v>-186.61586511540119</v>
      </c>
      <c r="BA195" s="21">
        <f t="shared" si="22"/>
        <v>-188.16968088231144</v>
      </c>
      <c r="BB195" s="21">
        <f t="shared" si="22"/>
        <v>-189.7149301453739</v>
      </c>
    </row>
    <row r="196" spans="1:54" outlineLevel="2">
      <c r="A196" s="452"/>
      <c r="B196" s="150" t="s">
        <v>285</v>
      </c>
      <c r="C196" s="19"/>
      <c r="D196" s="135" t="s">
        <v>386</v>
      </c>
      <c r="E196" s="21">
        <f t="shared" ref="E196:BB196" si="23">SUMIF($B$143:$B$154,"Safety",E$143:E$154)*E187</f>
        <v>-1.4441851809957318</v>
      </c>
      <c r="F196" s="21">
        <f t="shared" si="23"/>
        <v>-1.4398198870874954</v>
      </c>
      <c r="G196" s="21">
        <f t="shared" si="23"/>
        <v>-1.427557065305519</v>
      </c>
      <c r="H196" s="21">
        <f t="shared" si="23"/>
        <v>-1.4373620391273292</v>
      </c>
      <c r="I196" s="21">
        <f t="shared" si="23"/>
        <v>-1.4405667256708425</v>
      </c>
      <c r="J196" s="21">
        <f t="shared" si="23"/>
        <v>-1.4368980502238424</v>
      </c>
      <c r="K196" s="21">
        <f t="shared" si="23"/>
        <v>-1.4514405347551234</v>
      </c>
      <c r="L196" s="21">
        <f t="shared" si="23"/>
        <v>-1.4663669274493465</v>
      </c>
      <c r="M196" s="21">
        <f t="shared" si="23"/>
        <v>-1.4816508855502593</v>
      </c>
      <c r="N196" s="21">
        <f t="shared" si="23"/>
        <v>-1.4972780993807748</v>
      </c>
      <c r="O196" s="21">
        <f t="shared" si="23"/>
        <v>-1.5127695946502788</v>
      </c>
      <c r="P196" s="21">
        <f t="shared" si="23"/>
        <v>-1.5285024575067419</v>
      </c>
      <c r="Q196" s="21">
        <f t="shared" si="23"/>
        <v>-1.5445787567110147</v>
      </c>
      <c r="R196" s="21">
        <f t="shared" si="23"/>
        <v>-1.5610021547883883</v>
      </c>
      <c r="S196" s="21">
        <f t="shared" si="23"/>
        <v>-1.5777763878852966</v>
      </c>
      <c r="T196" s="21">
        <f t="shared" si="23"/>
        <v>-1.5949052905424657</v>
      </c>
      <c r="U196" s="21">
        <f t="shared" si="23"/>
        <v>-1.6123927289629276</v>
      </c>
      <c r="V196" s="21">
        <f t="shared" si="23"/>
        <v>-1.630242696884004</v>
      </c>
      <c r="W196" s="21">
        <f t="shared" si="23"/>
        <v>-1.6484592810465453</v>
      </c>
      <c r="X196" s="21">
        <f t="shared" si="23"/>
        <v>-1.6670465956350835</v>
      </c>
      <c r="Y196" s="21">
        <f t="shared" si="23"/>
        <v>-1.6860089046921769</v>
      </c>
      <c r="Z196" s="21">
        <f t="shared" si="23"/>
        <v>-1.7053505196174321</v>
      </c>
      <c r="AA196" s="21">
        <f t="shared" si="23"/>
        <v>-1.7250758342344479</v>
      </c>
      <c r="AB196" s="21">
        <f t="shared" si="23"/>
        <v>-1.7440906354369401</v>
      </c>
      <c r="AC196" s="21">
        <f t="shared" si="23"/>
        <v>-3.0528225528998805</v>
      </c>
      <c r="AD196" s="21">
        <f t="shared" si="23"/>
        <v>-3.0502936277975579</v>
      </c>
      <c r="AE196" s="21">
        <f t="shared" si="23"/>
        <v>-3.0484623352955555</v>
      </c>
      <c r="AF196" s="21">
        <f t="shared" si="23"/>
        <v>-3.0473289441926221</v>
      </c>
      <c r="AG196" s="21">
        <f t="shared" si="23"/>
        <v>-3.046893909247772</v>
      </c>
      <c r="AH196" s="21">
        <f t="shared" si="23"/>
        <v>-3.0471578763289524</v>
      </c>
      <c r="AI196" s="21">
        <f t="shared" si="23"/>
        <v>-3.0481216588374109</v>
      </c>
      <c r="AJ196" s="21">
        <f t="shared" si="23"/>
        <v>-3.0562298900518194</v>
      </c>
      <c r="AK196" s="21">
        <f t="shared" si="23"/>
        <v>-3.0650637213487277</v>
      </c>
      <c r="AL196" s="21">
        <f t="shared" si="23"/>
        <v>-3.0746290169449404</v>
      </c>
      <c r="AM196" s="21">
        <f t="shared" si="23"/>
        <v>-3.08493189086792</v>
      </c>
      <c r="AN196" s="21">
        <f t="shared" si="23"/>
        <v>-3.0959786528251785</v>
      </c>
      <c r="AO196" s="21">
        <f t="shared" si="23"/>
        <v>-3.107775834899515</v>
      </c>
      <c r="AP196" s="21">
        <f t="shared" si="23"/>
        <v>-3.1203302166702125</v>
      </c>
      <c r="AQ196" s="21">
        <f t="shared" si="23"/>
        <v>-3.1336487947659459</v>
      </c>
      <c r="AR196" s="21">
        <f t="shared" si="23"/>
        <v>-3.1477387922158626</v>
      </c>
      <c r="AS196" s="21">
        <f t="shared" si="23"/>
        <v>-3.1626076784862938</v>
      </c>
      <c r="AT196" s="21">
        <f t="shared" si="23"/>
        <v>-3.1782631745408199</v>
      </c>
      <c r="AU196" s="21">
        <f t="shared" si="23"/>
        <v>-3.1947132191566028</v>
      </c>
      <c r="AV196" s="21">
        <f t="shared" si="23"/>
        <v>-3.2119660339030358</v>
      </c>
      <c r="AW196" s="21">
        <f t="shared" si="23"/>
        <v>-3.2300300861103879</v>
      </c>
      <c r="AX196" s="21">
        <f t="shared" si="23"/>
        <v>-3.2489140886380046</v>
      </c>
      <c r="AY196" s="21">
        <f t="shared" si="23"/>
        <v>-3.2674078526966364</v>
      </c>
      <c r="AZ196" s="21">
        <f t="shared" si="23"/>
        <v>-3.2862954154617734</v>
      </c>
      <c r="BA196" s="21">
        <f t="shared" si="23"/>
        <v>-3.3060228799237339</v>
      </c>
      <c r="BB196" s="21">
        <f t="shared" si="23"/>
        <v>-3.3258687673528646</v>
      </c>
    </row>
    <row r="197" spans="1:54" outlineLevel="2">
      <c r="A197" s="452"/>
      <c r="B197" s="150" t="s">
        <v>288</v>
      </c>
      <c r="C197" s="19"/>
      <c r="D197" s="135" t="s">
        <v>386</v>
      </c>
      <c r="E197" s="21">
        <f>SUMIF($B$143:$B$154,"Financial",E$143:E$154)*E186</f>
        <v>-6.1219148991000001</v>
      </c>
      <c r="F197" s="21">
        <f t="shared" ref="F197:BB197" si="24">SUMIF($B$143:$B$154,"Financial",F$143:F$154)*F186</f>
        <v>-5.9700838931884066</v>
      </c>
      <c r="G197" s="21">
        <f t="shared" si="24"/>
        <v>-5.815537696571683</v>
      </c>
      <c r="H197" s="21">
        <f t="shared" si="24"/>
        <v>-5.745086660201995</v>
      </c>
      <c r="I197" s="21">
        <f t="shared" si="24"/>
        <v>-5.6477414592040107</v>
      </c>
      <c r="J197" s="21">
        <f t="shared" si="24"/>
        <v>-5.5310212415576556</v>
      </c>
      <c r="K197" s="21">
        <f t="shared" si="24"/>
        <v>-5.4828076296096437</v>
      </c>
      <c r="L197" s="21">
        <f t="shared" si="24"/>
        <v>-5.4357681635646173</v>
      </c>
      <c r="M197" s="21">
        <f t="shared" si="24"/>
        <v>-5.3897880758827528</v>
      </c>
      <c r="N197" s="21">
        <f t="shared" si="24"/>
        <v>-5.3447777984757305</v>
      </c>
      <c r="O197" s="21">
        <f t="shared" si="24"/>
        <v>-5.2921839697015711</v>
      </c>
      <c r="P197" s="21">
        <f t="shared" si="24"/>
        <v>-5.2386709434314493</v>
      </c>
      <c r="Q197" s="21">
        <f t="shared" si="24"/>
        <v>-5.1864068557234555</v>
      </c>
      <c r="R197" s="21">
        <f t="shared" si="24"/>
        <v>-5.1353521058735776</v>
      </c>
      <c r="S197" s="21">
        <f t="shared" si="24"/>
        <v>-5.0854684202489144</v>
      </c>
      <c r="T197" s="21">
        <f t="shared" si="24"/>
        <v>-5.0367188114976535</v>
      </c>
      <c r="U197" s="21">
        <f t="shared" si="24"/>
        <v>-4.9890675300106224</v>
      </c>
      <c r="V197" s="21">
        <f t="shared" si="24"/>
        <v>-4.9424800256558408</v>
      </c>
      <c r="W197" s="21">
        <f t="shared" si="24"/>
        <v>-4.8969229058997419</v>
      </c>
      <c r="X197" s="21">
        <f t="shared" si="24"/>
        <v>-4.8523638975074821</v>
      </c>
      <c r="Y197" s="21">
        <f t="shared" si="24"/>
        <v>-4.8087718077100661</v>
      </c>
      <c r="Z197" s="21">
        <f t="shared" si="24"/>
        <v>-4.7661164885164293</v>
      </c>
      <c r="AA197" s="21">
        <f t="shared" si="24"/>
        <v>-4.7243688012918197</v>
      </c>
      <c r="AB197" s="21">
        <f t="shared" si="24"/>
        <v>-4.6799244726074356</v>
      </c>
      <c r="AC197" s="21">
        <f t="shared" si="24"/>
        <v>-16.98008989805821</v>
      </c>
      <c r="AD197" s="21">
        <f t="shared" si="24"/>
        <v>-16.780292719588399</v>
      </c>
      <c r="AE197" s="21">
        <f t="shared" si="24"/>
        <v>-16.58560948910333</v>
      </c>
      <c r="AF197" s="21">
        <f t="shared" si="24"/>
        <v>-16.395875429129326</v>
      </c>
      <c r="AG197" s="21">
        <f t="shared" si="24"/>
        <v>-16.210931305418811</v>
      </c>
      <c r="AH197" s="21">
        <f t="shared" si="24"/>
        <v>-16.030623226236209</v>
      </c>
      <c r="AI197" s="21">
        <f t="shared" si="24"/>
        <v>-15.85480250715996</v>
      </c>
      <c r="AJ197" s="21">
        <f t="shared" si="24"/>
        <v>-15.759458081963675</v>
      </c>
      <c r="AK197" s="21">
        <f t="shared" si="24"/>
        <v>-15.667060073918275</v>
      </c>
      <c r="AL197" s="21">
        <f t="shared" si="24"/>
        <v>-15.57752378455462</v>
      </c>
      <c r="AM197" s="21">
        <f t="shared" si="24"/>
        <v>-15.490767004639816</v>
      </c>
      <c r="AN197" s="21">
        <f t="shared" si="24"/>
        <v>-15.406709938670316</v>
      </c>
      <c r="AO197" s="21">
        <f t="shared" si="24"/>
        <v>-15.325275135478861</v>
      </c>
      <c r="AP197" s="21">
        <f t="shared" si="24"/>
        <v>-15.24638742082143</v>
      </c>
      <c r="AQ197" s="21">
        <f t="shared" si="24"/>
        <v>-15.169973837352604</v>
      </c>
      <c r="AR197" s="21">
        <f t="shared" si="24"/>
        <v>-15.095963571678597</v>
      </c>
      <c r="AS197" s="21">
        <f t="shared" si="24"/>
        <v>-15.024287889344928</v>
      </c>
      <c r="AT197" s="21">
        <f t="shared" si="24"/>
        <v>-14.954880089215466</v>
      </c>
      <c r="AU197" s="21">
        <f t="shared" si="24"/>
        <v>-14.887675436225784</v>
      </c>
      <c r="AV197" s="21">
        <f t="shared" si="24"/>
        <v>-14.822611095884366</v>
      </c>
      <c r="AW197" s="21">
        <f t="shared" si="24"/>
        <v>-14.759626103215391</v>
      </c>
      <c r="AX197" s="21">
        <f t="shared" si="24"/>
        <v>-14.698661275040319</v>
      </c>
      <c r="AY197" s="21">
        <f t="shared" si="24"/>
        <v>-14.628641820762807</v>
      </c>
      <c r="AZ197" s="21">
        <f t="shared" si="24"/>
        <v>-14.556946924688933</v>
      </c>
      <c r="BA197" s="21">
        <f t="shared" si="24"/>
        <v>-14.487525622245244</v>
      </c>
      <c r="BB197" s="21">
        <f t="shared" si="24"/>
        <v>-14.418643047814342</v>
      </c>
    </row>
    <row r="198" spans="1:54" outlineLevel="2">
      <c r="A198" s="453"/>
      <c r="B198" s="150" t="s">
        <v>473</v>
      </c>
      <c r="C198" s="19"/>
      <c r="D198" s="135" t="s">
        <v>386</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51" t="s">
        <v>493</v>
      </c>
      <c r="B200" s="150" t="s">
        <v>494</v>
      </c>
      <c r="C200" s="19"/>
      <c r="D200" s="135" t="s">
        <v>386</v>
      </c>
      <c r="E200" s="21">
        <f>SUM(E190:E193,E196:E198)</f>
        <v>-24.29327146697576</v>
      </c>
      <c r="F200" s="21">
        <f t="shared" ref="F200:BB200" si="26">SUM(F190:F193,F196:F198)</f>
        <v>-22.789926560032935</v>
      </c>
      <c r="G200" s="21">
        <f t="shared" si="26"/>
        <v>-24.332783514614533</v>
      </c>
      <c r="H200" s="21">
        <f t="shared" si="26"/>
        <v>-22.642448001013555</v>
      </c>
      <c r="I200" s="21">
        <f t="shared" si="26"/>
        <v>-24.210378914060804</v>
      </c>
      <c r="J200" s="21">
        <f t="shared" si="26"/>
        <v>-21.572217900131758</v>
      </c>
      <c r="K200" s="21">
        <f t="shared" si="26"/>
        <v>-21.565205039102246</v>
      </c>
      <c r="L200" s="21">
        <f t="shared" si="26"/>
        <v>-21.602519379390326</v>
      </c>
      <c r="M200" s="21">
        <f t="shared" si="26"/>
        <v>-21.643633116854431</v>
      </c>
      <c r="N200" s="21">
        <f t="shared" si="26"/>
        <v>-21.648839126198894</v>
      </c>
      <c r="O200" s="21">
        <f t="shared" si="26"/>
        <v>-21.628434519369488</v>
      </c>
      <c r="P200" s="21">
        <f t="shared" si="26"/>
        <v>-21.594330688242664</v>
      </c>
      <c r="Q200" s="21">
        <f t="shared" si="26"/>
        <v>-21.564097336629509</v>
      </c>
      <c r="R200" s="21">
        <f t="shared" si="26"/>
        <v>-21.575184947707186</v>
      </c>
      <c r="S200" s="21">
        <f t="shared" si="26"/>
        <v>-21.551812674262656</v>
      </c>
      <c r="T200" s="21">
        <f t="shared" si="26"/>
        <v>-21.531836758606115</v>
      </c>
      <c r="U200" s="21">
        <f t="shared" si="26"/>
        <v>-21.515110313374294</v>
      </c>
      <c r="V200" s="21">
        <f t="shared" si="26"/>
        <v>-21.537636993433644</v>
      </c>
      <c r="W200" s="21">
        <f t="shared" si="26"/>
        <v>-21.526647607212322</v>
      </c>
      <c r="X200" s="21">
        <f t="shared" si="26"/>
        <v>-21.553969717238985</v>
      </c>
      <c r="Y200" s="21">
        <f t="shared" si="26"/>
        <v>-21.548237639157655</v>
      </c>
      <c r="Z200" s="21">
        <f t="shared" si="26"/>
        <v>-21.579928299743415</v>
      </c>
      <c r="AA200" s="21">
        <f t="shared" si="26"/>
        <v>-21.613496499375959</v>
      </c>
      <c r="AB200" s="21">
        <f t="shared" si="26"/>
        <v>-21.628383630927477</v>
      </c>
      <c r="AC200" s="21">
        <f t="shared" si="26"/>
        <v>-132.95122596275763</v>
      </c>
      <c r="AD200" s="21">
        <f t="shared" si="26"/>
        <v>-133.35039548886931</v>
      </c>
      <c r="AE200" s="21">
        <f t="shared" si="26"/>
        <v>-133.77328871366529</v>
      </c>
      <c r="AF200" s="21">
        <f t="shared" si="26"/>
        <v>-134.18729034579803</v>
      </c>
      <c r="AG200" s="21">
        <f t="shared" si="26"/>
        <v>-134.5954053668641</v>
      </c>
      <c r="AH200" s="21">
        <f t="shared" si="26"/>
        <v>-135.00134679458984</v>
      </c>
      <c r="AI200" s="21">
        <f t="shared" si="26"/>
        <v>-135.41031377203973</v>
      </c>
      <c r="AJ200" s="21">
        <f t="shared" si="26"/>
        <v>-136.4698330777741</v>
      </c>
      <c r="AK200" s="21">
        <f t="shared" si="26"/>
        <v>-137.5338192992333</v>
      </c>
      <c r="AL200" s="21">
        <f t="shared" si="26"/>
        <v>-138.60374932817419</v>
      </c>
      <c r="AM200" s="21">
        <f t="shared" si="26"/>
        <v>-139.6801626921133</v>
      </c>
      <c r="AN200" s="21">
        <f t="shared" si="26"/>
        <v>-140.76287877474218</v>
      </c>
      <c r="AO200" s="21">
        <f t="shared" si="26"/>
        <v>-141.85139305279432</v>
      </c>
      <c r="AP200" s="21">
        <f t="shared" si="26"/>
        <v>-142.9457493512644</v>
      </c>
      <c r="AQ200" s="21">
        <f t="shared" si="26"/>
        <v>-144.04611978619326</v>
      </c>
      <c r="AR200" s="21">
        <f t="shared" si="26"/>
        <v>-145.1524415806866</v>
      </c>
      <c r="AS200" s="21">
        <f t="shared" si="26"/>
        <v>-146.26461271409963</v>
      </c>
      <c r="AT200" s="21">
        <f t="shared" si="26"/>
        <v>-147.3825837886051</v>
      </c>
      <c r="AU200" s="21">
        <f t="shared" si="26"/>
        <v>-148.50635095425417</v>
      </c>
      <c r="AV200" s="21">
        <f t="shared" si="26"/>
        <v>-149.63588402682981</v>
      </c>
      <c r="AW200" s="21">
        <f t="shared" si="26"/>
        <v>-150.77113099533597</v>
      </c>
      <c r="AX200" s="21">
        <f t="shared" si="26"/>
        <v>-151.91204904949456</v>
      </c>
      <c r="AY200" s="21">
        <f t="shared" si="26"/>
        <v>-152.92797541280513</v>
      </c>
      <c r="AZ200" s="21">
        <f t="shared" si="26"/>
        <v>-153.90418935807767</v>
      </c>
      <c r="BA200" s="21">
        <f t="shared" si="26"/>
        <v>-154.88780774501728</v>
      </c>
      <c r="BB200" s="21">
        <f t="shared" si="26"/>
        <v>-155.86631650074929</v>
      </c>
    </row>
    <row r="201" spans="1:54" outlineLevel="2">
      <c r="A201" s="452"/>
      <c r="B201" s="150" t="s">
        <v>495</v>
      </c>
      <c r="C201" s="19"/>
      <c r="D201" s="135" t="s">
        <v>386</v>
      </c>
      <c r="E201" s="21">
        <f>SUM(E190:E192,E194,E196:E198)</f>
        <v>-18.160954482583961</v>
      </c>
      <c r="F201" s="21">
        <f t="shared" ref="F201:BB201" si="27">SUM(F190:F192,F194,F196:F198)</f>
        <v>-16.699968265866108</v>
      </c>
      <c r="G201" s="21">
        <f t="shared" si="27"/>
        <v>-18.278494058759616</v>
      </c>
      <c r="H201" s="21">
        <f t="shared" si="27"/>
        <v>-16.57036826585172</v>
      </c>
      <c r="I201" s="21">
        <f t="shared" si="27"/>
        <v>-18.115351976529453</v>
      </c>
      <c r="J201" s="21">
        <f t="shared" si="27"/>
        <v>-15.465687136363552</v>
      </c>
      <c r="K201" s="21">
        <f t="shared" si="27"/>
        <v>-15.426960050558447</v>
      </c>
      <c r="L201" s="21">
        <f t="shared" si="27"/>
        <v>-15.394472586003811</v>
      </c>
      <c r="M201" s="21">
        <f t="shared" si="27"/>
        <v>-15.367830617611521</v>
      </c>
      <c r="N201" s="21">
        <f t="shared" si="27"/>
        <v>-15.346609692882591</v>
      </c>
      <c r="O201" s="21">
        <f t="shared" si="27"/>
        <v>-15.288282037796353</v>
      </c>
      <c r="P201" s="21">
        <f t="shared" si="27"/>
        <v>-15.224878086039338</v>
      </c>
      <c r="Q201" s="21">
        <f t="shared" si="27"/>
        <v>-15.167197204180361</v>
      </c>
      <c r="R201" s="21">
        <f t="shared" si="27"/>
        <v>-15.115027805666816</v>
      </c>
      <c r="S201" s="21">
        <f t="shared" si="27"/>
        <v>-15.066711958169986</v>
      </c>
      <c r="T201" s="21">
        <f t="shared" si="27"/>
        <v>-15.023501085717465</v>
      </c>
      <c r="U201" s="21">
        <f t="shared" si="27"/>
        <v>-14.985213001183029</v>
      </c>
      <c r="V201" s="21">
        <f t="shared" si="27"/>
        <v>-14.951674740953809</v>
      </c>
      <c r="W201" s="21">
        <f t="shared" si="27"/>
        <v>-14.922722079292846</v>
      </c>
      <c r="X201" s="21">
        <f t="shared" si="27"/>
        <v>-14.898199097949615</v>
      </c>
      <c r="Y201" s="21">
        <f t="shared" si="27"/>
        <v>-14.877957920865947</v>
      </c>
      <c r="Z201" s="21">
        <f t="shared" si="27"/>
        <v>-14.86185824178945</v>
      </c>
      <c r="AA201" s="21">
        <f t="shared" si="27"/>
        <v>-14.849767033038567</v>
      </c>
      <c r="AB201" s="21">
        <f t="shared" si="27"/>
        <v>-14.828155998532361</v>
      </c>
      <c r="AC201" s="21">
        <f t="shared" si="27"/>
        <v>-82.327188735810097</v>
      </c>
      <c r="AD201" s="21">
        <f t="shared" si="27"/>
        <v>-82.372890591242097</v>
      </c>
      <c r="AE201" s="21">
        <f t="shared" si="27"/>
        <v>-82.424838244407923</v>
      </c>
      <c r="AF201" s="21">
        <f t="shared" si="27"/>
        <v>-82.480453479623975</v>
      </c>
      <c r="AG201" s="21">
        <f t="shared" si="27"/>
        <v>-82.538239356416213</v>
      </c>
      <c r="AH201" s="21">
        <f t="shared" si="27"/>
        <v>-82.598144269707035</v>
      </c>
      <c r="AI201" s="21">
        <f t="shared" si="27"/>
        <v>-82.662195736428956</v>
      </c>
      <c r="AJ201" s="21">
        <f t="shared" si="27"/>
        <v>-83.122471402170092</v>
      </c>
      <c r="AK201" s="21">
        <f t="shared" si="27"/>
        <v>-83.587887505731103</v>
      </c>
      <c r="AL201" s="21">
        <f t="shared" si="27"/>
        <v>-84.058469426660395</v>
      </c>
      <c r="AM201" s="21">
        <f t="shared" si="27"/>
        <v>-84.534328076817957</v>
      </c>
      <c r="AN201" s="21">
        <f t="shared" si="27"/>
        <v>-85.015440030602448</v>
      </c>
      <c r="AO201" s="21">
        <f t="shared" si="27"/>
        <v>-85.501600620131214</v>
      </c>
      <c r="AP201" s="21">
        <f t="shared" si="27"/>
        <v>-85.992761821284304</v>
      </c>
      <c r="AQ201" s="21">
        <f t="shared" si="27"/>
        <v>-86.488895509258143</v>
      </c>
      <c r="AR201" s="21">
        <f t="shared" si="27"/>
        <v>-86.989947538047034</v>
      </c>
      <c r="AS201" s="21">
        <f t="shared" si="27"/>
        <v>-87.495844515280524</v>
      </c>
      <c r="AT201" s="21">
        <f t="shared" si="27"/>
        <v>-88.006519431461541</v>
      </c>
      <c r="AU201" s="21">
        <f t="shared" si="27"/>
        <v>-88.52192186706128</v>
      </c>
      <c r="AV201" s="21">
        <f t="shared" si="27"/>
        <v>-89.041997295612674</v>
      </c>
      <c r="AW201" s="21">
        <f t="shared" si="27"/>
        <v>-89.566687995919509</v>
      </c>
      <c r="AX201" s="21">
        <f t="shared" si="27"/>
        <v>-90.095937842086684</v>
      </c>
      <c r="AY201" s="21">
        <f t="shared" si="27"/>
        <v>-90.553753692935359</v>
      </c>
      <c r="AZ201" s="21">
        <f t="shared" si="27"/>
        <v>-90.989915254525769</v>
      </c>
      <c r="BA201" s="21">
        <f t="shared" si="27"/>
        <v>-91.431810831363194</v>
      </c>
      <c r="BB201" s="21">
        <f t="shared" si="27"/>
        <v>-91.871571512296882</v>
      </c>
    </row>
    <row r="202" spans="1:54" outlineLevel="2">
      <c r="A202" s="453"/>
      <c r="B202" s="150" t="s">
        <v>496</v>
      </c>
      <c r="C202" s="19"/>
      <c r="D202" s="135" t="s">
        <v>386</v>
      </c>
      <c r="E202" s="21">
        <f>SUM(E190:E192,E195:E198)</f>
        <v>-30.464470876077655</v>
      </c>
      <c r="F202" s="21">
        <f t="shared" ref="F202:BB202" si="28">SUM(F190:F192,F195:F198)</f>
        <v>-28.856967372090264</v>
      </c>
      <c r="G202" s="21">
        <f t="shared" si="28"/>
        <v>-30.393914947328902</v>
      </c>
      <c r="H202" s="21">
        <f t="shared" si="28"/>
        <v>-28.755855066377848</v>
      </c>
      <c r="I202" s="21">
        <f t="shared" si="28"/>
        <v>-30.304114573357278</v>
      </c>
      <c r="J202" s="21">
        <f t="shared" si="28"/>
        <v>-27.641621323796386</v>
      </c>
      <c r="K202" s="21">
        <f t="shared" si="28"/>
        <v>-27.716180760560349</v>
      </c>
      <c r="L202" s="21">
        <f t="shared" si="28"/>
        <v>-27.798861800531483</v>
      </c>
      <c r="M202" s="21">
        <f t="shared" si="28"/>
        <v>-27.889210145073438</v>
      </c>
      <c r="N202" s="21">
        <f t="shared" si="28"/>
        <v>-27.986618803232957</v>
      </c>
      <c r="O202" s="21">
        <f t="shared" si="28"/>
        <v>-27.996841748237877</v>
      </c>
      <c r="P202" s="21">
        <f t="shared" si="28"/>
        <v>-27.990605317805695</v>
      </c>
      <c r="Q202" s="21">
        <f t="shared" si="28"/>
        <v>-27.992188796683958</v>
      </c>
      <c r="R202" s="21">
        <f t="shared" si="28"/>
        <v>-28.001374459763774</v>
      </c>
      <c r="S202" s="21">
        <f t="shared" si="28"/>
        <v>-28.013584995946605</v>
      </c>
      <c r="T202" s="21">
        <f t="shared" si="28"/>
        <v>-28.032951528240616</v>
      </c>
      <c r="U202" s="21">
        <f t="shared" si="28"/>
        <v>-28.059285743549996</v>
      </c>
      <c r="V202" s="21">
        <f t="shared" si="28"/>
        <v>-28.092409026185198</v>
      </c>
      <c r="W202" s="21">
        <f t="shared" si="28"/>
        <v>-28.132151972160727</v>
      </c>
      <c r="X202" s="21">
        <f t="shared" si="28"/>
        <v>-28.178353923656744</v>
      </c>
      <c r="Y202" s="21">
        <f t="shared" si="28"/>
        <v>-28.230862733434805</v>
      </c>
      <c r="Z202" s="21">
        <f t="shared" si="28"/>
        <v>-28.289534247791202</v>
      </c>
      <c r="AA202" s="21">
        <f t="shared" si="28"/>
        <v>-28.354232062969729</v>
      </c>
      <c r="AB202" s="21">
        <f t="shared" si="28"/>
        <v>-28.397315362456915</v>
      </c>
      <c r="AC202" s="21">
        <f t="shared" si="28"/>
        <v>-183.31169819549524</v>
      </c>
      <c r="AD202" s="21">
        <f t="shared" si="28"/>
        <v>-184.03034216882187</v>
      </c>
      <c r="AE202" s="21">
        <f t="shared" si="28"/>
        <v>-184.75293199703086</v>
      </c>
      <c r="AF202" s="21">
        <f t="shared" si="28"/>
        <v>-185.47215643689213</v>
      </c>
      <c r="AG202" s="21">
        <f t="shared" si="28"/>
        <v>-186.18393347582236</v>
      </c>
      <c r="AH202" s="21">
        <f t="shared" si="28"/>
        <v>-186.88850302373729</v>
      </c>
      <c r="AI202" s="21">
        <f t="shared" si="28"/>
        <v>-187.59232866910293</v>
      </c>
      <c r="AJ202" s="21">
        <f t="shared" si="28"/>
        <v>-189.19797917160176</v>
      </c>
      <c r="AK202" s="21">
        <f t="shared" si="28"/>
        <v>-190.81005533073252</v>
      </c>
      <c r="AL202" s="21">
        <f t="shared" si="28"/>
        <v>-192.42883899152915</v>
      </c>
      <c r="AM202" s="21">
        <f t="shared" si="28"/>
        <v>-194.05486170712737</v>
      </c>
      <c r="AN202" s="21">
        <f t="shared" si="28"/>
        <v>-195.68824544751072</v>
      </c>
      <c r="AO202" s="21">
        <f t="shared" si="28"/>
        <v>-197.3285620134609</v>
      </c>
      <c r="AP202" s="21">
        <f t="shared" si="28"/>
        <v>-198.97584678451264</v>
      </c>
      <c r="AQ202" s="21">
        <f t="shared" si="28"/>
        <v>-200.630188757816</v>
      </c>
      <c r="AR202" s="21">
        <f t="shared" si="28"/>
        <v>-202.29159288925462</v>
      </c>
      <c r="AS202" s="21">
        <f t="shared" si="28"/>
        <v>-203.9600005936515</v>
      </c>
      <c r="AT202" s="21">
        <f t="shared" si="28"/>
        <v>-205.63536672212567</v>
      </c>
      <c r="AU202" s="21">
        <f t="shared" si="28"/>
        <v>-207.31769042158825</v>
      </c>
      <c r="AV202" s="21">
        <f t="shared" si="28"/>
        <v>-209.00695307887406</v>
      </c>
      <c r="AW202" s="21">
        <f t="shared" si="28"/>
        <v>-210.70312122899068</v>
      </c>
      <c r="AX202" s="21">
        <f t="shared" si="28"/>
        <v>-212.40616112431266</v>
      </c>
      <c r="AY202" s="21">
        <f t="shared" si="28"/>
        <v>-213.93192978103841</v>
      </c>
      <c r="AZ202" s="21">
        <f t="shared" si="28"/>
        <v>-215.40049200430275</v>
      </c>
      <c r="BA202" s="21">
        <f t="shared" si="28"/>
        <v>-216.87826475928608</v>
      </c>
      <c r="BB202" s="21">
        <f t="shared" si="28"/>
        <v>-218.34819161579935</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51" t="s">
        <v>497</v>
      </c>
      <c r="B204" s="150" t="s">
        <v>498</v>
      </c>
      <c r="C204" s="19"/>
      <c r="D204" s="135" t="s">
        <v>386</v>
      </c>
      <c r="E204" s="21">
        <f>E200</f>
        <v>-24.29327146697576</v>
      </c>
      <c r="F204" s="21">
        <f>F200+E204</f>
        <v>-47.083198027008692</v>
      </c>
      <c r="G204" s="21">
        <f t="shared" ref="G204:BB206" si="29">G200+F204</f>
        <v>-71.415981541623225</v>
      </c>
      <c r="H204" s="21">
        <f t="shared" si="29"/>
        <v>-94.058429542636787</v>
      </c>
      <c r="I204" s="21">
        <f t="shared" si="29"/>
        <v>-118.2688084566976</v>
      </c>
      <c r="J204" s="21">
        <f t="shared" si="29"/>
        <v>-139.84102635682936</v>
      </c>
      <c r="K204" s="21">
        <f t="shared" si="29"/>
        <v>-161.4062313959316</v>
      </c>
      <c r="L204" s="21">
        <f t="shared" si="29"/>
        <v>-183.00875077532191</v>
      </c>
      <c r="M204" s="21">
        <f t="shared" si="29"/>
        <v>-204.65238389217635</v>
      </c>
      <c r="N204" s="21">
        <f t="shared" si="29"/>
        <v>-226.30122301837525</v>
      </c>
      <c r="O204" s="21">
        <f t="shared" si="29"/>
        <v>-247.92965753774473</v>
      </c>
      <c r="P204" s="21">
        <f t="shared" si="29"/>
        <v>-269.52398822598741</v>
      </c>
      <c r="Q204" s="21">
        <f t="shared" si="29"/>
        <v>-291.08808556261693</v>
      </c>
      <c r="R204" s="21">
        <f t="shared" si="29"/>
        <v>-312.66327051032408</v>
      </c>
      <c r="S204" s="21">
        <f t="shared" si="29"/>
        <v>-334.21508318458672</v>
      </c>
      <c r="T204" s="21">
        <f t="shared" si="29"/>
        <v>-355.74691994319284</v>
      </c>
      <c r="U204" s="21">
        <f t="shared" si="29"/>
        <v>-377.26203025656713</v>
      </c>
      <c r="V204" s="21">
        <f t="shared" si="29"/>
        <v>-398.79966725000077</v>
      </c>
      <c r="W204" s="21">
        <f t="shared" si="29"/>
        <v>-420.32631485721311</v>
      </c>
      <c r="X204" s="21">
        <f t="shared" si="29"/>
        <v>-441.88028457445211</v>
      </c>
      <c r="Y204" s="21">
        <f t="shared" si="29"/>
        <v>-463.42852221360977</v>
      </c>
      <c r="Z204" s="21">
        <f t="shared" si="29"/>
        <v>-485.00845051335318</v>
      </c>
      <c r="AA204" s="21">
        <f t="shared" si="29"/>
        <v>-506.62194701272915</v>
      </c>
      <c r="AB204" s="21">
        <f t="shared" si="29"/>
        <v>-528.25033064365664</v>
      </c>
      <c r="AC204" s="21">
        <f t="shared" si="29"/>
        <v>-661.20155660641421</v>
      </c>
      <c r="AD204" s="21">
        <f t="shared" si="29"/>
        <v>-794.55195209528347</v>
      </c>
      <c r="AE204" s="21">
        <f t="shared" si="29"/>
        <v>-928.32524080894882</v>
      </c>
      <c r="AF204" s="21">
        <f t="shared" si="29"/>
        <v>-1062.5125311547467</v>
      </c>
      <c r="AG204" s="21">
        <f t="shared" si="29"/>
        <v>-1197.1079365216108</v>
      </c>
      <c r="AH204" s="21">
        <f t="shared" si="29"/>
        <v>-1332.1092833162006</v>
      </c>
      <c r="AI204" s="21">
        <f t="shared" si="29"/>
        <v>-1467.5195970882403</v>
      </c>
      <c r="AJ204" s="21">
        <f t="shared" si="29"/>
        <v>-1603.9894301660145</v>
      </c>
      <c r="AK204" s="21">
        <f t="shared" si="29"/>
        <v>-1741.5232494652478</v>
      </c>
      <c r="AL204" s="21">
        <f t="shared" si="29"/>
        <v>-1880.126998793422</v>
      </c>
      <c r="AM204" s="21">
        <f t="shared" si="29"/>
        <v>-2019.8071614855353</v>
      </c>
      <c r="AN204" s="21">
        <f t="shared" si="29"/>
        <v>-2160.5700402602774</v>
      </c>
      <c r="AO204" s="21">
        <f t="shared" si="29"/>
        <v>-2302.4214333130717</v>
      </c>
      <c r="AP204" s="21">
        <f t="shared" si="29"/>
        <v>-2445.3671826643363</v>
      </c>
      <c r="AQ204" s="21">
        <f t="shared" si="29"/>
        <v>-2589.4133024505295</v>
      </c>
      <c r="AR204" s="21">
        <f t="shared" si="29"/>
        <v>-2734.5657440312161</v>
      </c>
      <c r="AS204" s="21">
        <f t="shared" si="29"/>
        <v>-2880.8303567453158</v>
      </c>
      <c r="AT204" s="21">
        <f t="shared" si="29"/>
        <v>-3028.212940533921</v>
      </c>
      <c r="AU204" s="21">
        <f t="shared" si="29"/>
        <v>-3176.7192914881753</v>
      </c>
      <c r="AV204" s="21">
        <f t="shared" si="29"/>
        <v>-3326.3551755150052</v>
      </c>
      <c r="AW204" s="21">
        <f t="shared" si="29"/>
        <v>-3477.1263065103412</v>
      </c>
      <c r="AX204" s="21">
        <f t="shared" si="29"/>
        <v>-3629.038355559836</v>
      </c>
      <c r="AY204" s="21">
        <f t="shared" si="29"/>
        <v>-3781.9663309726411</v>
      </c>
      <c r="AZ204" s="21">
        <f t="shared" si="29"/>
        <v>-3935.8705203307186</v>
      </c>
      <c r="BA204" s="21">
        <f t="shared" si="29"/>
        <v>-4090.7583280757358</v>
      </c>
      <c r="BB204" s="21">
        <f t="shared" si="29"/>
        <v>-4246.6246445764855</v>
      </c>
    </row>
    <row r="205" spans="1:54" outlineLevel="2">
      <c r="A205" s="452"/>
      <c r="B205" s="150" t="s">
        <v>499</v>
      </c>
      <c r="C205" s="19"/>
      <c r="D205" s="135" t="s">
        <v>386</v>
      </c>
      <c r="E205" s="21">
        <f>E201</f>
        <v>-18.160954482583961</v>
      </c>
      <c r="F205" s="21">
        <f t="shared" ref="F205:U206" si="30">F201+E205</f>
        <v>-34.860922748450065</v>
      </c>
      <c r="G205" s="21">
        <f t="shared" si="30"/>
        <v>-53.139416807209685</v>
      </c>
      <c r="H205" s="21">
        <f t="shared" si="30"/>
        <v>-69.709785073061397</v>
      </c>
      <c r="I205" s="21">
        <f t="shared" si="30"/>
        <v>-87.82513704959085</v>
      </c>
      <c r="J205" s="21">
        <f t="shared" si="30"/>
        <v>-103.29082418595441</v>
      </c>
      <c r="K205" s="21">
        <f t="shared" si="30"/>
        <v>-118.71778423651286</v>
      </c>
      <c r="L205" s="21">
        <f t="shared" si="30"/>
        <v>-134.11225682251666</v>
      </c>
      <c r="M205" s="21">
        <f t="shared" si="30"/>
        <v>-149.48008744012819</v>
      </c>
      <c r="N205" s="21">
        <f t="shared" si="30"/>
        <v>-164.82669713301078</v>
      </c>
      <c r="O205" s="21">
        <f t="shared" si="30"/>
        <v>-180.11497917080715</v>
      </c>
      <c r="P205" s="21">
        <f t="shared" si="30"/>
        <v>-195.33985725684647</v>
      </c>
      <c r="Q205" s="21">
        <f t="shared" si="30"/>
        <v>-210.50705446102683</v>
      </c>
      <c r="R205" s="21">
        <f t="shared" si="30"/>
        <v>-225.62208226669364</v>
      </c>
      <c r="S205" s="21">
        <f t="shared" si="30"/>
        <v>-240.68879422486361</v>
      </c>
      <c r="T205" s="21">
        <f t="shared" si="30"/>
        <v>-255.71229531058108</v>
      </c>
      <c r="U205" s="21">
        <f t="shared" si="30"/>
        <v>-270.69750831176412</v>
      </c>
      <c r="V205" s="21">
        <f t="shared" si="29"/>
        <v>-285.64918305271794</v>
      </c>
      <c r="W205" s="21">
        <f t="shared" si="29"/>
        <v>-300.57190513201078</v>
      </c>
      <c r="X205" s="21">
        <f t="shared" si="29"/>
        <v>-315.47010422996038</v>
      </c>
      <c r="Y205" s="21">
        <f t="shared" si="29"/>
        <v>-330.34806215082631</v>
      </c>
      <c r="Z205" s="21">
        <f t="shared" si="29"/>
        <v>-345.20992039261574</v>
      </c>
      <c r="AA205" s="21">
        <f t="shared" si="29"/>
        <v>-360.05968742565432</v>
      </c>
      <c r="AB205" s="21">
        <f t="shared" si="29"/>
        <v>-374.88784342418666</v>
      </c>
      <c r="AC205" s="21">
        <f t="shared" si="29"/>
        <v>-457.21503215999678</v>
      </c>
      <c r="AD205" s="21">
        <f t="shared" si="29"/>
        <v>-539.58792275123892</v>
      </c>
      <c r="AE205" s="21">
        <f t="shared" si="29"/>
        <v>-622.01276099564689</v>
      </c>
      <c r="AF205" s="21">
        <f t="shared" si="29"/>
        <v>-704.49321447527086</v>
      </c>
      <c r="AG205" s="21">
        <f t="shared" si="29"/>
        <v>-787.03145383168703</v>
      </c>
      <c r="AH205" s="21">
        <f t="shared" si="29"/>
        <v>-869.62959810139409</v>
      </c>
      <c r="AI205" s="21">
        <f t="shared" si="29"/>
        <v>-952.29179383782309</v>
      </c>
      <c r="AJ205" s="21">
        <f t="shared" si="29"/>
        <v>-1035.4142652399933</v>
      </c>
      <c r="AK205" s="21">
        <f t="shared" si="29"/>
        <v>-1119.0021527457243</v>
      </c>
      <c r="AL205" s="21">
        <f t="shared" si="29"/>
        <v>-1203.0606221723847</v>
      </c>
      <c r="AM205" s="21">
        <f t="shared" si="29"/>
        <v>-1287.5949502492026</v>
      </c>
      <c r="AN205" s="21">
        <f t="shared" si="29"/>
        <v>-1372.610390279805</v>
      </c>
      <c r="AO205" s="21">
        <f t="shared" si="29"/>
        <v>-1458.1119908999362</v>
      </c>
      <c r="AP205" s="21">
        <f t="shared" si="29"/>
        <v>-1544.1047527212206</v>
      </c>
      <c r="AQ205" s="21">
        <f t="shared" si="29"/>
        <v>-1630.5936482304787</v>
      </c>
      <c r="AR205" s="21">
        <f t="shared" si="29"/>
        <v>-1717.5835957685258</v>
      </c>
      <c r="AS205" s="21">
        <f t="shared" si="29"/>
        <v>-1805.0794402838064</v>
      </c>
      <c r="AT205" s="21">
        <f t="shared" si="29"/>
        <v>-1893.085959715268</v>
      </c>
      <c r="AU205" s="21">
        <f t="shared" si="29"/>
        <v>-1981.6078815823294</v>
      </c>
      <c r="AV205" s="21">
        <f t="shared" si="29"/>
        <v>-2070.6498788779422</v>
      </c>
      <c r="AW205" s="21">
        <f t="shared" si="29"/>
        <v>-2160.2165668738617</v>
      </c>
      <c r="AX205" s="21">
        <f t="shared" si="29"/>
        <v>-2250.3125047159483</v>
      </c>
      <c r="AY205" s="21">
        <f t="shared" si="29"/>
        <v>-2340.8662584088838</v>
      </c>
      <c r="AZ205" s="21">
        <f t="shared" si="29"/>
        <v>-2431.8561736634097</v>
      </c>
      <c r="BA205" s="21">
        <f t="shared" si="29"/>
        <v>-2523.2879844947729</v>
      </c>
      <c r="BB205" s="21">
        <f t="shared" si="29"/>
        <v>-2615.1595560070696</v>
      </c>
    </row>
    <row r="206" spans="1:54" outlineLevel="2">
      <c r="A206" s="453"/>
      <c r="B206" s="150" t="s">
        <v>500</v>
      </c>
      <c r="C206" s="19"/>
      <c r="D206" s="135" t="s">
        <v>386</v>
      </c>
      <c r="E206" s="21">
        <f>E202</f>
        <v>-30.464470876077655</v>
      </c>
      <c r="F206" s="21">
        <f t="shared" si="30"/>
        <v>-59.321438248167922</v>
      </c>
      <c r="G206" s="21">
        <f t="shared" si="29"/>
        <v>-89.715353195496817</v>
      </c>
      <c r="H206" s="21">
        <f t="shared" si="29"/>
        <v>-118.47120826187466</v>
      </c>
      <c r="I206" s="21">
        <f t="shared" si="29"/>
        <v>-148.77532283523195</v>
      </c>
      <c r="J206" s="21">
        <f t="shared" si="29"/>
        <v>-176.41694415902833</v>
      </c>
      <c r="K206" s="21">
        <f t="shared" si="29"/>
        <v>-204.13312491958868</v>
      </c>
      <c r="L206" s="21">
        <f t="shared" si="29"/>
        <v>-231.93198672012016</v>
      </c>
      <c r="M206" s="21">
        <f t="shared" si="29"/>
        <v>-259.8211968651936</v>
      </c>
      <c r="N206" s="21">
        <f t="shared" si="29"/>
        <v>-287.80781566842654</v>
      </c>
      <c r="O206" s="21">
        <f t="shared" si="29"/>
        <v>-315.80465741666444</v>
      </c>
      <c r="P206" s="21">
        <f t="shared" si="29"/>
        <v>-343.79526273447016</v>
      </c>
      <c r="Q206" s="21">
        <f t="shared" si="29"/>
        <v>-371.78745153115409</v>
      </c>
      <c r="R206" s="21">
        <f t="shared" si="29"/>
        <v>-399.78882599091787</v>
      </c>
      <c r="S206" s="21">
        <f t="shared" si="29"/>
        <v>-427.80241098686446</v>
      </c>
      <c r="T206" s="21">
        <f t="shared" si="29"/>
        <v>-455.83536251510509</v>
      </c>
      <c r="U206" s="21">
        <f t="shared" si="29"/>
        <v>-483.89464825865508</v>
      </c>
      <c r="V206" s="21">
        <f t="shared" si="29"/>
        <v>-511.98705728484026</v>
      </c>
      <c r="W206" s="21">
        <f t="shared" si="29"/>
        <v>-540.11920925700099</v>
      </c>
      <c r="X206" s="21">
        <f t="shared" si="29"/>
        <v>-568.29756318065779</v>
      </c>
      <c r="Y206" s="21">
        <f t="shared" si="29"/>
        <v>-596.52842591409262</v>
      </c>
      <c r="Z206" s="21">
        <f t="shared" si="29"/>
        <v>-624.81796016188378</v>
      </c>
      <c r="AA206" s="21">
        <f t="shared" si="29"/>
        <v>-653.17219222485346</v>
      </c>
      <c r="AB206" s="21">
        <f t="shared" si="29"/>
        <v>-681.56950758731034</v>
      </c>
      <c r="AC206" s="21">
        <f t="shared" si="29"/>
        <v>-864.88120578280564</v>
      </c>
      <c r="AD206" s="21">
        <f t="shared" si="29"/>
        <v>-1048.9115479516274</v>
      </c>
      <c r="AE206" s="21">
        <f t="shared" si="29"/>
        <v>-1233.6644799486583</v>
      </c>
      <c r="AF206" s="21">
        <f t="shared" si="29"/>
        <v>-1419.1366363855504</v>
      </c>
      <c r="AG206" s="21">
        <f t="shared" si="29"/>
        <v>-1605.3205698613729</v>
      </c>
      <c r="AH206" s="21">
        <f t="shared" si="29"/>
        <v>-1792.2090728851101</v>
      </c>
      <c r="AI206" s="21">
        <f t="shared" si="29"/>
        <v>-1979.801401554213</v>
      </c>
      <c r="AJ206" s="21">
        <f t="shared" si="29"/>
        <v>-2168.9993807258147</v>
      </c>
      <c r="AK206" s="21">
        <f t="shared" si="29"/>
        <v>-2359.8094360565474</v>
      </c>
      <c r="AL206" s="21">
        <f t="shared" si="29"/>
        <v>-2552.2382750480765</v>
      </c>
      <c r="AM206" s="21">
        <f t="shared" si="29"/>
        <v>-2746.2931367552037</v>
      </c>
      <c r="AN206" s="21">
        <f t="shared" si="29"/>
        <v>-2941.9813822027145</v>
      </c>
      <c r="AO206" s="21">
        <f t="shared" si="29"/>
        <v>-3139.3099442161756</v>
      </c>
      <c r="AP206" s="21">
        <f t="shared" si="29"/>
        <v>-3338.2857910006883</v>
      </c>
      <c r="AQ206" s="21">
        <f t="shared" si="29"/>
        <v>-3538.9159797585044</v>
      </c>
      <c r="AR206" s="21">
        <f t="shared" si="29"/>
        <v>-3741.2075726477588</v>
      </c>
      <c r="AS206" s="21">
        <f t="shared" si="29"/>
        <v>-3945.1675732414101</v>
      </c>
      <c r="AT206" s="21">
        <f t="shared" si="29"/>
        <v>-4150.8029399635361</v>
      </c>
      <c r="AU206" s="21">
        <f t="shared" si="29"/>
        <v>-4358.1206303851241</v>
      </c>
      <c r="AV206" s="21">
        <f t="shared" si="29"/>
        <v>-4567.1275834639982</v>
      </c>
      <c r="AW206" s="21">
        <f t="shared" si="29"/>
        <v>-4777.8307046929885</v>
      </c>
      <c r="AX206" s="21">
        <f t="shared" si="29"/>
        <v>-4990.2368658173009</v>
      </c>
      <c r="AY206" s="21">
        <f t="shared" si="29"/>
        <v>-5204.1687955983389</v>
      </c>
      <c r="AZ206" s="21">
        <f t="shared" si="29"/>
        <v>-5419.5692876026415</v>
      </c>
      <c r="BA206" s="21">
        <f t="shared" si="29"/>
        <v>-5636.4475523619276</v>
      </c>
      <c r="BB206" s="21">
        <f t="shared" si="29"/>
        <v>-5854.7957439777274</v>
      </c>
    </row>
    <row r="207" spans="1:54" outlineLevel="1">
      <c r="B207" s="150"/>
      <c r="C207" s="19"/>
      <c r="D207" s="19"/>
      <c r="E207" s="15"/>
    </row>
    <row r="208" spans="1:54" outlineLevel="1">
      <c r="A208" s="4" t="s">
        <v>563</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9" t="s">
        <v>488</v>
      </c>
      <c r="B210" s="150" t="s">
        <v>564</v>
      </c>
      <c r="C210" s="19"/>
      <c r="D210" s="135" t="s">
        <v>386</v>
      </c>
      <c r="E210" s="21">
        <f>E190-Baseline!E190</f>
        <v>-2.3829075134719013</v>
      </c>
      <c r="F210" s="21">
        <f>F190-Baseline!F190</f>
        <v>-1.206444963427584</v>
      </c>
      <c r="G210" s="21">
        <f>G190-Baseline!G190</f>
        <v>-3.0094005412836364</v>
      </c>
      <c r="H210" s="21">
        <f>H190-Baseline!H190</f>
        <v>-1.3451999181069221</v>
      </c>
      <c r="I210" s="21">
        <f>I190-Baseline!I190</f>
        <v>-3.0114195440350788</v>
      </c>
      <c r="J210" s="21">
        <f>J190-Baseline!J190</f>
        <v>-0.51936817949879799</v>
      </c>
      <c r="K210" s="21">
        <f>K190-Baseline!K190</f>
        <v>-0.46870044552996548</v>
      </c>
      <c r="L210" s="21">
        <f>L190-Baseline!L190</f>
        <v>-0.42158419211311216</v>
      </c>
      <c r="M210" s="21">
        <f>M190-Baseline!M190</f>
        <v>-0.377812863094104</v>
      </c>
      <c r="N210" s="21">
        <f>N190-Baseline!N190</f>
        <v>-0.33719063275921007</v>
      </c>
      <c r="O210" s="21">
        <f>O190-Baseline!O190</f>
        <v>-0.29953188852337548</v>
      </c>
      <c r="P210" s="21">
        <f>P190-Baseline!P190</f>
        <v>-0.26466073727467893</v>
      </c>
      <c r="Q210" s="21">
        <f>Q190-Baseline!Q190</f>
        <v>-0.23241053433483522</v>
      </c>
      <c r="R210" s="21">
        <f>R190-Baseline!R190</f>
        <v>-0.20262343403997085</v>
      </c>
      <c r="S210" s="21">
        <f>S190-Baseline!S190</f>
        <v>-0.17514996098842422</v>
      </c>
      <c r="T210" s="21">
        <f>T190-Baseline!T190</f>
        <v>-0.14984860104307443</v>
      </c>
      <c r="U210" s="21">
        <f>U190-Baseline!U190</f>
        <v>-0.12658541121474717</v>
      </c>
      <c r="V210" s="21">
        <f>V190-Baseline!V190</f>
        <v>-0.1052336475906738</v>
      </c>
      <c r="W210" s="21">
        <f>W190-Baseline!W190</f>
        <v>-8.567341050782927E-2</v>
      </c>
      <c r="X210" s="21">
        <f>X190-Baseline!X190</f>
        <v>-6.7791306205335022E-2</v>
      </c>
      <c r="Y210" s="21">
        <f>Y190-Baseline!Y190</f>
        <v>-5.1480124223029881E-2</v>
      </c>
      <c r="Z210" s="21">
        <f>Z190-Baseline!Z190</f>
        <v>-3.6638529844853267E-2</v>
      </c>
      <c r="AA210" s="21">
        <f>AA190-Baseline!AA190</f>
        <v>-2.3170770915897813E-2</v>
      </c>
      <c r="AB210" s="21">
        <f>AB190-Baseline!AB190</f>
        <v>-1.0986398390941636E-2</v>
      </c>
      <c r="AC210" s="21">
        <f>AC190-Baseline!AC190</f>
        <v>-1.6246260331592259E-17</v>
      </c>
      <c r="AD210" s="21">
        <f>AD190-Baseline!AD190</f>
        <v>-1.5696869885596388E-17</v>
      </c>
      <c r="AE210" s="21">
        <f>AE190-Baseline!AE190</f>
        <v>-1.5166057860479601E-17</v>
      </c>
      <c r="AF210" s="21">
        <f>AF190-Baseline!AF190</f>
        <v>-1.4653196000463382E-17</v>
      </c>
      <c r="AG210" s="21">
        <f>AG190-Baseline!AG190</f>
        <v>-1.4157677295133702E-17</v>
      </c>
      <c r="AH210" s="21">
        <f>AH190-Baseline!AH190</f>
        <v>-1.367891526099875E-17</v>
      </c>
      <c r="AI210" s="21">
        <f>AI190-Baseline!AI190</f>
        <v>-1.3216343247341787E-17</v>
      </c>
      <c r="AJ210" s="21">
        <f>AJ190-Baseline!AJ190</f>
        <v>-1.2831401211011443E-17</v>
      </c>
      <c r="AK210" s="21">
        <f>AK190-Baseline!AK190</f>
        <v>-1.2457671078651887E-17</v>
      </c>
      <c r="AL210" s="21">
        <f>AL190-Baseline!AL190</f>
        <v>-1.2094826289953287E-17</v>
      </c>
      <c r="AM210" s="21">
        <f>AM190-Baseline!AM190</f>
        <v>-1.1742549796071152E-17</v>
      </c>
      <c r="AN210" s="21">
        <f>AN190-Baseline!AN190</f>
        <v>-1.1400533782593353E-17</v>
      </c>
      <c r="AO210" s="21">
        <f>AO190-Baseline!AO190</f>
        <v>-1.1068479400576069E-17</v>
      </c>
      <c r="AP210" s="21">
        <f>AP190-Baseline!AP190</f>
        <v>-1.0746096505413659E-17</v>
      </c>
      <c r="AQ210" s="21">
        <f>AQ190-Baseline!AQ190</f>
        <v>-1.0433103403314233E-17</v>
      </c>
      <c r="AR210" s="21">
        <f>AR190-Baseline!AR190</f>
        <v>-1.012922660515945E-17</v>
      </c>
      <c r="AS210" s="21">
        <f>AS190-Baseline!AS190</f>
        <v>-9.8342005875334468E-18</v>
      </c>
      <c r="AT210" s="21">
        <f>AT190-Baseline!AT190</f>
        <v>-9.547767560712084E-18</v>
      </c>
      <c r="AU210" s="21">
        <f>AU190-Baseline!AU190</f>
        <v>-9.2696772434097913E-18</v>
      </c>
      <c r="AV210" s="21">
        <f>AV190-Baseline!AV190</f>
        <v>-8.9996866440871758E-18</v>
      </c>
      <c r="AW210" s="21">
        <f>AW190-Baseline!AW190</f>
        <v>-8.737559848628325E-18</v>
      </c>
      <c r="AX210" s="21">
        <f>AX190-Baseline!AX190</f>
        <v>-8.4830678142022574E-18</v>
      </c>
      <c r="AY210" s="21">
        <f>AY190-Baseline!AY190</f>
        <v>-8.235988169128405E-18</v>
      </c>
      <c r="AZ210" s="21">
        <f>AZ190-Baseline!AZ190</f>
        <v>-7.9961050185712672E-18</v>
      </c>
      <c r="BA210" s="21">
        <f>BA190-Baseline!BA190</f>
        <v>-7.7632087558944338E-18</v>
      </c>
      <c r="BB210" s="21">
        <f>BB190-Baseline!BB190</f>
        <v>-7.537095879509159E-18</v>
      </c>
    </row>
    <row r="211" spans="1:54" outlineLevel="2">
      <c r="A211" s="480"/>
      <c r="B211" s="150" t="s">
        <v>489</v>
      </c>
      <c r="C211" s="19"/>
      <c r="D211" s="135" t="s">
        <v>386</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80"/>
      <c r="B212" s="150" t="s">
        <v>562</v>
      </c>
      <c r="C212" s="19"/>
      <c r="D212" s="135" t="s">
        <v>386</v>
      </c>
      <c r="E212" s="21">
        <f>E192-Baseline!E192</f>
        <v>0</v>
      </c>
      <c r="F212" s="21">
        <f>F77*F186-Baseline!F77*Baseline!F186</f>
        <v>4.2977745925796729E-2</v>
      </c>
      <c r="G212" s="21">
        <f>G77*G186-Baseline!G77*Baseline!G186</f>
        <v>6.7658437634910529E-2</v>
      </c>
      <c r="H212" s="21">
        <f>H77*H186-Baseline!H77*Baseline!H186</f>
        <v>7.3972022306391993E-2</v>
      </c>
      <c r="I212" s="21">
        <f>I77*I186-Baseline!I77*Baseline!I186</f>
        <v>9.0855340972794574E-2</v>
      </c>
      <c r="J212" s="21">
        <f>J77*J186-Baseline!J77*Baseline!J186</f>
        <v>0.10997284568183519</v>
      </c>
      <c r="K212" s="21">
        <f>K77*K186-Baseline!K77*Baseline!K186</f>
        <v>0.10966726688354855</v>
      </c>
      <c r="L212" s="21">
        <f>L77*L186-Baseline!L77*Baseline!L186</f>
        <v>0.10930105264201306</v>
      </c>
      <c r="M212" s="21">
        <f>M77*M186-Baseline!M77*Baseline!M186</f>
        <v>0.10888738700568856</v>
      </c>
      <c r="N212" s="21">
        <f>N77*N186-Baseline!N77*Baseline!N186</f>
        <v>0.1084566589186049</v>
      </c>
      <c r="O212" s="21">
        <f>O77*O186-Baseline!O77*Baseline!O186</f>
        <v>0.10799969520847674</v>
      </c>
      <c r="P212" s="21">
        <f>P77*P186-Baseline!P77*Baseline!P186</f>
        <v>0.10751341559318717</v>
      </c>
      <c r="Q212" s="21">
        <f>Q77*Q186-Baseline!Q77*Baseline!Q186</f>
        <v>0.10702925368596139</v>
      </c>
      <c r="R212" s="21">
        <f>R77*R186-Baseline!R77*Baseline!R186</f>
        <v>0.10654720344964286</v>
      </c>
      <c r="S212" s="21">
        <f>S77*S186-Baseline!S77*Baseline!S186</f>
        <v>0.10606725848637821</v>
      </c>
      <c r="T212" s="21">
        <f>T77*T186-Baseline!T77*Baseline!T186</f>
        <v>0.10558941020073465</v>
      </c>
      <c r="U212" s="21">
        <f>U77*U186-Baseline!U77*Baseline!U186</f>
        <v>0.10511365363789849</v>
      </c>
      <c r="V212" s="21">
        <f>V77*V186-Baseline!V77*Baseline!V186</f>
        <v>0.10463998038498046</v>
      </c>
      <c r="W212" s="21">
        <f>W77*W186-Baseline!W77*Baseline!W186</f>
        <v>0.10416838410825413</v>
      </c>
      <c r="X212" s="21">
        <f>X77*X186-Baseline!X77*Baseline!X186</f>
        <v>0.10369885714128513</v>
      </c>
      <c r="Y212" s="21">
        <f>Y77*Y186-Baseline!Y77*Baseline!Y186</f>
        <v>0.10323139219412192</v>
      </c>
      <c r="Z212" s="21">
        <f>Z77*Z186-Baseline!Z77*Baseline!Z186</f>
        <v>0.10276598294131278</v>
      </c>
      <c r="AA212" s="21">
        <f>AA77*AA186-Baseline!AA77*Baseline!AA186</f>
        <v>0.10230262089320674</v>
      </c>
      <c r="AB212" s="21">
        <f>AB77*AB186-Baseline!AB77*Baseline!AB186</f>
        <v>0.10184129928955721</v>
      </c>
      <c r="AC212" s="21">
        <f>AC77*AC186-Baseline!AC77*Baseline!AC186</f>
        <v>0.80253518655738532</v>
      </c>
      <c r="AD212" s="21">
        <f>AD77*AD186-Baseline!AD77*Baseline!AD186</f>
        <v>0.7989186337351537</v>
      </c>
      <c r="AE212" s="21">
        <f>AE77*AE186-Baseline!AE77*Baseline!AE186</f>
        <v>0.79531793819406893</v>
      </c>
      <c r="AF212" s="21">
        <f>AF77*AF186-Baseline!AF77*Baseline!AF186</f>
        <v>0.79173304665312649</v>
      </c>
      <c r="AG212" s="21">
        <f>AG77*AG186-Baseline!AG77*Baseline!AG186</f>
        <v>0.78816390483708965</v>
      </c>
      <c r="AH212" s="21">
        <f>AH77*AH186-Baseline!AH77*Baseline!AH186</f>
        <v>0.78461045413069463</v>
      </c>
      <c r="AI212" s="21">
        <f>AI77*AI186-Baseline!AI77*Baseline!AI186</f>
        <v>0.78107264447819702</v>
      </c>
      <c r="AJ212" s="21">
        <f>AJ77*AJ186-Baseline!AJ77*Baseline!AJ186</f>
        <v>0.78132492976808088</v>
      </c>
      <c r="AK212" s="21">
        <f>AK77*AK186-Baseline!AK77*Baseline!AK186</f>
        <v>0.78157693262130756</v>
      </c>
      <c r="AL212" s="21">
        <f>AL77*AL186-Baseline!AL77*Baseline!AL186</f>
        <v>0.78182867038788828</v>
      </c>
      <c r="AM212" s="21">
        <f>AM77*AM186-Baseline!AM77*Baseline!AM186</f>
        <v>0.78208014829765737</v>
      </c>
      <c r="AN212" s="21">
        <f>AN77*AN186-Baseline!AN77*Baseline!AN186</f>
        <v>0.78233137157456945</v>
      </c>
      <c r="AO212" s="21">
        <f>AO77*AO186-Baseline!AO77*Baseline!AO186</f>
        <v>0.78258235955734001</v>
      </c>
      <c r="AP212" s="21">
        <f>AP77*AP186-Baseline!AP77*Baseline!AP186</f>
        <v>0.78283311331682626</v>
      </c>
      <c r="AQ212" s="21">
        <f>AQ77*AQ186-Baseline!AQ77*Baseline!AQ186</f>
        <v>0.78308364740747471</v>
      </c>
      <c r="AR212" s="21">
        <f>AR77*AR186-Baseline!AR77*Baseline!AR186</f>
        <v>0.7833339645009989</v>
      </c>
      <c r="AS212" s="21">
        <f>AS77*AS186-Baseline!AS77*Baseline!AS186</f>
        <v>0.78358407559952781</v>
      </c>
      <c r="AT212" s="21">
        <f>AT77*AT186-Baseline!AT77*Baseline!AT186</f>
        <v>0.78383399121609898</v>
      </c>
      <c r="AU212" s="21">
        <f>AU77*AU186-Baseline!AU77*Baseline!AU186</f>
        <v>0.78408371723678982</v>
      </c>
      <c r="AV212" s="21">
        <f>AV77*AV186-Baseline!AV77*Baseline!AV186</f>
        <v>0.78433326193567687</v>
      </c>
      <c r="AW212" s="21">
        <f>AW77*AW186-Baseline!AW77*Baseline!AW186</f>
        <v>0.78458263069271617</v>
      </c>
      <c r="AX212" s="21">
        <f>AX77*AX186-Baseline!AX77*Baseline!AX186</f>
        <v>0.78483183483814933</v>
      </c>
      <c r="AY212" s="21">
        <f>AY77*AY186-Baseline!AY77*Baseline!AY186</f>
        <v>0.78074308207956378</v>
      </c>
      <c r="AZ212" s="21">
        <f>AZ77*AZ186-Baseline!AZ77*Baseline!AZ186</f>
        <v>0.77524368023301449</v>
      </c>
      <c r="BA212" s="21">
        <f>BA77*BA186-Baseline!BA77*Baseline!BA186</f>
        <v>0.76990975177676901</v>
      </c>
      <c r="BB212" s="21">
        <f>BB77*BB186-Baseline!BB77*Baseline!BB186</f>
        <v>0.76459804365424233</v>
      </c>
    </row>
    <row r="213" spans="1:54" outlineLevel="2">
      <c r="A213" s="480"/>
      <c r="B213" s="150" t="s">
        <v>490</v>
      </c>
      <c r="C213" s="19"/>
      <c r="D213" s="135" t="s">
        <v>386</v>
      </c>
      <c r="E213" s="21">
        <f>E193-Baseline!E193</f>
        <v>0</v>
      </c>
      <c r="F213" s="21">
        <f>F193-Baseline!F193</f>
        <v>0.26081875318564229</v>
      </c>
      <c r="G213" s="21">
        <f>G193-Baseline!G193</f>
        <v>0.41634093194939936</v>
      </c>
      <c r="H213" s="21">
        <f>H193-Baseline!H193</f>
        <v>0.46147052774595387</v>
      </c>
      <c r="I213" s="21">
        <f>I193-Baseline!I193</f>
        <v>0.57643560487304057</v>
      </c>
      <c r="J213" s="21">
        <f>J193-Baseline!J193</f>
        <v>0.70939511570220937</v>
      </c>
      <c r="K213" s="21">
        <f>K193-Baseline!K193</f>
        <v>0.71673214692089537</v>
      </c>
      <c r="L213" s="21">
        <f>L193-Baseline!L193</f>
        <v>0.72593515623422711</v>
      </c>
      <c r="M213" s="21">
        <f>M193-Baseline!M193</f>
        <v>0.73474026964367489</v>
      </c>
      <c r="N213" s="21">
        <f>N193-Baseline!N193</f>
        <v>0.74103929951142788</v>
      </c>
      <c r="O213" s="21">
        <f>O193-Baseline!O193</f>
        <v>0.7493753956778022</v>
      </c>
      <c r="P213" s="21">
        <f>P193-Baseline!P193</f>
        <v>0.75740800376385664</v>
      </c>
      <c r="Q213" s="21">
        <f>Q193-Baseline!Q193</f>
        <v>0.76535257063311057</v>
      </c>
      <c r="R213" s="21">
        <f>R193-Baseline!R193</f>
        <v>0.77547057366893313</v>
      </c>
      <c r="S213" s="21">
        <f>S193-Baseline!S193</f>
        <v>0.78323075952467924</v>
      </c>
      <c r="T213" s="21">
        <f>T193-Baseline!T193</f>
        <v>0.7909048097778868</v>
      </c>
      <c r="U213" s="21">
        <f>U193-Baseline!U193</f>
        <v>0.79849335413699407</v>
      </c>
      <c r="V213" s="21">
        <f>V193-Baseline!V193</f>
        <v>0.8082173709643552</v>
      </c>
      <c r="W213" s="21">
        <f>W193-Baseline!W193</f>
        <v>0.81562671221027117</v>
      </c>
      <c r="X213" s="21">
        <f>X193-Baseline!X193</f>
        <v>0.82515281397832396</v>
      </c>
      <c r="Y213" s="21">
        <f>Y193-Baseline!Y193</f>
        <v>0.83238554203551551</v>
      </c>
      <c r="Z213" s="21">
        <f>Z193-Baseline!Z193</f>
        <v>0.84171648417017408</v>
      </c>
      <c r="AA213" s="21">
        <f>AA193-Baseline!AA193</f>
        <v>0.8509459474257266</v>
      </c>
      <c r="AB213" s="21">
        <f>AB193-Baseline!AB193</f>
        <v>0.86007465663131377</v>
      </c>
      <c r="AC213" s="21">
        <f>AC193-Baseline!AC193</f>
        <v>6.8758883252162519</v>
      </c>
      <c r="AD213" s="21">
        <f>AD193-Baseline!AD193</f>
        <v>6.9436419473297377</v>
      </c>
      <c r="AE213" s="21">
        <f>AE193-Baseline!AE193</f>
        <v>7.0122984993427622</v>
      </c>
      <c r="AF213" s="21">
        <f>AF193-Baseline!AF193</f>
        <v>7.0796433389681681</v>
      </c>
      <c r="AG213" s="21">
        <f>AG193-Baseline!AG193</f>
        <v>7.1458867426611334</v>
      </c>
      <c r="AH213" s="21">
        <f>AH193-Baseline!AH193</f>
        <v>7.2112903747068486</v>
      </c>
      <c r="AI213" s="21">
        <f>AI193-Baseline!AI193</f>
        <v>7.2762216964368491</v>
      </c>
      <c r="AJ213" s="21">
        <f>AJ193-Baseline!AJ193</f>
        <v>7.3760870511972882</v>
      </c>
      <c r="AK213" s="21">
        <f>AK193-Baseline!AK193</f>
        <v>7.4758982817890853</v>
      </c>
      <c r="AL213" s="21">
        <f>AL193-Baseline!AL193</f>
        <v>7.5757593607183651</v>
      </c>
      <c r="AM213" s="21">
        <f>AM193-Baseline!AM193</f>
        <v>7.6757098272149733</v>
      </c>
      <c r="AN213" s="21">
        <f>AN193-Baseline!AN193</f>
        <v>7.7757392947763151</v>
      </c>
      <c r="AO213" s="21">
        <f>AO193-Baseline!AO193</f>
        <v>7.8758147974744901</v>
      </c>
      <c r="AP213" s="21">
        <f>AP193-Baseline!AP193</f>
        <v>7.9759415320219631</v>
      </c>
      <c r="AQ213" s="21">
        <f>AQ193-Baseline!AQ193</f>
        <v>8.0761340184776742</v>
      </c>
      <c r="AR213" s="21">
        <f>AR193-Baseline!AR193</f>
        <v>8.1763902617210107</v>
      </c>
      <c r="AS213" s="21">
        <f>AS193-Baseline!AS193</f>
        <v>8.2767056363978213</v>
      </c>
      <c r="AT213" s="21">
        <f>AT193-Baseline!AT193</f>
        <v>8.3770792649655021</v>
      </c>
      <c r="AU213" s="21">
        <f>AU193-Baseline!AU193</f>
        <v>8.4775135054592425</v>
      </c>
      <c r="AV213" s="21">
        <f>AV193-Baseline!AV193</f>
        <v>8.5780089319341215</v>
      </c>
      <c r="AW213" s="21">
        <f>AW193-Baseline!AW193</f>
        <v>8.6785645775463252</v>
      </c>
      <c r="AX213" s="21">
        <f>AX193-Baseline!AX193</f>
        <v>8.7791802266918495</v>
      </c>
      <c r="AY213" s="21">
        <f>AY193-Baseline!AY193</f>
        <v>8.8307924143783652</v>
      </c>
      <c r="AZ213" s="21">
        <f>AZ193-Baseline!AZ193</f>
        <v>8.8652537204555983</v>
      </c>
      <c r="BA213" s="21">
        <f>BA193-Baseline!BA193</f>
        <v>8.9002565352986807</v>
      </c>
      <c r="BB213" s="21">
        <f>BB193-Baseline!BB193</f>
        <v>8.9341887768868276</v>
      </c>
    </row>
    <row r="214" spans="1:54" outlineLevel="2">
      <c r="A214" s="480"/>
      <c r="B214" s="150" t="s">
        <v>491</v>
      </c>
      <c r="C214" s="19"/>
      <c r="D214" s="135" t="s">
        <v>386</v>
      </c>
      <c r="E214" s="21">
        <f>E194-Baseline!E194</f>
        <v>0</v>
      </c>
      <c r="F214" s="21">
        <f>F194-Baseline!F194</f>
        <v>0.13028657327472271</v>
      </c>
      <c r="G214" s="21">
        <f>G194-Baseline!G194</f>
        <v>0.20822926293320254</v>
      </c>
      <c r="H214" s="21">
        <f>H194-Baseline!H194</f>
        <v>0.23112720020995692</v>
      </c>
      <c r="I214" s="21">
        <f>I194-Baseline!I194</f>
        <v>0.28820253633959414</v>
      </c>
      <c r="J214" s="21">
        <f>J194-Baseline!J194</f>
        <v>0.35415760222549686</v>
      </c>
      <c r="K214" s="21">
        <f>K194-Baseline!K194</f>
        <v>0.35855179016227368</v>
      </c>
      <c r="L214" s="21">
        <f>L194-Baseline!L194</f>
        <v>0.36279641675489405</v>
      </c>
      <c r="M214" s="21">
        <f>M194-Baseline!M194</f>
        <v>0.36692727035536077</v>
      </c>
      <c r="N214" s="21">
        <f>N194-Baseline!N194</f>
        <v>0.37104143002509637</v>
      </c>
      <c r="O214" s="21">
        <f>O194-Baseline!O194</f>
        <v>0.37510468010073872</v>
      </c>
      <c r="P214" s="21">
        <f>P194-Baseline!P194</f>
        <v>0.37910226708618211</v>
      </c>
      <c r="Q214" s="21">
        <f>Q194-Baseline!Q194</f>
        <v>0.38314220039360158</v>
      </c>
      <c r="R214" s="21">
        <f>R194-Baseline!R194</f>
        <v>0.38722493608485209</v>
      </c>
      <c r="S214" s="21">
        <f>S194-Baseline!S194</f>
        <v>0.39126288023209188</v>
      </c>
      <c r="T214" s="21">
        <f>T194-Baseline!T194</f>
        <v>0.39534268734737577</v>
      </c>
      <c r="U214" s="21">
        <f>U194-Baseline!U194</f>
        <v>0.39946480359464864</v>
      </c>
      <c r="V214" s="21">
        <f>V194-Baseline!V194</f>
        <v>0.4036296674805202</v>
      </c>
      <c r="W214" s="21">
        <f>W194-Baseline!W194</f>
        <v>0.40783772919745775</v>
      </c>
      <c r="X214" s="21">
        <f>X194-Baseline!X194</f>
        <v>0.41208943942532184</v>
      </c>
      <c r="Y214" s="21">
        <f>Y194-Baseline!Y194</f>
        <v>0.41638525469813281</v>
      </c>
      <c r="Z214" s="21">
        <f>Z194-Baseline!Z194</f>
        <v>0.42072564033800841</v>
      </c>
      <c r="AA214" s="21">
        <f>AA194-Baseline!AA194</f>
        <v>0.42511105771829971</v>
      </c>
      <c r="AB214" s="21">
        <f>AB194-Baseline!AB194</f>
        <v>0.42954198063482174</v>
      </c>
      <c r="AC214" s="21">
        <f>AC194-Baseline!AC194</f>
        <v>3.4334635704072767</v>
      </c>
      <c r="AD214" s="21">
        <f>AD194-Baseline!AD194</f>
        <v>3.4667472720622072</v>
      </c>
      <c r="AE214" s="21">
        <f>AE194-Baseline!AE194</f>
        <v>3.4998422476517561</v>
      </c>
      <c r="AF214" s="21">
        <f>AF194-Baseline!AF194</f>
        <v>3.5325849330020205</v>
      </c>
      <c r="AG214" s="21">
        <f>AG194-Baseline!AG194</f>
        <v>3.5648839927586735</v>
      </c>
      <c r="AH214" s="21">
        <f>AH194-Baseline!AH194</f>
        <v>3.5967465328132846</v>
      </c>
      <c r="AI214" s="21">
        <f>AI194-Baseline!AI194</f>
        <v>3.62832335814808</v>
      </c>
      <c r="AJ214" s="21">
        <f>AJ194-Baseline!AJ194</f>
        <v>3.6773103791617459</v>
      </c>
      <c r="AK214" s="21">
        <f>AK194-Baseline!AK194</f>
        <v>3.7263121095257077</v>
      </c>
      <c r="AL214" s="21">
        <f>AL194-Baseline!AL194</f>
        <v>3.7753349257100481</v>
      </c>
      <c r="AM214" s="21">
        <f>AM194-Baseline!AM194</f>
        <v>3.8243911179074388</v>
      </c>
      <c r="AN214" s="21">
        <f>AN194-Baseline!AN194</f>
        <v>3.8734836257368599</v>
      </c>
      <c r="AO214" s="21">
        <f>AO194-Baseline!AO194</f>
        <v>3.9226027030153361</v>
      </c>
      <c r="AP214" s="21">
        <f>AP194-Baseline!AP194</f>
        <v>3.9717493634715311</v>
      </c>
      <c r="AQ214" s="21">
        <f>AQ194-Baseline!AQ194</f>
        <v>4.0209260366548634</v>
      </c>
      <c r="AR214" s="21">
        <f>AR194-Baseline!AR194</f>
        <v>4.0701331974133694</v>
      </c>
      <c r="AS214" s="21">
        <f>AS194-Baseline!AS194</f>
        <v>4.1193699361492762</v>
      </c>
      <c r="AT214" s="21">
        <f>AT194-Baseline!AT194</f>
        <v>4.1686357091524044</v>
      </c>
      <c r="AU214" s="21">
        <f>AU194-Baseline!AU194</f>
        <v>4.2179310480126233</v>
      </c>
      <c r="AV214" s="21">
        <f>AV194-Baseline!AV194</f>
        <v>4.2672561300788274</v>
      </c>
      <c r="AW214" s="21">
        <f>AW194-Baseline!AW194</f>
        <v>4.316610812927216</v>
      </c>
      <c r="AX214" s="21">
        <f>AX194-Baseline!AX194</f>
        <v>4.3659950222989252</v>
      </c>
      <c r="AY214" s="21">
        <f>AY194-Baseline!AY194</f>
        <v>4.3910123931579363</v>
      </c>
      <c r="AZ214" s="21">
        <f>AZ194-Baseline!AZ194</f>
        <v>4.4075095311432335</v>
      </c>
      <c r="BA214" s="21">
        <f>BA194-Baseline!BA194</f>
        <v>4.4242847079138556</v>
      </c>
      <c r="BB214" s="21">
        <f>BB194-Baseline!BB194</f>
        <v>4.4405363033271499</v>
      </c>
    </row>
    <row r="215" spans="1:54" outlineLevel="2">
      <c r="A215" s="480"/>
      <c r="B215" s="150" t="s">
        <v>492</v>
      </c>
      <c r="C215" s="19"/>
      <c r="D215" s="135" t="s">
        <v>386</v>
      </c>
      <c r="E215" s="21">
        <f>E195-Baseline!E195</f>
        <v>0</v>
      </c>
      <c r="F215" s="21">
        <f>F195-Baseline!F195</f>
        <v>0.39085971973297262</v>
      </c>
      <c r="G215" s="21">
        <f>G195-Baseline!G195</f>
        <v>0.62468778879961206</v>
      </c>
      <c r="H215" s="21">
        <f>H195-Baseline!H195</f>
        <v>0.69338160062986631</v>
      </c>
      <c r="I215" s="21">
        <f>I195-Baseline!I195</f>
        <v>0.86460760901878331</v>
      </c>
      <c r="J215" s="21">
        <f>J195-Baseline!J195</f>
        <v>1.0624728064431359</v>
      </c>
      <c r="K215" s="21">
        <f>K195-Baseline!K195</f>
        <v>1.0756553704868175</v>
      </c>
      <c r="L215" s="21">
        <f>L195-Baseline!L195</f>
        <v>1.0883892502646795</v>
      </c>
      <c r="M215" s="21">
        <f>M195-Baseline!M195</f>
        <v>1.1007818108350307</v>
      </c>
      <c r="N215" s="21">
        <f>N195-Baseline!N195</f>
        <v>1.1131242898451532</v>
      </c>
      <c r="O215" s="21">
        <f>O195-Baseline!O195</f>
        <v>1.1253140403022144</v>
      </c>
      <c r="P215" s="21">
        <f>P195-Baseline!P195</f>
        <v>1.1373068014866838</v>
      </c>
      <c r="Q215" s="21">
        <f>Q195-Baseline!Q195</f>
        <v>1.149426601180803</v>
      </c>
      <c r="R215" s="21">
        <f>R195-Baseline!R195</f>
        <v>1.1616748082545563</v>
      </c>
      <c r="S215" s="21">
        <f>S195-Baseline!S195</f>
        <v>1.1737886404712086</v>
      </c>
      <c r="T215" s="21">
        <f>T195-Baseline!T195</f>
        <v>1.1860280618180781</v>
      </c>
      <c r="U215" s="21">
        <f>U195-Baseline!U195</f>
        <v>1.1983944110069906</v>
      </c>
      <c r="V215" s="21">
        <f>V195-Baseline!V195</f>
        <v>1.2108890022195204</v>
      </c>
      <c r="W215" s="21">
        <f>W195-Baseline!W195</f>
        <v>1.2235131875923777</v>
      </c>
      <c r="X215" s="21">
        <f>X195-Baseline!X195</f>
        <v>1.2362683182759646</v>
      </c>
      <c r="Y215" s="21">
        <f>Y195-Baseline!Y195</f>
        <v>1.2491557640943967</v>
      </c>
      <c r="Z215" s="21">
        <f>Z195-Baseline!Z195</f>
        <v>1.2621769207959659</v>
      </c>
      <c r="AA215" s="21">
        <f>AA195-Baseline!AA195</f>
        <v>1.2753331733719797</v>
      </c>
      <c r="AB215" s="21">
        <f>AB195-Baseline!AB195</f>
        <v>1.288625941904467</v>
      </c>
      <c r="AC215" s="21">
        <f>AC195-Baseline!AC195</f>
        <v>10.300390711319181</v>
      </c>
      <c r="AD215" s="21">
        <f>AD195-Baseline!AD195</f>
        <v>10.400241816394185</v>
      </c>
      <c r="AE215" s="21">
        <f>AE195-Baseline!AE195</f>
        <v>10.499526743296173</v>
      </c>
      <c r="AF215" s="21">
        <f>AF195-Baseline!AF195</f>
        <v>10.597754799510227</v>
      </c>
      <c r="AG215" s="21">
        <f>AG195-Baseline!AG195</f>
        <v>10.694651978642753</v>
      </c>
      <c r="AH215" s="21">
        <f>AH195-Baseline!AH195</f>
        <v>10.790239598895596</v>
      </c>
      <c r="AI215" s="21">
        <f>AI195-Baseline!AI195</f>
        <v>10.884970074967612</v>
      </c>
      <c r="AJ215" s="21">
        <f>AJ195-Baseline!AJ195</f>
        <v>11.031931138060884</v>
      </c>
      <c r="AK215" s="21">
        <f>AK195-Baseline!AK195</f>
        <v>11.17893632919214</v>
      </c>
      <c r="AL215" s="21">
        <f>AL195-Baseline!AL195</f>
        <v>11.326004777782373</v>
      </c>
      <c r="AM215" s="21">
        <f>AM195-Baseline!AM195</f>
        <v>11.473173354431253</v>
      </c>
      <c r="AN215" s="21">
        <f>AN195-Baseline!AN195</f>
        <v>11.620450877968352</v>
      </c>
      <c r="AO215" s="21">
        <f>AO195-Baseline!AO195</f>
        <v>11.767808109849824</v>
      </c>
      <c r="AP215" s="21">
        <f>AP195-Baseline!AP195</f>
        <v>11.915248091264857</v>
      </c>
      <c r="AQ215" s="21">
        <f>AQ195-Baseline!AQ195</f>
        <v>12.062778110862951</v>
      </c>
      <c r="AR215" s="21">
        <f>AR195-Baseline!AR195</f>
        <v>12.210399593187219</v>
      </c>
      <c r="AS215" s="21">
        <f>AS195-Baseline!AS195</f>
        <v>12.358109809442396</v>
      </c>
      <c r="AT215" s="21">
        <f>AT195-Baseline!AT195</f>
        <v>12.505907128499388</v>
      </c>
      <c r="AU215" s="21">
        <f>AU195-Baseline!AU195</f>
        <v>12.653793145127935</v>
      </c>
      <c r="AV215" s="21">
        <f>AV195-Baseline!AV195</f>
        <v>12.801768391374537</v>
      </c>
      <c r="AW215" s="21">
        <f>AW195-Baseline!AW195</f>
        <v>12.949832439967651</v>
      </c>
      <c r="AX215" s="21">
        <f>AX195-Baseline!AX195</f>
        <v>13.097985068130725</v>
      </c>
      <c r="AY215" s="21">
        <f>AY195-Baseline!AY195</f>
        <v>13.173037180748594</v>
      </c>
      <c r="AZ215" s="21">
        <f>AZ195-Baseline!AZ195</f>
        <v>13.222528594742528</v>
      </c>
      <c r="BA215" s="21">
        <f>BA195-Baseline!BA195</f>
        <v>13.27285412509201</v>
      </c>
      <c r="BB215" s="21">
        <f>BB195-Baseline!BB195</f>
        <v>13.321608911368969</v>
      </c>
    </row>
    <row r="216" spans="1:54" outlineLevel="2">
      <c r="A216" s="480"/>
      <c r="B216" s="150" t="s">
        <v>285</v>
      </c>
      <c r="C216" s="19"/>
      <c r="D216" s="135" t="s">
        <v>386</v>
      </c>
      <c r="E216" s="21">
        <f>E196-Baseline!E196</f>
        <v>0</v>
      </c>
      <c r="F216" s="21">
        <f>F196-Baseline!F196</f>
        <v>1.81154370983867E-2</v>
      </c>
      <c r="G216" s="21">
        <f>G196-Baseline!G196</f>
        <v>4.4338880595762964E-2</v>
      </c>
      <c r="H216" s="21">
        <f>H196-Baseline!H196</f>
        <v>4.8825118322559202E-2</v>
      </c>
      <c r="I216" s="21">
        <f>I196-Baseline!I196</f>
        <v>6.0245471294726016E-2</v>
      </c>
      <c r="J216" s="21">
        <f>J196-Baseline!J196</f>
        <v>7.8883756430842666E-2</v>
      </c>
      <c r="K216" s="21">
        <f>K196-Baseline!K196</f>
        <v>7.9684079940213648E-2</v>
      </c>
      <c r="L216" s="21">
        <f>L196-Baseline!L196</f>
        <v>8.0444483090490015E-2</v>
      </c>
      <c r="M216" s="21">
        <f>M196-Baseline!M196</f>
        <v>8.1194899669709608E-2</v>
      </c>
      <c r="N216" s="21">
        <f>N196-Baseline!N196</f>
        <v>8.1953271877649225E-2</v>
      </c>
      <c r="O216" s="21">
        <f>O196-Baseline!O196</f>
        <v>8.2713088316161976E-2</v>
      </c>
      <c r="P216" s="21">
        <f>P196-Baseline!P196</f>
        <v>8.3461308035973403E-2</v>
      </c>
      <c r="Q216" s="21">
        <f>Q196-Baseline!Q196</f>
        <v>8.4228451277275962E-2</v>
      </c>
      <c r="R216" s="21">
        <f>R196-Baseline!R196</f>
        <v>8.5014701717654795E-2</v>
      </c>
      <c r="S216" s="21">
        <f>S196-Baseline!S196</f>
        <v>8.5820230881904269E-2</v>
      </c>
      <c r="T216" s="21">
        <f>T196-Baseline!T196</f>
        <v>8.6645215709226342E-2</v>
      </c>
      <c r="U216" s="21">
        <f>U196-Baseline!U196</f>
        <v>8.7489890354242705E-2</v>
      </c>
      <c r="V216" s="21">
        <f>V196-Baseline!V196</f>
        <v>8.835443564862655E-2</v>
      </c>
      <c r="W216" s="21">
        <f>W196-Baseline!W196</f>
        <v>8.9239050536287889E-2</v>
      </c>
      <c r="X216" s="21">
        <f>X196-Baseline!X196</f>
        <v>9.0143949674445389E-2</v>
      </c>
      <c r="Y216" s="21">
        <f>Y196-Baseline!Y196</f>
        <v>9.1069360822318091E-2</v>
      </c>
      <c r="Z216" s="21">
        <f>Z196-Baseline!Z196</f>
        <v>9.2015473438825213E-2</v>
      </c>
      <c r="AA216" s="21">
        <f>AA196-Baseline!AA196</f>
        <v>9.2982520266791546E-2</v>
      </c>
      <c r="AB216" s="21">
        <f>AB196-Baseline!AB196</f>
        <v>9.3970757623082823E-2</v>
      </c>
      <c r="AC216" s="21">
        <f>AC196-Baseline!AC196</f>
        <v>0.2217458930273466</v>
      </c>
      <c r="AD216" s="21">
        <f>AD196-Baseline!AD196</f>
        <v>0.22106817074048468</v>
      </c>
      <c r="AE216" s="21">
        <f>AE196-Baseline!AE196</f>
        <v>0.22044336490368543</v>
      </c>
      <c r="AF216" s="21">
        <f>AF196-Baseline!AF196</f>
        <v>0.21987147385399242</v>
      </c>
      <c r="AG216" s="21">
        <f>AG196-Baseline!AG196</f>
        <v>0.21935252960214591</v>
      </c>
      <c r="AH216" s="21">
        <f>AH196-Baseline!AH196</f>
        <v>0.21888652101017003</v>
      </c>
      <c r="AI216" s="21">
        <f>AI196-Baseline!AI196</f>
        <v>0.21847349493824275</v>
      </c>
      <c r="AJ216" s="21">
        <f>AJ196-Baseline!AJ196</f>
        <v>0.21857438784562522</v>
      </c>
      <c r="AK216" s="21">
        <f>AK196-Baseline!AK196</f>
        <v>0.21872808799006194</v>
      </c>
      <c r="AL216" s="21">
        <f>AL196-Baseline!AL196</f>
        <v>0.21893502756491268</v>
      </c>
      <c r="AM216" s="21">
        <f>AM196-Baseline!AM196</f>
        <v>0.21919567000492091</v>
      </c>
      <c r="AN216" s="21">
        <f>AN196-Baseline!AN196</f>
        <v>0.21951046508280214</v>
      </c>
      <c r="AO216" s="21">
        <f>AO196-Baseline!AO196</f>
        <v>0.21987994147941325</v>
      </c>
      <c r="AP216" s="21">
        <f>AP196-Baseline!AP196</f>
        <v>0.22030458172624323</v>
      </c>
      <c r="AQ216" s="21">
        <f>AQ196-Baseline!AQ196</f>
        <v>0.22078491338026618</v>
      </c>
      <c r="AR216" s="21">
        <f>AR196-Baseline!AR196</f>
        <v>0.22132153047797631</v>
      </c>
      <c r="AS216" s="21">
        <f>AS196-Baseline!AS196</f>
        <v>0.22191498563624901</v>
      </c>
      <c r="AT216" s="21">
        <f>AT196-Baseline!AT196</f>
        <v>0.2225658782095028</v>
      </c>
      <c r="AU216" s="21">
        <f>AU196-Baseline!AU196</f>
        <v>0.22327486102544514</v>
      </c>
      <c r="AV216" s="21">
        <f>AV196-Baseline!AV196</f>
        <v>0.2240425745988528</v>
      </c>
      <c r="AW216" s="21">
        <f>AW196-Baseline!AW196</f>
        <v>0.22486966918078721</v>
      </c>
      <c r="AX216" s="21">
        <f>AX196-Baseline!AX196</f>
        <v>0.22575686147774965</v>
      </c>
      <c r="AY216" s="21">
        <f>AY196-Baseline!AY196</f>
        <v>0.22615497413283592</v>
      </c>
      <c r="AZ216" s="21">
        <f>AZ196-Baseline!AZ196</f>
        <v>0.22641421391154637</v>
      </c>
      <c r="BA216" s="21">
        <f>BA196-Baseline!BA196</f>
        <v>0.22673228894438413</v>
      </c>
      <c r="BB216" s="21">
        <f>BB196-Baseline!BB196</f>
        <v>0.22704633237627236</v>
      </c>
    </row>
    <row r="217" spans="1:54" outlineLevel="2">
      <c r="A217" s="480"/>
      <c r="B217" s="150" t="s">
        <v>288</v>
      </c>
      <c r="C217" s="19"/>
      <c r="D217" s="135"/>
      <c r="E217" s="21">
        <f>E197-Baseline!E197</f>
        <v>0</v>
      </c>
      <c r="F217" s="21">
        <f>F197-Baseline!F197</f>
        <v>9.5468850772946645E-2</v>
      </c>
      <c r="G217" s="21">
        <f>G197-Baseline!G197</f>
        <v>0.19436931528857126</v>
      </c>
      <c r="H217" s="21">
        <f>H197-Baseline!H197</f>
        <v>0.2103871796781478</v>
      </c>
      <c r="I217" s="21">
        <f>I197-Baseline!I197</f>
        <v>0.25447388752203892</v>
      </c>
      <c r="J217" s="21">
        <f>J197-Baseline!J197</f>
        <v>0.31909826208157099</v>
      </c>
      <c r="K217" s="21">
        <f>K197-Baseline!K197</f>
        <v>0.31650446692549838</v>
      </c>
      <c r="L217" s="21">
        <f>L197-Baseline!L197</f>
        <v>0.31379669307967628</v>
      </c>
      <c r="M217" s="21">
        <f>M197-Baseline!M197</f>
        <v>0.31105693602661955</v>
      </c>
      <c r="N217" s="21">
        <f>N197-Baseline!N197</f>
        <v>0.30834308674508026</v>
      </c>
      <c r="O217" s="21">
        <f>O197-Baseline!O197</f>
        <v>0.30563507566117742</v>
      </c>
      <c r="P217" s="21">
        <f>P197-Baseline!P197</f>
        <v>0.30290277537752353</v>
      </c>
      <c r="Q217" s="21">
        <f>Q197-Baseline!Q197</f>
        <v>0.30022933099327265</v>
      </c>
      <c r="R217" s="21">
        <f>R197-Baseline!R197</f>
        <v>0.29761291547717761</v>
      </c>
      <c r="S217" s="21">
        <f>S197-Baseline!S197</f>
        <v>0.29505176424668722</v>
      </c>
      <c r="T217" s="21">
        <f>T197-Baseline!T197</f>
        <v>0.29254417075037598</v>
      </c>
      <c r="U217" s="21">
        <f>U197-Baseline!U197</f>
        <v>0.29008848523356967</v>
      </c>
      <c r="V217" s="21">
        <f>V197-Baseline!V197</f>
        <v>0.28768311383542944</v>
      </c>
      <c r="W217" s="21">
        <f>W197-Baseline!W197</f>
        <v>0.28532651741372916</v>
      </c>
      <c r="X217" s="21">
        <f>X197-Baseline!X197</f>
        <v>0.28301720484001791</v>
      </c>
      <c r="Y217" s="21">
        <f>Y197-Baseline!Y197</f>
        <v>0.28075373830213923</v>
      </c>
      <c r="Z217" s="21">
        <f>Z197-Baseline!Z197</f>
        <v>0.27853472537884549</v>
      </c>
      <c r="AA217" s="21">
        <f>AA197-Baseline!AA197</f>
        <v>0.27635882261931055</v>
      </c>
      <c r="AB217" s="21">
        <f>AB197-Baseline!AB197</f>
        <v>0.27422473067225717</v>
      </c>
      <c r="AC217" s="21">
        <f>AC197-Baseline!AC197</f>
        <v>1.2238496529726177</v>
      </c>
      <c r="AD217" s="21">
        <f>AD197-Baseline!AD197</f>
        <v>1.2112282893886146</v>
      </c>
      <c r="AE217" s="21">
        <f>AE197-Baseline!AE197</f>
        <v>1.1989117221343868</v>
      </c>
      <c r="AF217" s="21">
        <f>AF197-Baseline!AF197</f>
        <v>1.1868903094382475</v>
      </c>
      <c r="AG217" s="21">
        <f>AG197-Baseline!AG197</f>
        <v>1.1751547447495874</v>
      </c>
      <c r="AH217" s="21">
        <f>AH197-Baseline!AH197</f>
        <v>1.1636960328019725</v>
      </c>
      <c r="AI217" s="21">
        <f>AI197-Baseline!AI197</f>
        <v>1.1525054563433699</v>
      </c>
      <c r="AJ217" s="21">
        <f>AJ197-Baseline!AJ197</f>
        <v>1.1471162548308769</v>
      </c>
      <c r="AK217" s="21">
        <f>AK197-Baseline!AK197</f>
        <v>1.1419016369388792</v>
      </c>
      <c r="AL217" s="21">
        <f>AL197-Baseline!AL197</f>
        <v>1.1368566994422995</v>
      </c>
      <c r="AM217" s="21">
        <f>AM197-Baseline!AM197</f>
        <v>1.1319766810863907</v>
      </c>
      <c r="AN217" s="21">
        <f>AN197-Baseline!AN197</f>
        <v>1.1272569606205121</v>
      </c>
      <c r="AO217" s="21">
        <f>AO197-Baseline!AO197</f>
        <v>1.1226930600281086</v>
      </c>
      <c r="AP217" s="21">
        <f>AP197-Baseline!AP197</f>
        <v>1.1182806371677518</v>
      </c>
      <c r="AQ217" s="21">
        <f>AQ197-Baseline!AQ197</f>
        <v>1.1140154615276749</v>
      </c>
      <c r="AR217" s="21">
        <f>AR197-Baseline!AR197</f>
        <v>1.109893447584005</v>
      </c>
      <c r="AS217" s="21">
        <f>AS197-Baseline!AS197</f>
        <v>1.1059106358626654</v>
      </c>
      <c r="AT217" s="21">
        <f>AT197-Baseline!AT197</f>
        <v>1.102063168754766</v>
      </c>
      <c r="AU217" s="21">
        <f>AU197-Baseline!AU197</f>
        <v>1.0983473186559003</v>
      </c>
      <c r="AV217" s="21">
        <f>AV197-Baseline!AV197</f>
        <v>1.0947594668510305</v>
      </c>
      <c r="AW217" s="21">
        <f>AW197-Baseline!AW197</f>
        <v>1.0912960987623794</v>
      </c>
      <c r="AX217" s="21">
        <f>AX197-Baseline!AX197</f>
        <v>1.087953819382129</v>
      </c>
      <c r="AY217" s="21">
        <f>AY197-Baseline!AY197</f>
        <v>1.0797598239890416</v>
      </c>
      <c r="AZ217" s="21">
        <f>AZ197-Baseline!AZ197</f>
        <v>1.0700645086480964</v>
      </c>
      <c r="BA217" s="21">
        <f>BA197-Baseline!BA197</f>
        <v>1.0606704164946343</v>
      </c>
      <c r="BB217" s="21">
        <f>BB197-Baseline!BB197</f>
        <v>1.0513544398914672</v>
      </c>
    </row>
    <row r="218" spans="1:54" outlineLevel="2">
      <c r="A218" s="481"/>
      <c r="B218" s="150" t="s">
        <v>473</v>
      </c>
      <c r="C218" s="19"/>
      <c r="D218" s="135" t="s">
        <v>386</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9" t="s">
        <v>493</v>
      </c>
      <c r="B220" s="150" t="s">
        <v>494</v>
      </c>
      <c r="C220" s="19"/>
      <c r="D220" s="135" t="s">
        <v>386</v>
      </c>
      <c r="E220" s="21">
        <f>E200-Baseline!E200</f>
        <v>-2.3829075134719027</v>
      </c>
      <c r="F220" s="21">
        <f>F200-Baseline!F200</f>
        <v>-0.78906417644481053</v>
      </c>
      <c r="G220" s="21">
        <f>G200-Baseline!G200</f>
        <v>-2.2866929758149901</v>
      </c>
      <c r="H220" s="21">
        <f>H200-Baseline!H200</f>
        <v>-0.55054507005387165</v>
      </c>
      <c r="I220" s="21">
        <f>I200-Baseline!I200</f>
        <v>-2.0294092393724767</v>
      </c>
      <c r="J220" s="21">
        <f>J200-Baseline!J200</f>
        <v>0.69798180039765967</v>
      </c>
      <c r="K220" s="21">
        <f>K200-Baseline!K200</f>
        <v>0.75388751514019603</v>
      </c>
      <c r="L220" s="21">
        <f>L200-Baseline!L200</f>
        <v>0.80789319293329598</v>
      </c>
      <c r="M220" s="21">
        <f>M200-Baseline!M200</f>
        <v>0.85806662925158861</v>
      </c>
      <c r="N220" s="21">
        <f>N200-Baseline!N200</f>
        <v>0.90260168429355403</v>
      </c>
      <c r="O220" s="21">
        <f>O200-Baseline!O200</f>
        <v>0.94619136634024059</v>
      </c>
      <c r="P220" s="21">
        <f>P200-Baseline!P200</f>
        <v>0.98662476549586131</v>
      </c>
      <c r="Q220" s="21">
        <f>Q200-Baseline!Q200</f>
        <v>1.0244290722547902</v>
      </c>
      <c r="R220" s="21">
        <f>R200-Baseline!R200</f>
        <v>1.0620219602734338</v>
      </c>
      <c r="S220" s="21">
        <f>S200-Baseline!S200</f>
        <v>1.0950200521512237</v>
      </c>
      <c r="T220" s="21">
        <f>T200-Baseline!T200</f>
        <v>1.1258350053951496</v>
      </c>
      <c r="U220" s="21">
        <f>U200-Baseline!U200</f>
        <v>1.1545999721479561</v>
      </c>
      <c r="V220" s="21">
        <f>V200-Baseline!V200</f>
        <v>1.1836612532427182</v>
      </c>
      <c r="W220" s="21">
        <f>W200-Baseline!W200</f>
        <v>1.208687253760715</v>
      </c>
      <c r="X220" s="21">
        <f>X200-Baseline!X200</f>
        <v>1.2342215194287363</v>
      </c>
      <c r="Y220" s="21">
        <f>Y200-Baseline!Y200</f>
        <v>1.2559599091310609</v>
      </c>
      <c r="Z220" s="21">
        <f>Z200-Baseline!Z200</f>
        <v>1.2783941360843016</v>
      </c>
      <c r="AA220" s="21">
        <f>AA200-Baseline!AA200</f>
        <v>1.2994191402891353</v>
      </c>
      <c r="AB220" s="21">
        <f>AB200-Baseline!AB200</f>
        <v>1.3191250458252703</v>
      </c>
      <c r="AC220" s="21">
        <f>AC200-Baseline!AC200</f>
        <v>9.1240190577735802</v>
      </c>
      <c r="AD220" s="21">
        <f>AD200-Baseline!AD200</f>
        <v>9.1748570411940022</v>
      </c>
      <c r="AE220" s="21">
        <f>AE200-Baseline!AE200</f>
        <v>9.2269715245748785</v>
      </c>
      <c r="AF220" s="21">
        <f>AF200-Baseline!AF200</f>
        <v>9.2781381689135287</v>
      </c>
      <c r="AG220" s="21">
        <f>AG200-Baseline!AG200</f>
        <v>9.3285579218499493</v>
      </c>
      <c r="AH220" s="21">
        <f>AH200-Baseline!AH200</f>
        <v>9.3784833826496765</v>
      </c>
      <c r="AI220" s="21">
        <f>AI200-Baseline!AI200</f>
        <v>9.4282732921966499</v>
      </c>
      <c r="AJ220" s="21">
        <f>AJ200-Baseline!AJ200</f>
        <v>9.5231026236418757</v>
      </c>
      <c r="AK220" s="21">
        <f>AK200-Baseline!AK200</f>
        <v>9.6181049393393607</v>
      </c>
      <c r="AL220" s="21">
        <f>AL200-Baseline!AL200</f>
        <v>9.7133797581134615</v>
      </c>
      <c r="AM220" s="21">
        <f>AM200-Baseline!AM200</f>
        <v>9.8089623266039325</v>
      </c>
      <c r="AN220" s="21">
        <f>AN200-Baseline!AN200</f>
        <v>9.9048380920542058</v>
      </c>
      <c r="AO220" s="21">
        <f>AO200-Baseline!AO200</f>
        <v>10.00097015853936</v>
      </c>
      <c r="AP220" s="21">
        <f>AP200-Baseline!AP200</f>
        <v>10.097359864232772</v>
      </c>
      <c r="AQ220" s="21">
        <f>AQ200-Baseline!AQ200</f>
        <v>10.194018040793082</v>
      </c>
      <c r="AR220" s="21">
        <f>AR200-Baseline!AR200</f>
        <v>10.290939204283973</v>
      </c>
      <c r="AS220" s="21">
        <f>AS200-Baseline!AS200</f>
        <v>10.388115333496273</v>
      </c>
      <c r="AT220" s="21">
        <f>AT200-Baseline!AT200</f>
        <v>10.485542303145849</v>
      </c>
      <c r="AU220" s="21">
        <f>AU200-Baseline!AU200</f>
        <v>10.583219402377409</v>
      </c>
      <c r="AV220" s="21">
        <f>AV200-Baseline!AV200</f>
        <v>10.681144235319664</v>
      </c>
      <c r="AW220" s="21">
        <f>AW200-Baseline!AW200</f>
        <v>10.779312976182183</v>
      </c>
      <c r="AX220" s="21">
        <f>AX200-Baseline!AX200</f>
        <v>10.877722742389892</v>
      </c>
      <c r="AY220" s="21">
        <f>AY200-Baseline!AY200</f>
        <v>10.917450294579822</v>
      </c>
      <c r="AZ220" s="21">
        <f>AZ200-Baseline!AZ200</f>
        <v>10.936976123248257</v>
      </c>
      <c r="BA220" s="21">
        <f>BA200-Baseline!BA200</f>
        <v>10.957568992514467</v>
      </c>
      <c r="BB220" s="21">
        <f>BB200-Baseline!BB200</f>
        <v>10.977187592808832</v>
      </c>
    </row>
    <row r="221" spans="1:54" outlineLevel="2">
      <c r="A221" s="480"/>
      <c r="B221" s="150" t="s">
        <v>495</v>
      </c>
      <c r="C221" s="19"/>
      <c r="D221" s="135" t="s">
        <v>386</v>
      </c>
      <c r="E221" s="21">
        <f>E201-Baseline!E201</f>
        <v>-2.3829075134719044</v>
      </c>
      <c r="F221" s="21">
        <f>F201-Baseline!F201</f>
        <v>-0.919596356355731</v>
      </c>
      <c r="G221" s="21">
        <f>G201-Baseline!G201</f>
        <v>-2.4948046448311878</v>
      </c>
      <c r="H221" s="21">
        <f>H201-Baseline!H201</f>
        <v>-0.78088839758986595</v>
      </c>
      <c r="I221" s="21">
        <f>I201-Baseline!I201</f>
        <v>-2.3176423079059241</v>
      </c>
      <c r="J221" s="21">
        <f>J201-Baseline!J201</f>
        <v>0.34274428692094716</v>
      </c>
      <c r="K221" s="21">
        <f>K201-Baseline!K201</f>
        <v>0.39570715838156723</v>
      </c>
      <c r="L221" s="21">
        <f>L201-Baseline!L201</f>
        <v>0.44475445345396025</v>
      </c>
      <c r="M221" s="21">
        <f>M201-Baseline!M201</f>
        <v>0.4902536299632736</v>
      </c>
      <c r="N221" s="21">
        <f>N201-Baseline!N201</f>
        <v>0.53260381480722074</v>
      </c>
      <c r="O221" s="21">
        <f>O201-Baseline!O201</f>
        <v>0.57192065076317888</v>
      </c>
      <c r="P221" s="21">
        <f>P201-Baseline!P201</f>
        <v>0.60831902881818678</v>
      </c>
      <c r="Q221" s="21">
        <f>Q201-Baseline!Q201</f>
        <v>0.64221870201527942</v>
      </c>
      <c r="R221" s="21">
        <f>R201-Baseline!R201</f>
        <v>0.67377632268935628</v>
      </c>
      <c r="S221" s="21">
        <f>S201-Baseline!S201</f>
        <v>0.70305217285863542</v>
      </c>
      <c r="T221" s="21">
        <f>T201-Baseline!T201</f>
        <v>0.73027288296463944</v>
      </c>
      <c r="U221" s="21">
        <f>U201-Baseline!U201</f>
        <v>0.75557142160561241</v>
      </c>
      <c r="V221" s="21">
        <f>V201-Baseline!V201</f>
        <v>0.7790735497588841</v>
      </c>
      <c r="W221" s="21">
        <f>W201-Baseline!W201</f>
        <v>0.80089827074790065</v>
      </c>
      <c r="X221" s="21">
        <f>X201-Baseline!X201</f>
        <v>0.82115814487573502</v>
      </c>
      <c r="Y221" s="21">
        <f>Y201-Baseline!Y201</f>
        <v>0.83995962179368355</v>
      </c>
      <c r="Z221" s="21">
        <f>Z201-Baseline!Z201</f>
        <v>0.85740329225213685</v>
      </c>
      <c r="AA221" s="21">
        <f>AA201-Baseline!AA201</f>
        <v>0.87358425058171285</v>
      </c>
      <c r="AB221" s="21">
        <f>AB201-Baseline!AB201</f>
        <v>0.88859236982877654</v>
      </c>
      <c r="AC221" s="21">
        <f>AC201-Baseline!AC201</f>
        <v>5.6815943029646263</v>
      </c>
      <c r="AD221" s="21">
        <f>AD201-Baseline!AD201</f>
        <v>5.6979623659264576</v>
      </c>
      <c r="AE221" s="21">
        <f>AE201-Baseline!AE201</f>
        <v>5.7145152728839008</v>
      </c>
      <c r="AF221" s="21">
        <f>AF201-Baseline!AF201</f>
        <v>5.731079762947374</v>
      </c>
      <c r="AG221" s="21">
        <f>AG201-Baseline!AG201</f>
        <v>5.7475551719474964</v>
      </c>
      <c r="AH221" s="21">
        <f>AH201-Baseline!AH201</f>
        <v>5.7639395407561409</v>
      </c>
      <c r="AI221" s="21">
        <f>AI201-Baseline!AI201</f>
        <v>5.780374953907895</v>
      </c>
      <c r="AJ221" s="21">
        <f>AJ201-Baseline!AJ201</f>
        <v>5.8243259516063262</v>
      </c>
      <c r="AK221" s="21">
        <f>AK201-Baseline!AK201</f>
        <v>5.8685187670759689</v>
      </c>
      <c r="AL221" s="21">
        <f>AL201-Baseline!AL201</f>
        <v>5.9129553231051517</v>
      </c>
      <c r="AM221" s="21">
        <f>AM201-Baseline!AM201</f>
        <v>5.957643617296398</v>
      </c>
      <c r="AN221" s="21">
        <f>AN201-Baseline!AN201</f>
        <v>6.0025824230147435</v>
      </c>
      <c r="AO221" s="21">
        <f>AO201-Baseline!AO201</f>
        <v>6.0477580640802131</v>
      </c>
      <c r="AP221" s="21">
        <f>AP201-Baseline!AP201</f>
        <v>6.0931676956823395</v>
      </c>
      <c r="AQ221" s="21">
        <f>AQ201-Baseline!AQ201</f>
        <v>6.138810058970293</v>
      </c>
      <c r="AR221" s="21">
        <f>AR201-Baseline!AR201</f>
        <v>6.1846821399763598</v>
      </c>
      <c r="AS221" s="21">
        <f>AS201-Baseline!AS201</f>
        <v>6.2307796332477068</v>
      </c>
      <c r="AT221" s="21">
        <f>AT201-Baseline!AT201</f>
        <v>6.2770987473327722</v>
      </c>
      <c r="AU221" s="21">
        <f>AU201-Baseline!AU201</f>
        <v>6.3236369449307688</v>
      </c>
      <c r="AV221" s="21">
        <f>AV201-Baseline!AV201</f>
        <v>6.3703914334643912</v>
      </c>
      <c r="AW221" s="21">
        <f>AW201-Baseline!AW201</f>
        <v>6.4173592115630953</v>
      </c>
      <c r="AX221" s="21">
        <f>AX201-Baseline!AX201</f>
        <v>6.4645375379969465</v>
      </c>
      <c r="AY221" s="21">
        <f>AY201-Baseline!AY201</f>
        <v>6.4776702733593794</v>
      </c>
      <c r="AZ221" s="21">
        <f>AZ201-Baseline!AZ201</f>
        <v>6.4792319339358926</v>
      </c>
      <c r="BA221" s="21">
        <f>BA201-Baseline!BA201</f>
        <v>6.4815971651296422</v>
      </c>
      <c r="BB221" s="21">
        <f>BB201-Baseline!BB201</f>
        <v>6.4835351192491402</v>
      </c>
    </row>
    <row r="222" spans="1:54" outlineLevel="2">
      <c r="A222" s="481"/>
      <c r="B222" s="150" t="s">
        <v>496</v>
      </c>
      <c r="C222" s="19"/>
      <c r="D222" s="135" t="s">
        <v>386</v>
      </c>
      <c r="E222" s="21">
        <f>E202-Baseline!E202</f>
        <v>-2.3829075134718991</v>
      </c>
      <c r="F222" s="21">
        <f>F202-Baseline!F202</f>
        <v>-0.6590232098974802</v>
      </c>
      <c r="G222" s="21">
        <f>G202-Baseline!G202</f>
        <v>-2.0783461189647809</v>
      </c>
      <c r="H222" s="21">
        <f>H202-Baseline!H202</f>
        <v>-0.31863399716995744</v>
      </c>
      <c r="I222" s="21">
        <f>I202-Baseline!I202</f>
        <v>-1.741237235226734</v>
      </c>
      <c r="J222" s="21">
        <f>J202-Baseline!J202</f>
        <v>1.0510594911385915</v>
      </c>
      <c r="K222" s="21">
        <f>K202-Baseline!K202</f>
        <v>1.1128107387061128</v>
      </c>
      <c r="L222" s="21">
        <f>L202-Baseline!L202</f>
        <v>1.1703472869637466</v>
      </c>
      <c r="M222" s="21">
        <f>M202-Baseline!M202</f>
        <v>1.2241081704429462</v>
      </c>
      <c r="N222" s="21">
        <f>N202-Baseline!N202</f>
        <v>1.2746866746272794</v>
      </c>
      <c r="O222" s="21">
        <f>O202-Baseline!O202</f>
        <v>1.3221300109646528</v>
      </c>
      <c r="P222" s="21">
        <f>P202-Baseline!P202</f>
        <v>1.366523563218685</v>
      </c>
      <c r="Q222" s="21">
        <f>Q202-Baseline!Q202</f>
        <v>1.4085031028024808</v>
      </c>
      <c r="R222" s="21">
        <f>R202-Baseline!R202</f>
        <v>1.4482261948590676</v>
      </c>
      <c r="S222" s="21">
        <f>S202-Baseline!S202</f>
        <v>1.4855779330977512</v>
      </c>
      <c r="T222" s="21">
        <f>T202-Baseline!T202</f>
        <v>1.5209582574353391</v>
      </c>
      <c r="U222" s="21">
        <f>U202-Baseline!U202</f>
        <v>1.5545010290179526</v>
      </c>
      <c r="V222" s="21">
        <f>V202-Baseline!V202</f>
        <v>1.5863328844978817</v>
      </c>
      <c r="W222" s="21">
        <f>W202-Baseline!W202</f>
        <v>1.6165737291428215</v>
      </c>
      <c r="X222" s="21">
        <f>X202-Baseline!X202</f>
        <v>1.645337023726384</v>
      </c>
      <c r="Y222" s="21">
        <f>Y202-Baseline!Y202</f>
        <v>1.6727301311899438</v>
      </c>
      <c r="Z222" s="21">
        <f>Z202-Baseline!Z202</f>
        <v>1.6988545727100934</v>
      </c>
      <c r="AA222" s="21">
        <f>AA202-Baseline!AA202</f>
        <v>1.7238063662353866</v>
      </c>
      <c r="AB222" s="21">
        <f>AB202-Baseline!AB202</f>
        <v>1.7476763310984254</v>
      </c>
      <c r="AC222" s="21">
        <f>AC202-Baseline!AC202</f>
        <v>12.548521443876524</v>
      </c>
      <c r="AD222" s="21">
        <f>AD202-Baseline!AD202</f>
        <v>12.631456910258436</v>
      </c>
      <c r="AE222" s="21">
        <f>AE202-Baseline!AE202</f>
        <v>12.714199768528317</v>
      </c>
      <c r="AF222" s="21">
        <f>AF202-Baseline!AF202</f>
        <v>12.796249629455588</v>
      </c>
      <c r="AG222" s="21">
        <f>AG202-Baseline!AG202</f>
        <v>12.87732315783154</v>
      </c>
      <c r="AH222" s="21">
        <f>AH202-Baseline!AH202</f>
        <v>12.957432606838466</v>
      </c>
      <c r="AI222" s="21">
        <f>AI202-Baseline!AI202</f>
        <v>13.037021670727398</v>
      </c>
      <c r="AJ222" s="21">
        <f>AJ202-Baseline!AJ202</f>
        <v>13.178946710505471</v>
      </c>
      <c r="AK222" s="21">
        <f>AK202-Baseline!AK202</f>
        <v>13.321142986742387</v>
      </c>
      <c r="AL222" s="21">
        <f>AL202-Baseline!AL202</f>
        <v>13.463625175177441</v>
      </c>
      <c r="AM222" s="21">
        <f>AM202-Baseline!AM202</f>
        <v>13.606425853820213</v>
      </c>
      <c r="AN222" s="21">
        <f>AN202-Baseline!AN202</f>
        <v>13.749549675246243</v>
      </c>
      <c r="AO222" s="21">
        <f>AO202-Baseline!AO202</f>
        <v>13.89296347091468</v>
      </c>
      <c r="AP222" s="21">
        <f>AP202-Baseline!AP202</f>
        <v>14.036666423475651</v>
      </c>
      <c r="AQ222" s="21">
        <f>AQ202-Baseline!AQ202</f>
        <v>14.180662133178373</v>
      </c>
      <c r="AR222" s="21">
        <f>AR202-Baseline!AR202</f>
        <v>14.324948535750167</v>
      </c>
      <c r="AS222" s="21">
        <f>AS202-Baseline!AS202</f>
        <v>14.469519506540848</v>
      </c>
      <c r="AT222" s="21">
        <f>AT202-Baseline!AT202</f>
        <v>14.614370166679748</v>
      </c>
      <c r="AU222" s="21">
        <f>AU202-Baseline!AU202</f>
        <v>14.759499042046087</v>
      </c>
      <c r="AV222" s="21">
        <f>AV202-Baseline!AV202</f>
        <v>14.904903694760122</v>
      </c>
      <c r="AW222" s="21">
        <f>AW202-Baseline!AW202</f>
        <v>15.050580838603508</v>
      </c>
      <c r="AX222" s="21">
        <f>AX202-Baseline!AX202</f>
        <v>15.196527583828754</v>
      </c>
      <c r="AY222" s="21">
        <f>AY202-Baseline!AY202</f>
        <v>15.259695060950065</v>
      </c>
      <c r="AZ222" s="21">
        <f>AZ202-Baseline!AZ202</f>
        <v>15.294250997535187</v>
      </c>
      <c r="BA222" s="21">
        <f>BA202-Baseline!BA202</f>
        <v>15.330166582307783</v>
      </c>
      <c r="BB222" s="21">
        <f>BB202-Baseline!BB202</f>
        <v>15.364607727290945</v>
      </c>
    </row>
    <row r="223" spans="1:54" outlineLevel="2">
      <c r="B223" s="19"/>
      <c r="C223" s="19"/>
      <c r="D223" s="19"/>
      <c r="E223" s="15"/>
    </row>
    <row r="224" spans="1:54" outlineLevel="2">
      <c r="A224" s="479" t="s">
        <v>497</v>
      </c>
      <c r="B224" s="150" t="s">
        <v>494</v>
      </c>
      <c r="C224" s="19"/>
      <c r="D224" s="135" t="s">
        <v>386</v>
      </c>
      <c r="E224" s="21">
        <f>E204-Baseline!E204</f>
        <v>-2.3829075134719027</v>
      </c>
      <c r="F224" s="21">
        <f>F204-Baseline!F204</f>
        <v>-3.1719716899167096</v>
      </c>
      <c r="G224" s="21">
        <f>G204-Baseline!G204</f>
        <v>-5.4586646657317033</v>
      </c>
      <c r="H224" s="21">
        <f>H204-Baseline!H204</f>
        <v>-6.0092097357855891</v>
      </c>
      <c r="I224" s="21">
        <f>I204-Baseline!I204</f>
        <v>-8.038618975158073</v>
      </c>
      <c r="J224" s="21">
        <f>J204-Baseline!J204</f>
        <v>-7.3406371747604169</v>
      </c>
      <c r="K224" s="21">
        <f>K204-Baseline!K204</f>
        <v>-6.5867496596202102</v>
      </c>
      <c r="L224" s="21">
        <f>L204-Baseline!L204</f>
        <v>-5.7788564666869036</v>
      </c>
      <c r="M224" s="21">
        <f>M204-Baseline!M204</f>
        <v>-4.9207898374353078</v>
      </c>
      <c r="N224" s="21">
        <f>N204-Baseline!N204</f>
        <v>-4.0181881531417787</v>
      </c>
      <c r="O224" s="21">
        <f>O204-Baseline!O204</f>
        <v>-3.0719967868015203</v>
      </c>
      <c r="P224" s="21">
        <f>P204-Baseline!P204</f>
        <v>-2.085372021305659</v>
      </c>
      <c r="Q224" s="21">
        <f>Q204-Baseline!Q204</f>
        <v>-1.0609429490508546</v>
      </c>
      <c r="R224" s="21">
        <f>R204-Baseline!R204</f>
        <v>1.0790112226004567E-3</v>
      </c>
      <c r="S224" s="21">
        <f>S204-Baseline!S204</f>
        <v>1.0960990633738561</v>
      </c>
      <c r="T224" s="21">
        <f>T204-Baseline!T204</f>
        <v>2.2219340687690305</v>
      </c>
      <c r="U224" s="21">
        <f>U204-Baseline!U204</f>
        <v>3.3765340409169653</v>
      </c>
      <c r="V224" s="21">
        <f>V204-Baseline!V204</f>
        <v>4.5601952941597119</v>
      </c>
      <c r="W224" s="21">
        <f>W204-Baseline!W204</f>
        <v>5.7688825479203842</v>
      </c>
      <c r="X224" s="21">
        <f>X204-Baseline!X204</f>
        <v>7.0031040673491134</v>
      </c>
      <c r="Y224" s="21">
        <f>Y204-Baseline!Y204</f>
        <v>8.2590639764801494</v>
      </c>
      <c r="Z224" s="21">
        <f>Z204-Baseline!Z204</f>
        <v>9.5374581125644227</v>
      </c>
      <c r="AA224" s="21">
        <f>AA204-Baseline!AA204</f>
        <v>10.836877252853583</v>
      </c>
      <c r="AB224" s="21">
        <f>AB204-Baseline!AB204</f>
        <v>12.1560022986788</v>
      </c>
      <c r="AC224" s="21">
        <f>AC204-Baseline!AC204</f>
        <v>21.28002135645238</v>
      </c>
      <c r="AD224" s="21">
        <f>AD204-Baseline!AD204</f>
        <v>30.454878397646439</v>
      </c>
      <c r="AE224" s="21">
        <f>AE204-Baseline!AE204</f>
        <v>39.681849922221318</v>
      </c>
      <c r="AF224" s="21">
        <f>AF204-Baseline!AF204</f>
        <v>48.959988091135074</v>
      </c>
      <c r="AG224" s="21">
        <f>AG204-Baseline!AG204</f>
        <v>58.28854601298508</v>
      </c>
      <c r="AH224" s="21">
        <f>AH204-Baseline!AH204</f>
        <v>67.6670293956347</v>
      </c>
      <c r="AI224" s="21">
        <f>AI204-Baseline!AI204</f>
        <v>77.095302687831463</v>
      </c>
      <c r="AJ224" s="21">
        <f>AJ204-Baseline!AJ204</f>
        <v>86.618405311473225</v>
      </c>
      <c r="AK224" s="21">
        <f>AK204-Baseline!AK204</f>
        <v>96.236510250812671</v>
      </c>
      <c r="AL224" s="21">
        <f>AL204-Baseline!AL204</f>
        <v>105.9498900089261</v>
      </c>
      <c r="AM224" s="21">
        <f>AM204-Baseline!AM204</f>
        <v>115.75885233552981</v>
      </c>
      <c r="AN224" s="21">
        <f>AN204-Baseline!AN204</f>
        <v>125.66369042758424</v>
      </c>
      <c r="AO224" s="21">
        <f>AO204-Baseline!AO204</f>
        <v>135.66466058612377</v>
      </c>
      <c r="AP224" s="21">
        <f>AP204-Baseline!AP204</f>
        <v>145.76202045035643</v>
      </c>
      <c r="AQ224" s="21">
        <f>AQ204-Baseline!AQ204</f>
        <v>155.95603849114968</v>
      </c>
      <c r="AR224" s="21">
        <f>AR204-Baseline!AR204</f>
        <v>166.24697769543354</v>
      </c>
      <c r="AS224" s="21">
        <f>AS204-Baseline!AS204</f>
        <v>176.63509302892953</v>
      </c>
      <c r="AT224" s="21">
        <f>AT204-Baseline!AT204</f>
        <v>187.12063533207538</v>
      </c>
      <c r="AU224" s="21">
        <f>AU204-Baseline!AU204</f>
        <v>197.70385473445276</v>
      </c>
      <c r="AV224" s="21">
        <f>AV204-Baseline!AV204</f>
        <v>208.38499896977237</v>
      </c>
      <c r="AW224" s="21">
        <f>AW204-Baseline!AW204</f>
        <v>219.16431194595452</v>
      </c>
      <c r="AX224" s="21">
        <f>AX204-Baseline!AX204</f>
        <v>230.0420346883443</v>
      </c>
      <c r="AY224" s="21">
        <f>AY204-Baseline!AY204</f>
        <v>240.9594849829241</v>
      </c>
      <c r="AZ224" s="21">
        <f>AZ204-Baseline!AZ204</f>
        <v>251.89646110617241</v>
      </c>
      <c r="BA224" s="21">
        <f>BA204-Baseline!BA204</f>
        <v>262.85403009868742</v>
      </c>
      <c r="BB224" s="21">
        <f>BB204-Baseline!BB204</f>
        <v>273.83121769149602</v>
      </c>
    </row>
    <row r="225" spans="1:54" outlineLevel="2">
      <c r="A225" s="480"/>
      <c r="B225" s="150" t="s">
        <v>495</v>
      </c>
      <c r="C225" s="19"/>
      <c r="D225" s="135" t="s">
        <v>386</v>
      </c>
      <c r="E225" s="21">
        <f>E205-Baseline!E205</f>
        <v>-2.3829075134719044</v>
      </c>
      <c r="F225" s="21">
        <f>F205-Baseline!F205</f>
        <v>-3.3025038698276319</v>
      </c>
      <c r="G225" s="21">
        <f>G205-Baseline!G205</f>
        <v>-5.7973085146588232</v>
      </c>
      <c r="H225" s="21">
        <f>H205-Baseline!H205</f>
        <v>-6.5781969122486856</v>
      </c>
      <c r="I225" s="21">
        <f>I205-Baseline!I205</f>
        <v>-8.8958392201546133</v>
      </c>
      <c r="J225" s="21">
        <f>J205-Baseline!J205</f>
        <v>-8.5530949332336661</v>
      </c>
      <c r="K225" s="21">
        <f>K205-Baseline!K205</f>
        <v>-8.1573877748520971</v>
      </c>
      <c r="L225" s="21">
        <f>L205-Baseline!L205</f>
        <v>-7.7126333213981297</v>
      </c>
      <c r="M225" s="21">
        <f>M205-Baseline!M205</f>
        <v>-7.2223796914348668</v>
      </c>
      <c r="N225" s="21">
        <f>N205-Baseline!N205</f>
        <v>-6.6897758766276638</v>
      </c>
      <c r="O225" s="21">
        <f>O205-Baseline!O205</f>
        <v>-6.1178552258645027</v>
      </c>
      <c r="P225" s="21">
        <f>P205-Baseline!P205</f>
        <v>-5.5095361970463159</v>
      </c>
      <c r="Q225" s="21">
        <f>Q205-Baseline!Q205</f>
        <v>-4.867317495031017</v>
      </c>
      <c r="R225" s="21">
        <f>R205-Baseline!R205</f>
        <v>-4.1935411723416678</v>
      </c>
      <c r="S225" s="21">
        <f>S205-Baseline!S205</f>
        <v>-3.4904889994830341</v>
      </c>
      <c r="T225" s="21">
        <f>T205-Baseline!T205</f>
        <v>-2.7602161165183929</v>
      </c>
      <c r="U225" s="21">
        <f>U205-Baseline!U205</f>
        <v>-2.0046446949127699</v>
      </c>
      <c r="V225" s="21">
        <f>V205-Baseline!V205</f>
        <v>-1.2255711451538787</v>
      </c>
      <c r="W225" s="21">
        <f>W205-Baseline!W205</f>
        <v>-0.42467287440598511</v>
      </c>
      <c r="X225" s="21">
        <f>X205-Baseline!X205</f>
        <v>0.39648527046978188</v>
      </c>
      <c r="Y225" s="21">
        <f>Y205-Baseline!Y205</f>
        <v>1.2364448922634779</v>
      </c>
      <c r="Z225" s="21">
        <f>Z205-Baseline!Z205</f>
        <v>2.0938481845156502</v>
      </c>
      <c r="AA225" s="21">
        <f>AA205-Baseline!AA205</f>
        <v>2.9674324350973507</v>
      </c>
      <c r="AB225" s="21">
        <f>AB205-Baseline!AB205</f>
        <v>3.8560248049261645</v>
      </c>
      <c r="AC225" s="21">
        <f>AC205-Baseline!AC205</f>
        <v>9.5376191078907482</v>
      </c>
      <c r="AD225" s="21">
        <f>AD205-Baseline!AD205</f>
        <v>15.235581473817206</v>
      </c>
      <c r="AE225" s="21">
        <f>AE205-Baseline!AE205</f>
        <v>20.950096746701092</v>
      </c>
      <c r="AF225" s="21">
        <f>AF205-Baseline!AF205</f>
        <v>26.681176509648481</v>
      </c>
      <c r="AG225" s="21">
        <f>AG205-Baseline!AG205</f>
        <v>32.428731681595991</v>
      </c>
      <c r="AH225" s="21">
        <f>AH205-Baseline!AH205</f>
        <v>38.192671222352146</v>
      </c>
      <c r="AI225" s="21">
        <f>AI205-Baseline!AI205</f>
        <v>43.973046176260027</v>
      </c>
      <c r="AJ225" s="21">
        <f>AJ205-Baseline!AJ205</f>
        <v>49.797372127866311</v>
      </c>
      <c r="AK225" s="21">
        <f>AK205-Baseline!AK205</f>
        <v>55.665890894942322</v>
      </c>
      <c r="AL225" s="21">
        <f>AL205-Baseline!AL205</f>
        <v>61.578846218047374</v>
      </c>
      <c r="AM225" s="21">
        <f>AM205-Baseline!AM205</f>
        <v>67.5364898353439</v>
      </c>
      <c r="AN225" s="21">
        <f>AN205-Baseline!AN205</f>
        <v>73.539072258358829</v>
      </c>
      <c r="AO225" s="21">
        <f>AO205-Baseline!AO205</f>
        <v>79.586830322439027</v>
      </c>
      <c r="AP225" s="21">
        <f>AP205-Baseline!AP205</f>
        <v>85.679998018121296</v>
      </c>
      <c r="AQ225" s="21">
        <f>AQ205-Baseline!AQ205</f>
        <v>91.818808077091717</v>
      </c>
      <c r="AR225" s="21">
        <f>AR205-Baseline!AR205</f>
        <v>98.00349021706802</v>
      </c>
      <c r="AS225" s="21">
        <f>AS205-Baseline!AS205</f>
        <v>104.23426985031574</v>
      </c>
      <c r="AT225" s="21">
        <f>AT205-Baseline!AT205</f>
        <v>110.51136859764847</v>
      </c>
      <c r="AU225" s="21">
        <f>AU205-Baseline!AU205</f>
        <v>116.83500554257898</v>
      </c>
      <c r="AV225" s="21">
        <f>AV205-Baseline!AV205</f>
        <v>123.20539697604318</v>
      </c>
      <c r="AW225" s="21">
        <f>AW205-Baseline!AW205</f>
        <v>129.62275618760623</v>
      </c>
      <c r="AX225" s="21">
        <f>AX205-Baseline!AX205</f>
        <v>136.0872937256031</v>
      </c>
      <c r="AY225" s="21">
        <f>AY205-Baseline!AY205</f>
        <v>142.56496399896241</v>
      </c>
      <c r="AZ225" s="21">
        <f>AZ205-Baseline!AZ205</f>
        <v>149.04419593289822</v>
      </c>
      <c r="BA225" s="21">
        <f>BA205-Baseline!BA205</f>
        <v>155.52579309802786</v>
      </c>
      <c r="BB225" s="21">
        <f>BB205-Baseline!BB205</f>
        <v>162.00932821727702</v>
      </c>
    </row>
    <row r="226" spans="1:54" outlineLevel="2">
      <c r="A226" s="481"/>
      <c r="B226" s="150" t="s">
        <v>496</v>
      </c>
      <c r="C226" s="19"/>
      <c r="D226" s="135" t="s">
        <v>386</v>
      </c>
      <c r="E226" s="21">
        <f>E206-Baseline!E206</f>
        <v>-2.3829075134718991</v>
      </c>
      <c r="F226" s="21">
        <f>F206-Baseline!F206</f>
        <v>-3.0419307233693829</v>
      </c>
      <c r="G226" s="21">
        <f>G206-Baseline!G206</f>
        <v>-5.1202768423341638</v>
      </c>
      <c r="H226" s="21">
        <f>H206-Baseline!H206</f>
        <v>-5.4389108395041177</v>
      </c>
      <c r="I226" s="21">
        <f>I206-Baseline!I206</f>
        <v>-7.1801480747308517</v>
      </c>
      <c r="J226" s="21">
        <f>J206-Baseline!J206</f>
        <v>-6.1290885835922495</v>
      </c>
      <c r="K226" s="21">
        <f>K206-Baseline!K206</f>
        <v>-5.0162778448861332</v>
      </c>
      <c r="L226" s="21">
        <f>L206-Baseline!L206</f>
        <v>-3.8459305579223724</v>
      </c>
      <c r="M226" s="21">
        <f>M206-Baseline!M206</f>
        <v>-2.6218223874794262</v>
      </c>
      <c r="N226" s="21">
        <f>N206-Baseline!N206</f>
        <v>-1.3471357128521504</v>
      </c>
      <c r="O226" s="21">
        <f>O206-Baseline!O206</f>
        <v>-2.500570188749407E-2</v>
      </c>
      <c r="P226" s="21">
        <f>P206-Baseline!P206</f>
        <v>1.3415178613311696</v>
      </c>
      <c r="Q226" s="21">
        <f>Q206-Baseline!Q206</f>
        <v>2.7500209641336824</v>
      </c>
      <c r="R226" s="21">
        <f>R206-Baseline!R206</f>
        <v>4.1982471589927286</v>
      </c>
      <c r="S226" s="21">
        <f>S206-Baseline!S206</f>
        <v>5.6838250920905011</v>
      </c>
      <c r="T226" s="21">
        <f>T206-Baseline!T206</f>
        <v>7.204783349525826</v>
      </c>
      <c r="U226" s="21">
        <f>U206-Baseline!U206</f>
        <v>8.7592843785437822</v>
      </c>
      <c r="V226" s="21">
        <f>V206-Baseline!V206</f>
        <v>10.345617263041731</v>
      </c>
      <c r="W226" s="21">
        <f>W206-Baseline!W206</f>
        <v>11.96219099218456</v>
      </c>
      <c r="X226" s="21">
        <f>X206-Baseline!X206</f>
        <v>13.60752801591093</v>
      </c>
      <c r="Y226" s="21">
        <f>Y206-Baseline!Y206</f>
        <v>15.280258147100881</v>
      </c>
      <c r="Z226" s="21">
        <f>Z206-Baseline!Z206</f>
        <v>16.979112719811042</v>
      </c>
      <c r="AA226" s="21">
        <f>AA206-Baseline!AA206</f>
        <v>18.70291908604645</v>
      </c>
      <c r="AB226" s="21">
        <f>AB206-Baseline!AB206</f>
        <v>20.450595417144882</v>
      </c>
      <c r="AC226" s="21">
        <f>AC206-Baseline!AC206</f>
        <v>32.999116861021321</v>
      </c>
      <c r="AD226" s="21">
        <f>AD206-Baseline!AD206</f>
        <v>45.630573771279842</v>
      </c>
      <c r="AE226" s="21">
        <f>AE206-Baseline!AE206</f>
        <v>58.344773539808102</v>
      </c>
      <c r="AF226" s="21">
        <f>AF206-Baseline!AF206</f>
        <v>71.14102316926369</v>
      </c>
      <c r="AG226" s="21">
        <f>AG206-Baseline!AG206</f>
        <v>84.01834632709506</v>
      </c>
      <c r="AH226" s="21">
        <f>AH206-Baseline!AH206</f>
        <v>96.975778933933498</v>
      </c>
      <c r="AI226" s="21">
        <f>AI206-Baseline!AI206</f>
        <v>110.0128006046607</v>
      </c>
      <c r="AJ226" s="21">
        <f>AJ206-Baseline!AJ206</f>
        <v>123.19174731516614</v>
      </c>
      <c r="AK226" s="21">
        <f>AK206-Baseline!AK206</f>
        <v>136.51289030190856</v>
      </c>
      <c r="AL226" s="21">
        <f>AL206-Baseline!AL206</f>
        <v>149.9765154770862</v>
      </c>
      <c r="AM226" s="21">
        <f>AM206-Baseline!AM206</f>
        <v>163.58294133090658</v>
      </c>
      <c r="AN226" s="21">
        <f>AN206-Baseline!AN206</f>
        <v>177.33249100615285</v>
      </c>
      <c r="AO226" s="21">
        <f>AO206-Baseline!AO206</f>
        <v>191.22545447706716</v>
      </c>
      <c r="AP226" s="21">
        <f>AP206-Baseline!AP206</f>
        <v>205.26212090054287</v>
      </c>
      <c r="AQ226" s="21">
        <f>AQ206-Baseline!AQ206</f>
        <v>219.4427830337213</v>
      </c>
      <c r="AR226" s="21">
        <f>AR206-Baseline!AR206</f>
        <v>233.76773156947183</v>
      </c>
      <c r="AS226" s="21">
        <f>AS206-Baseline!AS206</f>
        <v>248.23725107601285</v>
      </c>
      <c r="AT226" s="21">
        <f>AT206-Baseline!AT206</f>
        <v>262.85162124269209</v>
      </c>
      <c r="AU226" s="21">
        <f>AU206-Baseline!AU206</f>
        <v>277.61112028473872</v>
      </c>
      <c r="AV226" s="21">
        <f>AV206-Baseline!AV206</f>
        <v>292.51602397949864</v>
      </c>
      <c r="AW226" s="21">
        <f>AW206-Baseline!AW206</f>
        <v>307.56660481810286</v>
      </c>
      <c r="AX226" s="21">
        <f>AX206-Baseline!AX206</f>
        <v>322.76313240193213</v>
      </c>
      <c r="AY226" s="21">
        <f>AY206-Baseline!AY206</f>
        <v>338.02282746288256</v>
      </c>
      <c r="AZ226" s="21">
        <f>AZ206-Baseline!AZ206</f>
        <v>353.31707846041809</v>
      </c>
      <c r="BA226" s="21">
        <f>BA206-Baseline!BA206</f>
        <v>368.64724504272544</v>
      </c>
      <c r="BB226" s="21">
        <f>BB206-Baseline!BB206</f>
        <v>384.01185277001605</v>
      </c>
    </row>
    <row r="227" spans="1:54" outlineLevel="1">
      <c r="B227" s="19"/>
      <c r="C227" s="19"/>
      <c r="D227" s="19"/>
      <c r="E227" s="15"/>
    </row>
    <row r="228" spans="1:54" ht="13.5"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25" outlineLevel="1" thickTop="1" thickBot="1">
      <c r="A229" s="57"/>
      <c r="B229" s="56" t="s">
        <v>501</v>
      </c>
      <c r="C229" s="57"/>
      <c r="D229" s="56" t="s">
        <v>386</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3.5"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4">
    <mergeCell ref="D31:G34"/>
    <mergeCell ref="D38:G38"/>
    <mergeCell ref="D39:G39"/>
    <mergeCell ref="D40:G40"/>
    <mergeCell ref="D35:G35"/>
    <mergeCell ref="D36:G36"/>
    <mergeCell ref="A204:A206"/>
    <mergeCell ref="A210:A218"/>
    <mergeCell ref="A220:A222"/>
    <mergeCell ref="A224:A226"/>
    <mergeCell ref="A190:A198"/>
    <mergeCell ref="A200:A202"/>
    <mergeCell ref="A143:A154"/>
    <mergeCell ref="A158:A169"/>
    <mergeCell ref="A172:A174"/>
    <mergeCell ref="A176:A178"/>
    <mergeCell ref="A186:A187"/>
    <mergeCell ref="AI51:AM51"/>
    <mergeCell ref="AN51:AR51"/>
    <mergeCell ref="AS51:AW51"/>
    <mergeCell ref="AX51:BB51"/>
    <mergeCell ref="A54:A64"/>
    <mergeCell ref="J51:N51"/>
    <mergeCell ref="O51:S51"/>
    <mergeCell ref="T51:X51"/>
    <mergeCell ref="Y51:AC51"/>
    <mergeCell ref="AD51:AH51"/>
    <mergeCell ref="E51:I51"/>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7:G37"/>
  </mergeCells>
  <dataValidations count="1">
    <dataValidation type="list" allowBlank="1" showInputMessage="1" showErrorMessage="1" sqref="B7" xr:uid="{D8994481-787E-4114-B2C0-04D100F70DB6}">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4A81205E-F481-4342-8984-8F9F2E1A31DC}">
          <x14:formula1>
            <xm:f>'Fixed Data'!$E$55:$E$58</xm:f>
          </x14:formula1>
          <xm:sqref>B158:B169 B143:B154</xm:sqref>
        </x14:dataValidation>
        <x14:dataValidation type="list" allowBlank="1" showInputMessage="1" showErrorMessage="1" xr:uid="{ABC265C7-EAF2-4D3B-85CC-7574538D3412}">
          <x14:formula1>
            <xm:f>'Fixed Data'!$C$64:$C$65</xm:f>
          </x14:formula1>
          <xm:sqref>B66:B70</xm:sqref>
        </x14:dataValidation>
        <x14:dataValidation type="list" allowBlank="1" showInputMessage="1" showErrorMessage="1" xr:uid="{CF2147B3-4D2E-4562-9C4E-511240D5416D}">
          <x14:formula1>
            <xm:f>'Fixed Data'!$C$55:$C$61</xm:f>
          </x14:formula1>
          <xm:sqref>C63</xm:sqref>
        </x14:dataValidation>
        <x14:dataValidation type="list" allowBlank="1" showInputMessage="1" showErrorMessage="1" xr:uid="{DA5739E6-469C-4F19-957F-09F85BFD0526}">
          <x14:formula1>
            <xm:f>'Fixed Data'!$A$55:$A$78</xm:f>
          </x14:formula1>
          <xm:sqref>B54:B63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3FB2D-D7D9-4E5C-829C-23F22B45BCEE}">
  <sheetPr>
    <tabColor theme="9" tint="0.59999389629810485"/>
  </sheetPr>
  <dimension ref="A1:S34"/>
  <sheetViews>
    <sheetView workbookViewId="0">
      <selection activeCell="A34" sqref="A34"/>
    </sheetView>
  </sheetViews>
  <sheetFormatPr defaultRowHeight="12.75"/>
  <cols>
    <col min="1" max="1" width="22" customWidth="1"/>
  </cols>
  <sheetData>
    <row r="1" spans="1:19">
      <c r="A1" s="4" t="s">
        <v>502</v>
      </c>
    </row>
    <row r="2" spans="1:19">
      <c r="A2" s="472" t="s">
        <v>503</v>
      </c>
      <c r="B2" s="472"/>
      <c r="C2" s="472"/>
      <c r="D2" s="472"/>
      <c r="E2" s="472"/>
      <c r="F2" s="472"/>
      <c r="G2" s="472"/>
      <c r="H2" s="472"/>
      <c r="I2" s="472"/>
      <c r="J2" s="472"/>
      <c r="K2" s="472"/>
      <c r="L2" s="472"/>
      <c r="M2" s="472"/>
      <c r="N2" s="472"/>
      <c r="O2" s="472"/>
      <c r="P2" s="472"/>
      <c r="Q2" s="472"/>
      <c r="R2" s="472"/>
      <c r="S2" s="472"/>
    </row>
    <row r="3" spans="1:19">
      <c r="A3" s="472"/>
      <c r="B3" s="472"/>
      <c r="C3" s="472"/>
      <c r="D3" s="472"/>
      <c r="E3" s="472"/>
      <c r="F3" s="472"/>
      <c r="G3" s="472"/>
      <c r="H3" s="472"/>
      <c r="I3" s="472"/>
      <c r="J3" s="472"/>
      <c r="K3" s="472"/>
      <c r="L3" s="472"/>
      <c r="M3" s="472"/>
      <c r="N3" s="472"/>
      <c r="O3" s="472"/>
      <c r="P3" s="472"/>
      <c r="Q3" s="472"/>
      <c r="R3" s="472"/>
      <c r="S3" s="472"/>
    </row>
    <row r="4" spans="1:19">
      <c r="A4" s="472"/>
      <c r="B4" s="472"/>
      <c r="C4" s="472"/>
      <c r="D4" s="472"/>
      <c r="E4" s="472"/>
      <c r="F4" s="472"/>
      <c r="G4" s="472"/>
      <c r="H4" s="472"/>
      <c r="I4" s="472"/>
      <c r="J4" s="472"/>
      <c r="K4" s="472"/>
      <c r="L4" s="472"/>
      <c r="M4" s="472"/>
      <c r="N4" s="472"/>
      <c r="O4" s="472"/>
      <c r="P4" s="472"/>
      <c r="Q4" s="472"/>
      <c r="R4" s="472"/>
      <c r="S4" s="472"/>
    </row>
    <row r="6" spans="1:19">
      <c r="A6" s="4" t="s">
        <v>504</v>
      </c>
    </row>
    <row r="19" spans="1:19">
      <c r="A19" s="4" t="s">
        <v>505</v>
      </c>
    </row>
    <row r="20" spans="1:19">
      <c r="A20" s="472" t="s">
        <v>506</v>
      </c>
      <c r="B20" s="472"/>
      <c r="C20" s="472"/>
      <c r="D20" s="472"/>
      <c r="E20" s="472"/>
      <c r="F20" s="472"/>
      <c r="G20" s="472"/>
      <c r="H20" s="472"/>
      <c r="I20" s="472"/>
      <c r="J20" s="472"/>
      <c r="K20" s="472"/>
      <c r="L20" s="472"/>
      <c r="M20" s="472"/>
      <c r="N20" s="472"/>
      <c r="O20" s="472"/>
      <c r="P20" s="472"/>
      <c r="Q20" s="472"/>
      <c r="R20" s="472"/>
      <c r="S20" s="472"/>
    </row>
    <row r="21" spans="1:19" ht="25.5" customHeight="1">
      <c r="A21" s="472"/>
      <c r="B21" s="472"/>
      <c r="C21" s="472"/>
      <c r="D21" s="472"/>
      <c r="E21" s="472"/>
      <c r="F21" s="472"/>
      <c r="G21" s="472"/>
      <c r="H21" s="472"/>
      <c r="I21" s="472"/>
      <c r="J21" s="472"/>
      <c r="K21" s="472"/>
      <c r="L21" s="472"/>
      <c r="M21" s="472"/>
      <c r="N21" s="472"/>
      <c r="O21" s="472"/>
      <c r="P21" s="472"/>
      <c r="Q21" s="472"/>
      <c r="R21" s="472"/>
      <c r="S21" s="472"/>
    </row>
    <row r="23" spans="1:19">
      <c r="A23" s="158" t="s">
        <v>348</v>
      </c>
      <c r="B23" s="473" t="s">
        <v>507</v>
      </c>
      <c r="C23" s="473"/>
      <c r="D23" s="473"/>
      <c r="E23" s="473"/>
      <c r="F23" s="473"/>
      <c r="G23" s="473"/>
      <c r="H23" s="473"/>
      <c r="I23" s="473"/>
      <c r="J23" s="473"/>
      <c r="K23" s="473"/>
      <c r="L23" s="473"/>
      <c r="M23" s="473"/>
      <c r="N23" s="473"/>
      <c r="O23" s="473"/>
      <c r="P23" s="473"/>
      <c r="Q23" s="473"/>
      <c r="R23" s="473"/>
      <c r="S23" s="473"/>
    </row>
    <row r="24" spans="1:19">
      <c r="A24" s="158" t="s">
        <v>489</v>
      </c>
      <c r="B24" s="473" t="s">
        <v>508</v>
      </c>
      <c r="C24" s="473"/>
      <c r="D24" s="473"/>
      <c r="E24" s="473"/>
      <c r="F24" s="473"/>
      <c r="G24" s="473"/>
      <c r="H24" s="473"/>
      <c r="I24" s="473"/>
      <c r="J24" s="473"/>
      <c r="K24" s="473"/>
      <c r="L24" s="473"/>
      <c r="M24" s="473"/>
      <c r="N24" s="473"/>
      <c r="O24" s="473"/>
      <c r="P24" s="473"/>
      <c r="Q24" s="473"/>
      <c r="R24" s="473"/>
      <c r="S24" s="473"/>
    </row>
    <row r="25" spans="1:19">
      <c r="A25" s="159" t="s">
        <v>392</v>
      </c>
      <c r="B25" s="473" t="s">
        <v>509</v>
      </c>
      <c r="C25" s="473"/>
      <c r="D25" s="473"/>
      <c r="E25" s="473"/>
      <c r="F25" s="473"/>
      <c r="G25" s="473"/>
      <c r="H25" s="473"/>
      <c r="I25" s="473"/>
      <c r="J25" s="473"/>
      <c r="K25" s="473"/>
      <c r="L25" s="473"/>
      <c r="M25" s="473"/>
      <c r="N25" s="473"/>
      <c r="O25" s="473"/>
      <c r="P25" s="473"/>
      <c r="Q25" s="473"/>
      <c r="R25" s="473"/>
      <c r="S25" s="473"/>
    </row>
    <row r="26" spans="1:19">
      <c r="A26" s="159" t="s">
        <v>468</v>
      </c>
      <c r="B26" s="473" t="s">
        <v>509</v>
      </c>
      <c r="C26" s="473"/>
      <c r="D26" s="473"/>
      <c r="E26" s="473"/>
      <c r="F26" s="473"/>
      <c r="G26" s="473"/>
      <c r="H26" s="473"/>
      <c r="I26" s="473"/>
      <c r="J26" s="473"/>
      <c r="K26" s="473"/>
      <c r="L26" s="473"/>
      <c r="M26" s="473"/>
      <c r="N26" s="473"/>
      <c r="O26" s="473"/>
      <c r="P26" s="473"/>
      <c r="Q26" s="473"/>
      <c r="R26" s="473"/>
      <c r="S26" s="473"/>
    </row>
    <row r="27" spans="1:19">
      <c r="A27" s="159" t="s">
        <v>469</v>
      </c>
      <c r="B27" s="473" t="s">
        <v>509</v>
      </c>
      <c r="C27" s="473"/>
      <c r="D27" s="473"/>
      <c r="E27" s="473"/>
      <c r="F27" s="473"/>
      <c r="G27" s="473"/>
      <c r="H27" s="473"/>
      <c r="I27" s="473"/>
      <c r="J27" s="473"/>
      <c r="K27" s="473"/>
      <c r="L27" s="473"/>
      <c r="M27" s="473"/>
      <c r="N27" s="473"/>
      <c r="O27" s="473"/>
      <c r="P27" s="473"/>
      <c r="Q27" s="473"/>
      <c r="R27" s="473"/>
      <c r="S27" s="473"/>
    </row>
    <row r="31" spans="1:19">
      <c r="A31" s="4" t="s">
        <v>510</v>
      </c>
    </row>
    <row r="32" spans="1:19">
      <c r="A32" t="s">
        <v>511</v>
      </c>
    </row>
    <row r="34" spans="1:1">
      <c r="A34" s="4" t="s">
        <v>512</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9">
    <tabColor rgb="FF92D050"/>
    <pageSetUpPr autoPageBreaks="0"/>
  </sheetPr>
  <dimension ref="A1:BB358"/>
  <sheetViews>
    <sheetView tabSelected="1" topLeftCell="A60" zoomScale="85" zoomScaleNormal="85" workbookViewId="0">
      <selection activeCell="C4" sqref="C4"/>
    </sheetView>
  </sheetViews>
  <sheetFormatPr defaultColWidth="9" defaultRowHeight="12.75" outlineLevelRow="3"/>
  <cols>
    <col min="1" max="1" width="31.375" customWidth="1"/>
    <col min="2" max="2" width="68.625" customWidth="1"/>
    <col min="3" max="3" width="29.125" customWidth="1"/>
    <col min="4" max="4" width="15.375" customWidth="1"/>
    <col min="5" max="5" width="21.375" bestFit="1" customWidth="1"/>
    <col min="6" max="6" width="19.625" bestFit="1" customWidth="1"/>
    <col min="7" max="7" width="15.75" customWidth="1"/>
    <col min="8" max="49" width="14.625" customWidth="1"/>
  </cols>
  <sheetData>
    <row r="1" spans="1:21" ht="56.85" customHeight="1" thickBot="1"/>
    <row r="2" spans="1:21" ht="15" customHeight="1" thickBot="1">
      <c r="A2" s="12" t="s">
        <v>80</v>
      </c>
      <c r="F2" s="24"/>
      <c r="G2" s="10"/>
      <c r="I2" s="412" t="s">
        <v>340</v>
      </c>
      <c r="J2" s="413"/>
      <c r="K2" s="413"/>
      <c r="L2" s="413"/>
      <c r="M2" s="413"/>
      <c r="N2" s="413"/>
      <c r="O2" s="413"/>
      <c r="P2" s="413"/>
      <c r="Q2" s="413"/>
      <c r="R2" s="413"/>
      <c r="S2" s="413"/>
      <c r="T2" s="413"/>
      <c r="U2" s="414"/>
    </row>
    <row r="3" spans="1:21" ht="13.5" customHeight="1" outlineLevel="1" thickBot="1">
      <c r="A3" s="3"/>
      <c r="B3" s="7"/>
      <c r="F3" s="24"/>
      <c r="G3" s="10"/>
      <c r="I3" s="415" t="s">
        <v>341</v>
      </c>
      <c r="J3" s="416"/>
      <c r="K3" s="416"/>
      <c r="L3" s="416"/>
      <c r="M3" s="416"/>
      <c r="N3" s="417"/>
      <c r="O3" s="1"/>
      <c r="P3" s="421" t="s">
        <v>342</v>
      </c>
      <c r="Q3" s="422"/>
      <c r="R3" s="422"/>
      <c r="S3" s="422"/>
      <c r="T3" s="422"/>
      <c r="U3" s="423"/>
    </row>
    <row r="4" spans="1:21" ht="56.25" customHeight="1" outlineLevel="1">
      <c r="A4" s="31" t="s">
        <v>157</v>
      </c>
      <c r="B4" s="319" t="s">
        <v>567</v>
      </c>
      <c r="E4" s="53" t="s">
        <v>343</v>
      </c>
      <c r="F4" s="91">
        <v>45632</v>
      </c>
      <c r="G4" s="28"/>
      <c r="H4" s="10"/>
      <c r="I4" s="418"/>
      <c r="J4" s="419"/>
      <c r="K4" s="419"/>
      <c r="L4" s="419"/>
      <c r="M4" s="419"/>
      <c r="N4" s="420"/>
      <c r="P4" s="424"/>
      <c r="Q4" s="425"/>
      <c r="R4" s="425"/>
      <c r="S4" s="425"/>
      <c r="T4" s="425"/>
      <c r="U4" s="426"/>
    </row>
    <row r="5" spans="1:21" outlineLevel="1">
      <c r="A5" s="13" t="s">
        <v>344</v>
      </c>
      <c r="B5" s="88" t="s">
        <v>345</v>
      </c>
      <c r="E5" s="14"/>
      <c r="H5" s="10"/>
      <c r="I5" s="427" t="s">
        <v>171</v>
      </c>
      <c r="J5" s="428"/>
      <c r="K5" s="428"/>
      <c r="L5" s="428"/>
      <c r="M5" s="428"/>
      <c r="N5" s="429"/>
      <c r="P5" s="427" t="s">
        <v>568</v>
      </c>
      <c r="Q5" s="439"/>
      <c r="R5" s="439"/>
      <c r="S5" s="439"/>
      <c r="T5" s="439"/>
      <c r="U5" s="440"/>
    </row>
    <row r="6" spans="1:21" outlineLevel="1">
      <c r="A6" s="13" t="s">
        <v>347</v>
      </c>
      <c r="B6" s="320" t="s">
        <v>348</v>
      </c>
      <c r="E6" s="53" t="s">
        <v>349</v>
      </c>
      <c r="F6" s="90" t="s">
        <v>350</v>
      </c>
      <c r="H6" s="10"/>
      <c r="I6" s="430"/>
      <c r="J6" s="431"/>
      <c r="K6" s="431"/>
      <c r="L6" s="431"/>
      <c r="M6" s="431"/>
      <c r="N6" s="432"/>
      <c r="P6" s="441"/>
      <c r="Q6" s="442"/>
      <c r="R6" s="442"/>
      <c r="S6" s="442"/>
      <c r="T6" s="442"/>
      <c r="U6" s="443"/>
    </row>
    <row r="7" spans="1:21" outlineLevel="1">
      <c r="A7" s="13" t="s">
        <v>351</v>
      </c>
      <c r="B7" s="320" t="s">
        <v>173</v>
      </c>
      <c r="E7" s="14"/>
      <c r="H7" s="10"/>
      <c r="I7" s="430"/>
      <c r="J7" s="431"/>
      <c r="K7" s="431"/>
      <c r="L7" s="431"/>
      <c r="M7" s="431"/>
      <c r="N7" s="432"/>
      <c r="P7" s="441"/>
      <c r="Q7" s="442"/>
      <c r="R7" s="442"/>
      <c r="S7" s="442"/>
      <c r="T7" s="442"/>
      <c r="U7" s="443"/>
    </row>
    <row r="8" spans="1:21" ht="39" outlineLevel="1" thickBot="1">
      <c r="A8" s="34" t="s">
        <v>352</v>
      </c>
      <c r="B8" s="321" t="s">
        <v>353</v>
      </c>
      <c r="E8" s="14"/>
      <c r="H8" s="10"/>
      <c r="I8" s="430"/>
      <c r="J8" s="431"/>
      <c r="K8" s="431"/>
      <c r="L8" s="431"/>
      <c r="M8" s="431"/>
      <c r="N8" s="432"/>
      <c r="P8" s="441"/>
      <c r="Q8" s="442"/>
      <c r="R8" s="442"/>
      <c r="S8" s="442"/>
      <c r="T8" s="442"/>
      <c r="U8" s="443"/>
    </row>
    <row r="9" spans="1:21" outlineLevel="1">
      <c r="E9" s="14"/>
      <c r="H9" s="10"/>
      <c r="I9" s="430"/>
      <c r="J9" s="431"/>
      <c r="K9" s="431"/>
      <c r="L9" s="431"/>
      <c r="M9" s="431"/>
      <c r="N9" s="432"/>
      <c r="P9" s="441"/>
      <c r="Q9" s="442"/>
      <c r="R9" s="442"/>
      <c r="S9" s="442"/>
      <c r="T9" s="442"/>
      <c r="U9" s="443"/>
    </row>
    <row r="10" spans="1:21" ht="26.25" outlineLevel="1" thickBot="1">
      <c r="A10" s="32" t="s">
        <v>354</v>
      </c>
      <c r="B10" s="35">
        <f>Baseline!B10</f>
        <v>2027</v>
      </c>
      <c r="E10" s="14"/>
      <c r="H10" s="10"/>
      <c r="I10" s="430"/>
      <c r="J10" s="431"/>
      <c r="K10" s="431"/>
      <c r="L10" s="431"/>
      <c r="M10" s="431"/>
      <c r="N10" s="432"/>
      <c r="P10" s="441"/>
      <c r="Q10" s="442"/>
      <c r="R10" s="442"/>
      <c r="S10" s="442"/>
      <c r="T10" s="442"/>
      <c r="U10" s="443"/>
    </row>
    <row r="11" spans="1:21" outlineLevel="1">
      <c r="A11" s="16"/>
      <c r="H11" s="10"/>
      <c r="I11" s="430"/>
      <c r="J11" s="431"/>
      <c r="K11" s="431"/>
      <c r="L11" s="431"/>
      <c r="M11" s="431"/>
      <c r="N11" s="432"/>
      <c r="P11" s="441"/>
      <c r="Q11" s="442"/>
      <c r="R11" s="442"/>
      <c r="S11" s="442"/>
      <c r="T11" s="442"/>
      <c r="U11" s="443"/>
    </row>
    <row r="12" spans="1:21" ht="38.25" outlineLevel="1">
      <c r="A12" s="26" t="s">
        <v>355</v>
      </c>
      <c r="B12" s="26" t="s">
        <v>356</v>
      </c>
      <c r="C12" s="26" t="s">
        <v>357</v>
      </c>
      <c r="D12" s="26" t="s">
        <v>358</v>
      </c>
      <c r="E12" s="26" t="s">
        <v>359</v>
      </c>
      <c r="F12" s="26" t="s">
        <v>360</v>
      </c>
      <c r="G12" s="26" t="s">
        <v>361</v>
      </c>
      <c r="I12" s="430"/>
      <c r="J12" s="431"/>
      <c r="K12" s="431"/>
      <c r="L12" s="431"/>
      <c r="M12" s="431"/>
      <c r="N12" s="432"/>
      <c r="P12" s="441"/>
      <c r="Q12" s="442"/>
      <c r="R12" s="442"/>
      <c r="S12" s="442"/>
      <c r="T12" s="442"/>
      <c r="U12" s="443"/>
    </row>
    <row r="13" spans="1:21" outlineLevel="1">
      <c r="A13" s="58">
        <v>2035</v>
      </c>
      <c r="B13" s="21">
        <f t="shared" ref="B13:B18" si="0">INDEX($E$204:$AW$204,1,MATCH($A13,$E$53:$BB$53,0))</f>
        <v>-205.5983413920768</v>
      </c>
      <c r="C13" s="21">
        <f>B13-Baseline!B13</f>
        <v>-5.8667473373357666</v>
      </c>
      <c r="D13" s="21">
        <f t="shared" ref="D13:D18" si="1">INDEX($E$205:$AW$205,1,MATCH($A13,$E$53:$BB$53,0))</f>
        <v>-149.30506785594713</v>
      </c>
      <c r="E13" s="21">
        <f>D13-Baseline!D13</f>
        <v>-7.0473601072538088</v>
      </c>
      <c r="F13" s="21">
        <f t="shared" ref="F13:F18" si="2">INDEX($E$206:$AW$206,1,MATCH($A13,$E$53:$BB$53,0))</f>
        <v>-261.8871636166528</v>
      </c>
      <c r="G13" s="21">
        <f>F13-Baseline!F13</f>
        <v>-4.6877891389386264</v>
      </c>
      <c r="I13" s="430"/>
      <c r="J13" s="431"/>
      <c r="K13" s="431"/>
      <c r="L13" s="431"/>
      <c r="M13" s="431"/>
      <c r="N13" s="432"/>
      <c r="P13" s="441"/>
      <c r="Q13" s="442"/>
      <c r="R13" s="442"/>
      <c r="S13" s="442"/>
      <c r="T13" s="442"/>
      <c r="U13" s="443"/>
    </row>
    <row r="14" spans="1:21" outlineLevel="1">
      <c r="A14" s="58">
        <v>2040</v>
      </c>
      <c r="B14" s="21">
        <f t="shared" si="0"/>
        <v>-315.82980499459092</v>
      </c>
      <c r="C14" s="21">
        <f>B14-Baseline!B14</f>
        <v>-3.1654554730442328</v>
      </c>
      <c r="D14" s="21">
        <f t="shared" si="1"/>
        <v>-226.83670479154034</v>
      </c>
      <c r="E14" s="21">
        <f>D14-Baseline!D14</f>
        <v>-5.4081636971883711</v>
      </c>
      <c r="F14" s="21">
        <f t="shared" si="2"/>
        <v>-404.90857431375605</v>
      </c>
      <c r="G14" s="21">
        <f>F14-Baseline!F14</f>
        <v>-0.92150116384544845</v>
      </c>
      <c r="I14" s="430"/>
      <c r="J14" s="431"/>
      <c r="K14" s="431"/>
      <c r="L14" s="431"/>
      <c r="M14" s="431"/>
      <c r="N14" s="432"/>
      <c r="P14" s="441"/>
      <c r="Q14" s="442"/>
      <c r="R14" s="442"/>
      <c r="S14" s="442"/>
      <c r="T14" s="442"/>
      <c r="U14" s="443"/>
    </row>
    <row r="15" spans="1:21" outlineLevel="1">
      <c r="A15" s="58">
        <v>2045</v>
      </c>
      <c r="B15" s="21">
        <f t="shared" si="0"/>
        <v>-425.90863609375725</v>
      </c>
      <c r="C15" s="21">
        <f>B15-Baseline!B15</f>
        <v>0.18656131137623788</v>
      </c>
      <c r="D15" s="21">
        <f t="shared" si="1"/>
        <v>-303.32502434693396</v>
      </c>
      <c r="E15" s="21">
        <f>D15-Baseline!D15</f>
        <v>-3.1777920893291594</v>
      </c>
      <c r="F15" s="21">
        <f t="shared" si="2"/>
        <v>-548.53080774144428</v>
      </c>
      <c r="G15" s="21">
        <f>F15-Baseline!F15</f>
        <v>3.5505925077412712</v>
      </c>
      <c r="I15" s="430"/>
      <c r="J15" s="431"/>
      <c r="K15" s="431"/>
      <c r="L15" s="431"/>
      <c r="M15" s="431"/>
      <c r="N15" s="432"/>
      <c r="P15" s="441"/>
      <c r="Q15" s="442"/>
      <c r="R15" s="442"/>
      <c r="S15" s="442"/>
      <c r="T15" s="442"/>
      <c r="U15" s="443"/>
    </row>
    <row r="16" spans="1:21" outlineLevel="1">
      <c r="A16" s="58">
        <v>2050</v>
      </c>
      <c r="B16" s="21">
        <f t="shared" si="0"/>
        <v>-536.40693045101523</v>
      </c>
      <c r="C16" s="21">
        <f>B16-Baseline!B16</f>
        <v>3.9994024913202111</v>
      </c>
      <c r="D16" s="21">
        <f t="shared" si="1"/>
        <v>-379.29085140666751</v>
      </c>
      <c r="E16" s="21">
        <f>D16-Baseline!D16</f>
        <v>-0.54698317755469361</v>
      </c>
      <c r="F16" s="21">
        <f t="shared" si="2"/>
        <v>-693.47751994558348</v>
      </c>
      <c r="G16" s="21">
        <f>F16-Baseline!F16</f>
        <v>8.5425830588717417</v>
      </c>
      <c r="I16" s="430"/>
      <c r="J16" s="431"/>
      <c r="K16" s="431"/>
      <c r="L16" s="431"/>
      <c r="M16" s="431"/>
      <c r="N16" s="432"/>
      <c r="P16" s="441"/>
      <c r="Q16" s="442"/>
      <c r="R16" s="442"/>
      <c r="S16" s="442"/>
      <c r="T16" s="442"/>
      <c r="U16" s="443"/>
    </row>
    <row r="17" spans="1:21" outlineLevel="1">
      <c r="A17" s="58">
        <v>2060</v>
      </c>
      <c r="B17" s="21">
        <f t="shared" si="0"/>
        <v>-1914.8875679872547</v>
      </c>
      <c r="C17" s="21">
        <f>B17-Baseline!B17</f>
        <v>71.189320815093424</v>
      </c>
      <c r="D17" s="21">
        <f t="shared" si="1"/>
        <v>-1223.5686254788727</v>
      </c>
      <c r="E17" s="21">
        <f>D17-Baseline!D17</f>
        <v>41.070842911559339</v>
      </c>
      <c r="F17" s="21">
        <f t="shared" si="2"/>
        <v>-2601.1505515224285</v>
      </c>
      <c r="G17" s="21">
        <f>F17-Baseline!F17</f>
        <v>101.06423900273421</v>
      </c>
      <c r="I17" s="430"/>
      <c r="J17" s="431"/>
      <c r="K17" s="431"/>
      <c r="L17" s="431"/>
      <c r="M17" s="431"/>
      <c r="N17" s="432"/>
      <c r="P17" s="441"/>
      <c r="Q17" s="442"/>
      <c r="R17" s="442"/>
      <c r="S17" s="442"/>
      <c r="T17" s="442"/>
      <c r="U17" s="443"/>
    </row>
    <row r="18" spans="1:21" outlineLevel="1">
      <c r="A18" s="58">
        <v>2070</v>
      </c>
      <c r="B18" s="21">
        <f t="shared" si="0"/>
        <v>-3390.3481322398716</v>
      </c>
      <c r="C18" s="21">
        <f>B18-Baseline!B18</f>
        <v>144.39204224490595</v>
      </c>
      <c r="D18" s="21">
        <f t="shared" si="1"/>
        <v>-2108.5138357607561</v>
      </c>
      <c r="E18" s="21">
        <f>D18-Baseline!D18</f>
        <v>85.341440093229266</v>
      </c>
      <c r="F18" s="21">
        <f t="shared" si="2"/>
        <v>-4656.9437522260796</v>
      </c>
      <c r="G18" s="21">
        <f>F18-Baseline!F18</f>
        <v>202.69985521741728</v>
      </c>
      <c r="I18" s="433"/>
      <c r="J18" s="434"/>
      <c r="K18" s="434"/>
      <c r="L18" s="434"/>
      <c r="M18" s="434"/>
      <c r="N18" s="435"/>
      <c r="P18" s="444"/>
      <c r="Q18" s="445"/>
      <c r="R18" s="445"/>
      <c r="S18" s="445"/>
      <c r="T18" s="445"/>
      <c r="U18" s="446"/>
    </row>
    <row r="19" spans="1:21" ht="13.5" outlineLevel="1" thickBot="1">
      <c r="A19" s="447"/>
      <c r="B19" s="447"/>
      <c r="I19" s="250"/>
      <c r="J19" s="251"/>
      <c r="K19" s="251"/>
      <c r="L19" s="251"/>
      <c r="M19" s="251"/>
      <c r="N19" s="251"/>
      <c r="P19" s="249"/>
      <c r="Q19" s="249"/>
      <c r="R19" s="249"/>
      <c r="S19" s="249"/>
      <c r="T19" s="249"/>
      <c r="U19" s="232"/>
    </row>
    <row r="20" spans="1:21" ht="26.25" customHeight="1" outlineLevel="1">
      <c r="A20" s="54" t="s">
        <v>362</v>
      </c>
      <c r="B20" s="55">
        <f>Baseline!B20</f>
        <v>0.33700000000000002</v>
      </c>
      <c r="E20" s="154"/>
      <c r="I20" s="436" t="s">
        <v>363</v>
      </c>
      <c r="J20" s="437"/>
      <c r="K20" s="437"/>
      <c r="L20" s="437"/>
      <c r="M20" s="437"/>
      <c r="N20" s="438"/>
      <c r="P20" s="436" t="s">
        <v>364</v>
      </c>
      <c r="Q20" s="437"/>
      <c r="R20" s="437"/>
      <c r="S20" s="437"/>
      <c r="T20" s="437"/>
      <c r="U20" s="438"/>
    </row>
    <row r="21" spans="1:21" ht="12.75" customHeight="1" outlineLevel="1">
      <c r="A21" s="154"/>
      <c r="B21" s="155"/>
      <c r="I21" s="427" t="s">
        <v>365</v>
      </c>
      <c r="J21" s="439"/>
      <c r="K21" s="439"/>
      <c r="L21" s="439"/>
      <c r="M21" s="439"/>
      <c r="N21" s="440"/>
      <c r="P21" s="427" t="s">
        <v>172</v>
      </c>
      <c r="Q21" s="428"/>
      <c r="R21" s="428"/>
      <c r="S21" s="428"/>
      <c r="T21" s="428"/>
      <c r="U21" s="429"/>
    </row>
    <row r="22" spans="1:21" ht="12.75" customHeight="1" outlineLevel="1">
      <c r="A22" s="154"/>
      <c r="B22" s="155"/>
      <c r="I22" s="441"/>
      <c r="J22" s="442"/>
      <c r="K22" s="442"/>
      <c r="L22" s="442"/>
      <c r="M22" s="442"/>
      <c r="N22" s="443"/>
      <c r="P22" s="430"/>
      <c r="Q22" s="431"/>
      <c r="R22" s="431"/>
      <c r="S22" s="431"/>
      <c r="T22" s="431"/>
      <c r="U22" s="432"/>
    </row>
    <row r="23" spans="1:21" outlineLevel="1">
      <c r="A23" s="154"/>
      <c r="B23" s="462" t="s">
        <v>366</v>
      </c>
      <c r="C23" s="463"/>
      <c r="D23" s="463"/>
      <c r="E23" s="463"/>
      <c r="F23" s="463"/>
      <c r="G23" s="464"/>
      <c r="I23" s="441"/>
      <c r="J23" s="442"/>
      <c r="K23" s="442"/>
      <c r="L23" s="442"/>
      <c r="M23" s="442"/>
      <c r="N23" s="443"/>
      <c r="P23" s="430"/>
      <c r="Q23" s="431"/>
      <c r="R23" s="431"/>
      <c r="S23" s="431"/>
      <c r="T23" s="431"/>
      <c r="U23" s="432"/>
    </row>
    <row r="24" spans="1:21" outlineLevel="1">
      <c r="B24" s="17">
        <v>2027</v>
      </c>
      <c r="C24" s="17">
        <v>2028</v>
      </c>
      <c r="D24" s="17">
        <v>2029</v>
      </c>
      <c r="E24" s="17">
        <v>2030</v>
      </c>
      <c r="F24" s="17">
        <v>2031</v>
      </c>
      <c r="G24" s="17" t="s">
        <v>367</v>
      </c>
      <c r="I24" s="441"/>
      <c r="J24" s="442"/>
      <c r="K24" s="442"/>
      <c r="L24" s="442"/>
      <c r="M24" s="442"/>
      <c r="N24" s="443"/>
      <c r="P24" s="430"/>
      <c r="Q24" s="431"/>
      <c r="R24" s="431"/>
      <c r="S24" s="431"/>
      <c r="T24" s="431"/>
      <c r="U24" s="432"/>
    </row>
    <row r="25" spans="1:21" ht="13.5" outlineLevel="1" thickBot="1">
      <c r="B25" s="30" t="s">
        <v>368</v>
      </c>
      <c r="C25" s="30" t="s">
        <v>368</v>
      </c>
      <c r="D25" s="30" t="s">
        <v>368</v>
      </c>
      <c r="E25" s="30" t="s">
        <v>368</v>
      </c>
      <c r="F25" s="30" t="s">
        <v>368</v>
      </c>
      <c r="G25" s="30" t="s">
        <v>368</v>
      </c>
      <c r="I25" s="441"/>
      <c r="J25" s="442"/>
      <c r="K25" s="442"/>
      <c r="L25" s="442"/>
      <c r="M25" s="442"/>
      <c r="N25" s="443"/>
      <c r="P25" s="430"/>
      <c r="Q25" s="431"/>
      <c r="R25" s="431"/>
      <c r="S25" s="431"/>
      <c r="T25" s="431"/>
      <c r="U25" s="432"/>
    </row>
    <row r="26" spans="1:21" outlineLevel="1">
      <c r="A26" s="54" t="s">
        <v>369</v>
      </c>
      <c r="B26" s="21">
        <f>E64</f>
        <v>-3.3600000000000003</v>
      </c>
      <c r="C26" s="21">
        <f>F64</f>
        <v>-0.4</v>
      </c>
      <c r="D26" s="21">
        <f>G64</f>
        <v>-3.25</v>
      </c>
      <c r="E26" s="21">
        <f>H64</f>
        <v>-1.46</v>
      </c>
      <c r="F26" s="21">
        <f>I64</f>
        <v>-4.51</v>
      </c>
      <c r="G26" s="21">
        <f>SUM(J64:BB64)</f>
        <v>0</v>
      </c>
      <c r="I26" s="441"/>
      <c r="J26" s="442"/>
      <c r="K26" s="442"/>
      <c r="L26" s="442"/>
      <c r="M26" s="442"/>
      <c r="N26" s="443"/>
      <c r="P26" s="430"/>
      <c r="Q26" s="431"/>
      <c r="R26" s="431"/>
      <c r="S26" s="431"/>
      <c r="T26" s="431"/>
      <c r="U26" s="432"/>
    </row>
    <row r="27" spans="1:21" outlineLevel="1">
      <c r="A27" s="54" t="s">
        <v>370</v>
      </c>
      <c r="B27" s="21">
        <f>E71+E77</f>
        <v>-2.0601886900836983</v>
      </c>
      <c r="C27" s="21">
        <f>F71+F77</f>
        <v>-2.1022032304802996</v>
      </c>
      <c r="D27" s="21">
        <f>G71+G77</f>
        <v>-2.1488547334583554</v>
      </c>
      <c r="E27" s="21">
        <f>H71+H77</f>
        <v>-2.210812940383148</v>
      </c>
      <c r="F27" s="21">
        <f>I71+I77</f>
        <v>-2.2603815131922635</v>
      </c>
      <c r="G27" s="21">
        <f>SUM(J71:BB71)+SUM(J77:BB77)</f>
        <v>-1084.5542490158562</v>
      </c>
      <c r="I27" s="441"/>
      <c r="J27" s="442"/>
      <c r="K27" s="442"/>
      <c r="L27" s="442"/>
      <c r="M27" s="442"/>
      <c r="N27" s="443"/>
      <c r="P27" s="430"/>
      <c r="Q27" s="431"/>
      <c r="R27" s="431"/>
      <c r="S27" s="431"/>
      <c r="T27" s="431"/>
      <c r="U27" s="432"/>
    </row>
    <row r="28" spans="1:21" outlineLevel="1">
      <c r="A28" s="154"/>
      <c r="B28" s="248"/>
      <c r="C28" s="248"/>
      <c r="D28" s="248"/>
      <c r="E28" s="248"/>
      <c r="F28" s="248"/>
      <c r="G28" s="248"/>
      <c r="I28" s="441"/>
      <c r="J28" s="442"/>
      <c r="K28" s="442"/>
      <c r="L28" s="442"/>
      <c r="M28" s="442"/>
      <c r="N28" s="443"/>
      <c r="P28" s="430"/>
      <c r="Q28" s="431"/>
      <c r="R28" s="431"/>
      <c r="S28" s="431"/>
      <c r="T28" s="431"/>
      <c r="U28" s="432"/>
    </row>
    <row r="29" spans="1:21" ht="13.5" outlineLevel="1" thickBot="1">
      <c r="A29" s="154"/>
      <c r="B29" s="248"/>
      <c r="C29" s="248"/>
      <c r="D29" s="248"/>
      <c r="E29" s="248"/>
      <c r="F29" s="248"/>
      <c r="G29" s="248"/>
      <c r="I29" s="441"/>
      <c r="J29" s="442"/>
      <c r="K29" s="442"/>
      <c r="L29" s="442"/>
      <c r="M29" s="442"/>
      <c r="N29" s="443"/>
      <c r="P29" s="430"/>
      <c r="Q29" s="431"/>
      <c r="R29" s="431"/>
      <c r="S29" s="431"/>
      <c r="T29" s="431"/>
      <c r="U29" s="432"/>
    </row>
    <row r="30" spans="1:21" ht="13.5" outlineLevel="1" thickBot="1">
      <c r="A30" s="308"/>
      <c r="B30" s="309" t="s">
        <v>371</v>
      </c>
      <c r="C30" s="310" t="s">
        <v>372</v>
      </c>
      <c r="D30" s="466" t="s">
        <v>323</v>
      </c>
      <c r="E30" s="467"/>
      <c r="F30" s="467"/>
      <c r="G30" s="468"/>
      <c r="I30" s="441"/>
      <c r="J30" s="442"/>
      <c r="K30" s="442"/>
      <c r="L30" s="442"/>
      <c r="M30" s="442"/>
      <c r="N30" s="443"/>
      <c r="P30" s="430"/>
      <c r="Q30" s="431"/>
      <c r="R30" s="431"/>
      <c r="S30" s="431"/>
      <c r="T30" s="431"/>
      <c r="U30" s="432"/>
    </row>
    <row r="31" spans="1:21" outlineLevel="1">
      <c r="A31" s="459" t="s">
        <v>373</v>
      </c>
      <c r="B31" s="331" t="s">
        <v>515</v>
      </c>
      <c r="C31" s="307">
        <v>4</v>
      </c>
      <c r="D31" s="474" t="s">
        <v>516</v>
      </c>
      <c r="E31" s="475"/>
      <c r="F31" s="475"/>
      <c r="G31" s="476"/>
      <c r="I31" s="441"/>
      <c r="J31" s="442"/>
      <c r="K31" s="442"/>
      <c r="L31" s="442"/>
      <c r="M31" s="442"/>
      <c r="N31" s="443"/>
      <c r="P31" s="430"/>
      <c r="Q31" s="431"/>
      <c r="R31" s="431"/>
      <c r="S31" s="431"/>
      <c r="T31" s="431"/>
      <c r="U31" s="432"/>
    </row>
    <row r="32" spans="1:21" outlineLevel="1">
      <c r="A32" s="459"/>
      <c r="B32" s="331" t="s">
        <v>517</v>
      </c>
      <c r="C32" s="252">
        <v>8</v>
      </c>
      <c r="D32" s="430"/>
      <c r="E32" s="431"/>
      <c r="F32" s="431"/>
      <c r="G32" s="477"/>
      <c r="I32" s="441"/>
      <c r="J32" s="442"/>
      <c r="K32" s="442"/>
      <c r="L32" s="442"/>
      <c r="M32" s="442"/>
      <c r="N32" s="443"/>
      <c r="P32" s="430"/>
      <c r="Q32" s="431"/>
      <c r="R32" s="431"/>
      <c r="S32" s="431"/>
      <c r="T32" s="431"/>
      <c r="U32" s="432"/>
    </row>
    <row r="33" spans="1:21" outlineLevel="1">
      <c r="A33" s="459"/>
      <c r="B33" s="331" t="s">
        <v>518</v>
      </c>
      <c r="C33" s="252">
        <v>2</v>
      </c>
      <c r="D33" s="430"/>
      <c r="E33" s="431"/>
      <c r="F33" s="431"/>
      <c r="G33" s="477"/>
      <c r="I33" s="441"/>
      <c r="J33" s="442"/>
      <c r="K33" s="442"/>
      <c r="L33" s="442"/>
      <c r="M33" s="442"/>
      <c r="N33" s="443"/>
      <c r="P33" s="430"/>
      <c r="Q33" s="431"/>
      <c r="R33" s="431"/>
      <c r="S33" s="431"/>
      <c r="T33" s="431"/>
      <c r="U33" s="432"/>
    </row>
    <row r="34" spans="1:21" outlineLevel="1">
      <c r="A34" s="459"/>
      <c r="B34" s="331" t="s">
        <v>519</v>
      </c>
      <c r="C34" s="252">
        <v>3</v>
      </c>
      <c r="D34" s="433"/>
      <c r="E34" s="434"/>
      <c r="F34" s="434"/>
      <c r="G34" s="478"/>
      <c r="I34" s="441"/>
      <c r="J34" s="442"/>
      <c r="K34" s="442"/>
      <c r="L34" s="442"/>
      <c r="M34" s="442"/>
      <c r="N34" s="443"/>
      <c r="P34" s="430"/>
      <c r="Q34" s="431"/>
      <c r="R34" s="431"/>
      <c r="S34" s="431"/>
      <c r="T34" s="431"/>
      <c r="U34" s="432"/>
    </row>
    <row r="35" spans="1:21" outlineLevel="1">
      <c r="A35" s="459"/>
      <c r="B35" s="312"/>
      <c r="C35" s="252"/>
      <c r="D35" s="408"/>
      <c r="E35" s="408"/>
      <c r="F35" s="408"/>
      <c r="G35" s="409"/>
      <c r="I35" s="441"/>
      <c r="J35" s="442"/>
      <c r="K35" s="442"/>
      <c r="L35" s="442"/>
      <c r="M35" s="442"/>
      <c r="N35" s="443"/>
      <c r="P35" s="430"/>
      <c r="Q35" s="431"/>
      <c r="R35" s="431"/>
      <c r="S35" s="431"/>
      <c r="T35" s="431"/>
      <c r="U35" s="432"/>
    </row>
    <row r="36" spans="1:21" outlineLevel="1">
      <c r="A36" s="459"/>
      <c r="B36" s="312"/>
      <c r="C36" s="252"/>
      <c r="D36" s="408"/>
      <c r="E36" s="408"/>
      <c r="F36" s="408"/>
      <c r="G36" s="409"/>
      <c r="I36" s="441"/>
      <c r="J36" s="442"/>
      <c r="K36" s="442"/>
      <c r="L36" s="442"/>
      <c r="M36" s="442"/>
      <c r="N36" s="443"/>
      <c r="P36" s="430"/>
      <c r="Q36" s="431"/>
      <c r="R36" s="431"/>
      <c r="S36" s="431"/>
      <c r="T36" s="431"/>
      <c r="U36" s="432"/>
    </row>
    <row r="37" spans="1:21" outlineLevel="1">
      <c r="A37" s="459"/>
      <c r="B37" s="312"/>
      <c r="C37" s="252"/>
      <c r="D37" s="408"/>
      <c r="E37" s="408"/>
      <c r="F37" s="408"/>
      <c r="G37" s="409"/>
      <c r="I37" s="441"/>
      <c r="J37" s="442"/>
      <c r="K37" s="442"/>
      <c r="L37" s="442"/>
      <c r="M37" s="442"/>
      <c r="N37" s="443"/>
      <c r="P37" s="430"/>
      <c r="Q37" s="431"/>
      <c r="R37" s="431"/>
      <c r="S37" s="431"/>
      <c r="T37" s="431"/>
      <c r="U37" s="432"/>
    </row>
    <row r="38" spans="1:21" outlineLevel="1">
      <c r="A38" s="459"/>
      <c r="B38" s="312"/>
      <c r="C38" s="252"/>
      <c r="D38" s="408"/>
      <c r="E38" s="408"/>
      <c r="F38" s="408"/>
      <c r="G38" s="409"/>
      <c r="I38" s="441"/>
      <c r="J38" s="442"/>
      <c r="K38" s="442"/>
      <c r="L38" s="442"/>
      <c r="M38" s="442"/>
      <c r="N38" s="443"/>
      <c r="P38" s="430"/>
      <c r="Q38" s="431"/>
      <c r="R38" s="431"/>
      <c r="S38" s="431"/>
      <c r="T38" s="431"/>
      <c r="U38" s="432"/>
    </row>
    <row r="39" spans="1:21" outlineLevel="1">
      <c r="A39" s="459"/>
      <c r="B39" s="312"/>
      <c r="C39" s="252"/>
      <c r="D39" s="408"/>
      <c r="E39" s="408"/>
      <c r="F39" s="408"/>
      <c r="G39" s="409"/>
      <c r="I39" s="441"/>
      <c r="J39" s="442"/>
      <c r="K39" s="442"/>
      <c r="L39" s="442"/>
      <c r="M39" s="442"/>
      <c r="N39" s="443"/>
      <c r="P39" s="430"/>
      <c r="Q39" s="431"/>
      <c r="R39" s="431"/>
      <c r="S39" s="431"/>
      <c r="T39" s="431"/>
      <c r="U39" s="432"/>
    </row>
    <row r="40" spans="1:21" ht="13.5" outlineLevel="1" thickBot="1">
      <c r="A40" s="460"/>
      <c r="B40" s="313"/>
      <c r="C40" s="314"/>
      <c r="D40" s="469"/>
      <c r="E40" s="469"/>
      <c r="F40" s="469"/>
      <c r="G40" s="470"/>
      <c r="I40" s="441"/>
      <c r="J40" s="442"/>
      <c r="K40" s="442"/>
      <c r="L40" s="442"/>
      <c r="M40" s="442"/>
      <c r="N40" s="443"/>
      <c r="P40" s="430"/>
      <c r="Q40" s="431"/>
      <c r="R40" s="431"/>
      <c r="S40" s="431"/>
      <c r="T40" s="431"/>
      <c r="U40" s="432"/>
    </row>
    <row r="41" spans="1:21" outlineLevel="1">
      <c r="A41" s="154"/>
      <c r="B41" s="248"/>
      <c r="C41" s="248"/>
      <c r="D41" s="248"/>
      <c r="E41" s="248"/>
      <c r="F41" s="248"/>
      <c r="G41" s="248"/>
      <c r="I41" s="441"/>
      <c r="J41" s="442"/>
      <c r="K41" s="442"/>
      <c r="L41" s="442"/>
      <c r="M41" s="442"/>
      <c r="N41" s="443"/>
      <c r="P41" s="430"/>
      <c r="Q41" s="431"/>
      <c r="R41" s="431"/>
      <c r="S41" s="431"/>
      <c r="T41" s="431"/>
      <c r="U41" s="432"/>
    </row>
    <row r="42" spans="1:21" outlineLevel="1">
      <c r="A42" s="154"/>
      <c r="B42" s="248"/>
      <c r="C42" s="248"/>
      <c r="D42" s="248"/>
      <c r="E42" s="248"/>
      <c r="F42" s="248"/>
      <c r="G42" s="248"/>
      <c r="I42" s="441"/>
      <c r="J42" s="442"/>
      <c r="K42" s="442"/>
      <c r="L42" s="442"/>
      <c r="M42" s="442"/>
      <c r="N42" s="443"/>
      <c r="P42" s="430"/>
      <c r="Q42" s="431"/>
      <c r="R42" s="431"/>
      <c r="S42" s="431"/>
      <c r="T42" s="431"/>
      <c r="U42" s="432"/>
    </row>
    <row r="43" spans="1:21" outlineLevel="1">
      <c r="A43" s="154"/>
      <c r="B43" s="248"/>
      <c r="C43" s="248"/>
      <c r="D43" s="248"/>
      <c r="E43" s="248"/>
      <c r="F43" s="248"/>
      <c r="G43" s="248"/>
      <c r="I43" s="441"/>
      <c r="J43" s="442"/>
      <c r="K43" s="442"/>
      <c r="L43" s="442"/>
      <c r="M43" s="442"/>
      <c r="N43" s="443"/>
      <c r="P43" s="430"/>
      <c r="Q43" s="431"/>
      <c r="R43" s="431"/>
      <c r="S43" s="431"/>
      <c r="T43" s="431"/>
      <c r="U43" s="432"/>
    </row>
    <row r="44" spans="1:21" outlineLevel="1">
      <c r="A44" s="154"/>
      <c r="B44" s="248"/>
      <c r="C44" s="248"/>
      <c r="D44" s="248"/>
      <c r="E44" s="248"/>
      <c r="F44" s="248"/>
      <c r="G44" s="248"/>
      <c r="I44" s="441"/>
      <c r="J44" s="442"/>
      <c r="K44" s="442"/>
      <c r="L44" s="442"/>
      <c r="M44" s="442"/>
      <c r="N44" s="443"/>
      <c r="P44" s="430"/>
      <c r="Q44" s="431"/>
      <c r="R44" s="431"/>
      <c r="S44" s="431"/>
      <c r="T44" s="431"/>
      <c r="U44" s="432"/>
    </row>
    <row r="45" spans="1:21" outlineLevel="1">
      <c r="A45" s="154"/>
      <c r="B45" s="248"/>
      <c r="C45" s="248"/>
      <c r="D45" s="248"/>
      <c r="E45" s="248"/>
      <c r="F45" s="248"/>
      <c r="G45" s="248"/>
      <c r="I45" s="444"/>
      <c r="J45" s="445"/>
      <c r="K45" s="445"/>
      <c r="L45" s="445"/>
      <c r="M45" s="445"/>
      <c r="N45" s="446"/>
      <c r="P45" s="433"/>
      <c r="Q45" s="434"/>
      <c r="R45" s="434"/>
      <c r="S45" s="434"/>
      <c r="T45" s="434"/>
      <c r="U45" s="435"/>
    </row>
    <row r="46" spans="1:21" outlineLevel="1">
      <c r="A46" s="154"/>
      <c r="B46" s="248"/>
      <c r="C46" s="248"/>
      <c r="D46" s="248"/>
      <c r="E46" s="248"/>
      <c r="F46" s="248"/>
      <c r="G46" s="248"/>
    </row>
    <row r="47" spans="1:21">
      <c r="A47" s="154"/>
      <c r="B47" s="155"/>
    </row>
    <row r="48" spans="1:21" ht="15">
      <c r="A48" s="12" t="s">
        <v>376</v>
      </c>
    </row>
    <row r="49" spans="1:54" ht="15" outlineLevel="1">
      <c r="A49" s="12"/>
    </row>
    <row r="50" spans="1:54" ht="13.5" outlineLevel="1" thickBot="1">
      <c r="A50" s="4" t="s">
        <v>377</v>
      </c>
    </row>
    <row r="51" spans="1:54" outlineLevel="2">
      <c r="B51" s="19"/>
      <c r="C51" s="19"/>
      <c r="D51" s="19"/>
      <c r="E51" s="471" t="s">
        <v>270</v>
      </c>
      <c r="F51" s="461"/>
      <c r="G51" s="461"/>
      <c r="H51" s="461"/>
      <c r="I51" s="461"/>
      <c r="J51" s="461" t="s">
        <v>271</v>
      </c>
      <c r="K51" s="461"/>
      <c r="L51" s="461"/>
      <c r="M51" s="461"/>
      <c r="N51" s="461"/>
      <c r="O51" s="461" t="s">
        <v>272</v>
      </c>
      <c r="P51" s="461"/>
      <c r="Q51" s="461"/>
      <c r="R51" s="461"/>
      <c r="S51" s="461"/>
      <c r="T51" s="461" t="s">
        <v>273</v>
      </c>
      <c r="U51" s="461"/>
      <c r="V51" s="461"/>
      <c r="W51" s="461"/>
      <c r="X51" s="461"/>
      <c r="Y51" s="461" t="s">
        <v>378</v>
      </c>
      <c r="Z51" s="461"/>
      <c r="AA51" s="461"/>
      <c r="AB51" s="461"/>
      <c r="AC51" s="461"/>
      <c r="AD51" s="461" t="s">
        <v>379</v>
      </c>
      <c r="AE51" s="461"/>
      <c r="AF51" s="461"/>
      <c r="AG51" s="461"/>
      <c r="AH51" s="461"/>
      <c r="AI51" s="461" t="s">
        <v>380</v>
      </c>
      <c r="AJ51" s="461"/>
      <c r="AK51" s="461"/>
      <c r="AL51" s="461"/>
      <c r="AM51" s="461"/>
      <c r="AN51" s="461" t="s">
        <v>381</v>
      </c>
      <c r="AO51" s="461"/>
      <c r="AP51" s="461"/>
      <c r="AQ51" s="461"/>
      <c r="AR51" s="461"/>
      <c r="AS51" s="461" t="s">
        <v>382</v>
      </c>
      <c r="AT51" s="461"/>
      <c r="AU51" s="461"/>
      <c r="AV51" s="461"/>
      <c r="AW51" s="461"/>
      <c r="AX51" s="461" t="s">
        <v>383</v>
      </c>
      <c r="AY51" s="461"/>
      <c r="AZ51" s="461"/>
      <c r="BA51" s="461"/>
      <c r="BB51" s="465"/>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3.5" outlineLevel="2" thickBot="1">
      <c r="B53" s="19" t="s">
        <v>371</v>
      </c>
      <c r="C53" s="19" t="s">
        <v>384</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48" t="s">
        <v>385</v>
      </c>
      <c r="B54" s="316" t="s">
        <v>315</v>
      </c>
      <c r="C54" s="127" t="s">
        <v>281</v>
      </c>
      <c r="D54" s="124" t="s">
        <v>386</v>
      </c>
      <c r="E54" s="242">
        <v>-1.05</v>
      </c>
      <c r="F54" s="242">
        <v>0</v>
      </c>
      <c r="G54" s="242">
        <v>-2</v>
      </c>
      <c r="H54" s="242">
        <v>0</v>
      </c>
      <c r="I54" s="242">
        <v>-2</v>
      </c>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49"/>
      <c r="B55" s="317" t="s">
        <v>317</v>
      </c>
      <c r="C55" s="121" t="s">
        <v>281</v>
      </c>
      <c r="D55" s="2" t="s">
        <v>386</v>
      </c>
      <c r="E55" s="241">
        <v>-1.05</v>
      </c>
      <c r="F55" s="241">
        <v>0</v>
      </c>
      <c r="G55" s="241">
        <v>-1.05</v>
      </c>
      <c r="H55" s="241">
        <v>0</v>
      </c>
      <c r="I55" s="241">
        <v>-1.05</v>
      </c>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49"/>
      <c r="B56" s="317" t="s">
        <v>317</v>
      </c>
      <c r="C56" s="121" t="s">
        <v>287</v>
      </c>
      <c r="D56" s="2" t="s">
        <v>386</v>
      </c>
      <c r="E56" s="241">
        <v>-0.2</v>
      </c>
      <c r="F56" s="241">
        <v>-0.4</v>
      </c>
      <c r="G56" s="241">
        <v>-0.2</v>
      </c>
      <c r="H56" s="241">
        <v>-0.4</v>
      </c>
      <c r="I56" s="241">
        <v>-0.4</v>
      </c>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49"/>
      <c r="B57" s="317"/>
      <c r="C57" s="121"/>
      <c r="D57" s="2"/>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49"/>
      <c r="B58" s="317"/>
      <c r="C58" s="121"/>
      <c r="D58" s="2"/>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49"/>
      <c r="B59" s="317" t="s">
        <v>315</v>
      </c>
      <c r="C59" s="121" t="s">
        <v>284</v>
      </c>
      <c r="D59" s="2" t="s">
        <v>386</v>
      </c>
      <c r="E59" s="241">
        <v>-1.06</v>
      </c>
      <c r="F59" s="241">
        <v>0</v>
      </c>
      <c r="G59" s="241">
        <v>0</v>
      </c>
      <c r="H59" s="241">
        <v>0</v>
      </c>
      <c r="I59" s="241">
        <v>-1.06</v>
      </c>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49"/>
      <c r="B60" s="317" t="s">
        <v>317</v>
      </c>
      <c r="C60" s="121" t="s">
        <v>284</v>
      </c>
      <c r="D60" s="2" t="s">
        <v>386</v>
      </c>
      <c r="E60" s="241">
        <v>0</v>
      </c>
      <c r="F60" s="241">
        <v>0</v>
      </c>
      <c r="G60" s="241">
        <v>0</v>
      </c>
      <c r="H60" s="241">
        <v>-1.06</v>
      </c>
      <c r="I60" s="241">
        <v>0</v>
      </c>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49"/>
      <c r="B61" s="317"/>
      <c r="C61" s="121"/>
      <c r="D61" s="2"/>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49"/>
      <c r="B62" s="317"/>
      <c r="C62" s="121"/>
      <c r="D62" s="2"/>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49"/>
      <c r="B63" s="36"/>
      <c r="C63" s="121"/>
      <c r="D63" s="2"/>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3.5" outlineLevel="2" thickBot="1">
      <c r="A64" s="450"/>
      <c r="B64" s="122" t="s">
        <v>387</v>
      </c>
      <c r="C64" s="296" t="s">
        <v>388</v>
      </c>
      <c r="D64" s="123" t="s">
        <v>386</v>
      </c>
      <c r="E64" s="23">
        <f>SUM(E54:E63)</f>
        <v>-3.3600000000000003</v>
      </c>
      <c r="F64" s="23">
        <f t="shared" ref="F64:BB64" si="3">SUM(F54:F63)</f>
        <v>-0.4</v>
      </c>
      <c r="G64" s="23">
        <f t="shared" si="3"/>
        <v>-3.25</v>
      </c>
      <c r="H64" s="23">
        <f t="shared" si="3"/>
        <v>-1.46</v>
      </c>
      <c r="I64" s="23">
        <f t="shared" si="3"/>
        <v>-4.51</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3.5" outlineLevel="2" thickBot="1">
      <c r="B65" s="19"/>
      <c r="C65" s="19"/>
      <c r="D65" s="19"/>
      <c r="E65" s="15"/>
    </row>
    <row r="66" spans="1:54" ht="12.75" customHeight="1" outlineLevel="2">
      <c r="A66" s="456" t="s">
        <v>389</v>
      </c>
      <c r="B66" s="266"/>
      <c r="C66" s="267"/>
      <c r="D66" s="268" t="s">
        <v>386</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57"/>
      <c r="B67" s="252"/>
      <c r="C67" s="267"/>
      <c r="D67" s="269" t="s">
        <v>386</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57"/>
      <c r="B68" s="252"/>
      <c r="C68" s="267"/>
      <c r="D68" s="269" t="s">
        <v>386</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57"/>
      <c r="B69" s="252"/>
      <c r="C69" s="267"/>
      <c r="D69" s="269" t="s">
        <v>386</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57"/>
      <c r="B70" s="252"/>
      <c r="C70" s="267"/>
      <c r="D70" s="269" t="s">
        <v>386</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3.5" outlineLevel="2" thickBot="1">
      <c r="A71" s="458"/>
      <c r="B71" s="122" t="s">
        <v>390</v>
      </c>
      <c r="C71" s="123"/>
      <c r="D71" s="270" t="s">
        <v>386</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3.5" outlineLevel="2" thickBot="1">
      <c r="B74" s="145"/>
      <c r="C74" s="2"/>
      <c r="D74" s="2"/>
      <c r="E74" s="15"/>
    </row>
    <row r="75" spans="1:54" ht="19.5" customHeight="1" outlineLevel="2">
      <c r="A75" s="456" t="s">
        <v>391</v>
      </c>
      <c r="B75" s="127" t="s">
        <v>392</v>
      </c>
      <c r="C75" s="274"/>
      <c r="D75" s="124" t="s">
        <v>386</v>
      </c>
      <c r="E75" s="275">
        <f>-E158*'Fixed Data'!$B$27/10^2</f>
        <v>-2.0601886900836983</v>
      </c>
      <c r="F75" s="275">
        <f>-F158*'Fixed Data'!$B$27/10^2</f>
        <v>-2.1022032304802996</v>
      </c>
      <c r="G75" s="275">
        <f>-G158*'Fixed Data'!$B$27/10^2</f>
        <v>-2.1488547334583554</v>
      </c>
      <c r="H75" s="275">
        <f>-H158*'Fixed Data'!$B$27/10^2</f>
        <v>-2.210812940383148</v>
      </c>
      <c r="I75" s="275">
        <f>-I158*'Fixed Data'!$B$27/10^2</f>
        <v>-2.2603815131922635</v>
      </c>
      <c r="J75" s="275">
        <f>-J158*'Fixed Data'!$B$27/10^2</f>
        <v>-2.3026999109445168</v>
      </c>
      <c r="K75" s="275">
        <f>-K158*'Fixed Data'!$B$27/10^2</f>
        <v>-2.3695238218501795</v>
      </c>
      <c r="L75" s="275">
        <f>-L158*'Fixed Data'!$B$27/10^2</f>
        <v>-2.438444097807781</v>
      </c>
      <c r="M75" s="275">
        <f>-M158*'Fixed Data'!$B$27/10^2</f>
        <v>-2.5094757253461157</v>
      </c>
      <c r="N75" s="275">
        <f>-N158*'Fixed Data'!$B$27/10^2</f>
        <v>-2.5826606333889854</v>
      </c>
      <c r="O75" s="275">
        <f>-O158*'Fixed Data'!$B$27/10^2</f>
        <v>-2.6475822257912012</v>
      </c>
      <c r="P75" s="275">
        <f>-P158*'Fixed Data'!$B$27/10^2</f>
        <v>-2.7117040335506903</v>
      </c>
      <c r="Q75" s="275">
        <f>-Q158*'Fixed Data'!$B$27/10^2</f>
        <v>-2.7777696312080526</v>
      </c>
      <c r="R75" s="275">
        <f>-R158*'Fixed Data'!$B$27/10^2</f>
        <v>-2.8458379438892614</v>
      </c>
      <c r="S75" s="275">
        <f>-S158*'Fixed Data'!$B$27/10^2</f>
        <v>-2.9159696832635791</v>
      </c>
      <c r="T75" s="275">
        <f>-T158*'Fixed Data'!$B$27/10^2</f>
        <v>-2.988227402386975</v>
      </c>
      <c r="U75" s="275">
        <f>-U158*'Fixed Data'!$B$27/10^2</f>
        <v>-3.0626755505455519</v>
      </c>
      <c r="V75" s="275">
        <f>-V158*'Fixed Data'!$B$27/10^2</f>
        <v>-3.1393805303528057</v>
      </c>
      <c r="W75" s="275">
        <f>-W158*'Fixed Data'!$B$27/10^2</f>
        <v>-3.2184107571007297</v>
      </c>
      <c r="X75" s="275">
        <f>-X158*'Fixed Data'!$B$27/10^2</f>
        <v>-3.2998367211160344</v>
      </c>
      <c r="Y75" s="275">
        <f>-Y158*'Fixed Data'!$B$27/10^2</f>
        <v>-3.3837310486138068</v>
      </c>
      <c r="Z75" s="275">
        <f>-Z158*'Fixed Data'!$B$27/10^2</f>
        <v>-3.4701685693126918</v>
      </c>
      <c r="AA75" s="275">
        <f>-AA158*'Fixed Data'!$B$27/10^2</f>
        <v>-3.5592263787911098</v>
      </c>
      <c r="AB75" s="275">
        <f>-AB158*'Fixed Data'!$B$27/10^2</f>
        <v>-3.6472938835855393</v>
      </c>
      <c r="AC75" s="275">
        <f>-AC158*'Fixed Data'!$B$27/10^2</f>
        <v>-27.481287940396658</v>
      </c>
      <c r="AD75" s="275">
        <f>-AD158*'Fixed Data'!$B$27/10^2</f>
        <v>-28.231623724490937</v>
      </c>
      <c r="AE75" s="275">
        <f>-AE158*'Fixed Data'!$B$27/10^2</f>
        <v>-29.00470493927709</v>
      </c>
      <c r="AF75" s="275">
        <f>-AF158*'Fixed Data'!$B$27/10^2</f>
        <v>-29.801221101812576</v>
      </c>
      <c r="AG75" s="275">
        <f>-AG158*'Fixed Data'!$B$27/10^2</f>
        <v>-30.621882629757987</v>
      </c>
      <c r="AH75" s="275">
        <f>-AH158*'Fixed Data'!$B$27/10^2</f>
        <v>-31.46742148747764</v>
      </c>
      <c r="AI75" s="275">
        <f>-AI158*'Fixed Data'!$B$27/10^2</f>
        <v>-32.338591817114569</v>
      </c>
      <c r="AJ75" s="275">
        <f>-AJ158*'Fixed Data'!$B$27/10^2</f>
        <v>-33.236170637280701</v>
      </c>
      <c r="AK75" s="275">
        <f>-AK158*'Fixed Data'!$B$27/10^2</f>
        <v>-34.160958519208705</v>
      </c>
      <c r="AL75" s="275">
        <f>-AL158*'Fixed Data'!$B$27/10^2</f>
        <v>-35.113780285442076</v>
      </c>
      <c r="AM75" s="275">
        <f>-AM158*'Fixed Data'!$B$27/10^2</f>
        <v>-36.095485776140606</v>
      </c>
      <c r="AN75" s="275">
        <f>-AN158*'Fixed Data'!$B$27/10^2</f>
        <v>-37.106950607872868</v>
      </c>
      <c r="AO75" s="275">
        <f>-AO158*'Fixed Data'!$B$27/10^2</f>
        <v>-38.149076924896022</v>
      </c>
      <c r="AP75" s="275">
        <f>-AP158*'Fixed Data'!$B$27/10^2</f>
        <v>-39.222794225563547</v>
      </c>
      <c r="AQ75" s="275">
        <f>-AQ158*'Fixed Data'!$B$27/10^2</f>
        <v>-40.329060181220171</v>
      </c>
      <c r="AR75" s="275">
        <f>-AR158*'Fixed Data'!$B$27/10^2</f>
        <v>-41.468861507686469</v>
      </c>
      <c r="AS75" s="275">
        <f>-AS158*'Fixed Data'!$B$27/10^2</f>
        <v>-42.643214821717685</v>
      </c>
      <c r="AT75" s="275">
        <f>-AT158*'Fixed Data'!$B$27/10^2</f>
        <v>-43.853167557565151</v>
      </c>
      <c r="AU75" s="275">
        <f>-AU158*'Fixed Data'!$B$27/10^2</f>
        <v>-45.099798913588749</v>
      </c>
      <c r="AV75" s="275">
        <f>-AV158*'Fixed Data'!$B$27/10^2</f>
        <v>-46.38422080638221</v>
      </c>
      <c r="AW75" s="275">
        <f>-AW158*'Fixed Data'!$B$27/10^2</f>
        <v>-47.707578847436814</v>
      </c>
      <c r="AX75" s="275">
        <f>-AX158*'Fixed Data'!$B$27/10^2</f>
        <v>-49.071053379907482</v>
      </c>
      <c r="AY75" s="275">
        <f>-AY158*'Fixed Data'!$B$27/10^2</f>
        <v>-50.422776431824829</v>
      </c>
      <c r="AZ75" s="275">
        <f>-AZ158*'Fixed Data'!$B$27/10^2</f>
        <v>-51.79612115767118</v>
      </c>
      <c r="BA75" s="275">
        <f>-BA158*'Fixed Data'!$B$27/10^2</f>
        <v>-53.21109760104472</v>
      </c>
      <c r="BB75" s="275">
        <f>-BB158*'Fixed Data'!$B$27/10^2</f>
        <v>-54.66472864423293</v>
      </c>
    </row>
    <row r="76" spans="1:54" ht="19.5" customHeight="1" outlineLevel="2">
      <c r="A76" s="457"/>
      <c r="B76" s="121"/>
      <c r="C76" s="272"/>
      <c r="D76" s="2" t="s">
        <v>386</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3.5" outlineLevel="2" thickBot="1">
      <c r="A77" s="458"/>
      <c r="B77" s="273" t="s">
        <v>393</v>
      </c>
      <c r="C77" s="271"/>
      <c r="D77" s="123" t="s">
        <v>386</v>
      </c>
      <c r="E77" s="23">
        <f t="shared" ref="E77:AJ77" si="5">SUM(E75:E76)</f>
        <v>-2.0601886900836983</v>
      </c>
      <c r="F77" s="23">
        <f t="shared" si="5"/>
        <v>-2.1022032304802996</v>
      </c>
      <c r="G77" s="23">
        <f t="shared" si="5"/>
        <v>-2.1488547334583554</v>
      </c>
      <c r="H77" s="23">
        <f t="shared" si="5"/>
        <v>-2.210812940383148</v>
      </c>
      <c r="I77" s="23">
        <f t="shared" si="5"/>
        <v>-2.2603815131922635</v>
      </c>
      <c r="J77" s="23">
        <f t="shared" si="5"/>
        <v>-2.3026999109445168</v>
      </c>
      <c r="K77" s="23">
        <f t="shared" si="5"/>
        <v>-2.3695238218501795</v>
      </c>
      <c r="L77" s="23">
        <f t="shared" si="5"/>
        <v>-2.438444097807781</v>
      </c>
      <c r="M77" s="23">
        <f t="shared" si="5"/>
        <v>-2.5094757253461157</v>
      </c>
      <c r="N77" s="23">
        <f t="shared" si="5"/>
        <v>-2.5826606333889854</v>
      </c>
      <c r="O77" s="23">
        <f t="shared" si="5"/>
        <v>-2.6475822257912012</v>
      </c>
      <c r="P77" s="23">
        <f t="shared" si="5"/>
        <v>-2.7117040335506903</v>
      </c>
      <c r="Q77" s="23">
        <f t="shared" si="5"/>
        <v>-2.7777696312080526</v>
      </c>
      <c r="R77" s="23">
        <f t="shared" si="5"/>
        <v>-2.8458379438892614</v>
      </c>
      <c r="S77" s="23">
        <f t="shared" si="5"/>
        <v>-2.9159696832635791</v>
      </c>
      <c r="T77" s="23">
        <f t="shared" si="5"/>
        <v>-2.988227402386975</v>
      </c>
      <c r="U77" s="23">
        <f t="shared" si="5"/>
        <v>-3.0626755505455519</v>
      </c>
      <c r="V77" s="23">
        <f t="shared" si="5"/>
        <v>-3.1393805303528057</v>
      </c>
      <c r="W77" s="23">
        <f t="shared" si="5"/>
        <v>-3.2184107571007297</v>
      </c>
      <c r="X77" s="23">
        <f t="shared" si="5"/>
        <v>-3.2998367211160344</v>
      </c>
      <c r="Y77" s="23">
        <f t="shared" si="5"/>
        <v>-3.3837310486138068</v>
      </c>
      <c r="Z77" s="23">
        <f t="shared" si="5"/>
        <v>-3.4701685693126918</v>
      </c>
      <c r="AA77" s="23">
        <f t="shared" si="5"/>
        <v>-3.5592263787911098</v>
      </c>
      <c r="AB77" s="23">
        <f t="shared" si="5"/>
        <v>-3.6472938835855393</v>
      </c>
      <c r="AC77" s="23">
        <f t="shared" si="5"/>
        <v>-27.481287940396658</v>
      </c>
      <c r="AD77" s="23">
        <f t="shared" si="5"/>
        <v>-28.231623724490937</v>
      </c>
      <c r="AE77" s="23">
        <f t="shared" si="5"/>
        <v>-29.00470493927709</v>
      </c>
      <c r="AF77" s="23">
        <f t="shared" si="5"/>
        <v>-29.801221101812576</v>
      </c>
      <c r="AG77" s="23">
        <f t="shared" si="5"/>
        <v>-30.621882629757987</v>
      </c>
      <c r="AH77" s="23">
        <f t="shared" si="5"/>
        <v>-31.46742148747764</v>
      </c>
      <c r="AI77" s="23">
        <f t="shared" si="5"/>
        <v>-32.338591817114569</v>
      </c>
      <c r="AJ77" s="23">
        <f t="shared" si="5"/>
        <v>-33.236170637280701</v>
      </c>
      <c r="AK77" s="23">
        <f t="shared" ref="AK77:BB77" si="6">SUM(AK75:AK76)</f>
        <v>-34.160958519208705</v>
      </c>
      <c r="AL77" s="23">
        <f t="shared" si="6"/>
        <v>-35.113780285442076</v>
      </c>
      <c r="AM77" s="23">
        <f t="shared" si="6"/>
        <v>-36.095485776140606</v>
      </c>
      <c r="AN77" s="23">
        <f t="shared" si="6"/>
        <v>-37.106950607872868</v>
      </c>
      <c r="AO77" s="23">
        <f t="shared" si="6"/>
        <v>-38.149076924896022</v>
      </c>
      <c r="AP77" s="23">
        <f t="shared" si="6"/>
        <v>-39.222794225563547</v>
      </c>
      <c r="AQ77" s="23">
        <f t="shared" si="6"/>
        <v>-40.329060181220171</v>
      </c>
      <c r="AR77" s="23">
        <f t="shared" si="6"/>
        <v>-41.468861507686469</v>
      </c>
      <c r="AS77" s="23">
        <f t="shared" si="6"/>
        <v>-42.643214821717685</v>
      </c>
      <c r="AT77" s="23">
        <f t="shared" si="6"/>
        <v>-43.853167557565151</v>
      </c>
      <c r="AU77" s="23">
        <f t="shared" si="6"/>
        <v>-45.099798913588749</v>
      </c>
      <c r="AV77" s="23">
        <f t="shared" si="6"/>
        <v>-46.38422080638221</v>
      </c>
      <c r="AW77" s="23">
        <f t="shared" si="6"/>
        <v>-47.707578847436814</v>
      </c>
      <c r="AX77" s="23">
        <f t="shared" si="6"/>
        <v>-49.071053379907482</v>
      </c>
      <c r="AY77" s="23">
        <f t="shared" si="6"/>
        <v>-50.422776431824829</v>
      </c>
      <c r="AZ77" s="23">
        <f t="shared" si="6"/>
        <v>-51.79612115767118</v>
      </c>
      <c r="BA77" s="23">
        <f t="shared" si="6"/>
        <v>-53.21109760104472</v>
      </c>
      <c r="BB77" s="255">
        <f t="shared" si="6"/>
        <v>-54.66472864423293</v>
      </c>
    </row>
    <row r="78" spans="1:54" outlineLevel="2">
      <c r="B78" s="19"/>
      <c r="C78" s="19"/>
      <c r="D78" s="19"/>
      <c r="E78" s="15"/>
    </row>
    <row r="79" spans="1:54" s="7" customFormat="1" ht="13.5" outlineLevel="1" thickBot="1">
      <c r="B79" s="125"/>
      <c r="C79" s="125"/>
      <c r="D79" s="125"/>
      <c r="E79" s="247"/>
    </row>
    <row r="80" spans="1:54" outlineLevel="1">
      <c r="A80" s="4" t="s">
        <v>394</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395</v>
      </c>
      <c r="C81" s="6" t="s">
        <v>396</v>
      </c>
      <c r="D81" t="s">
        <v>397</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398</v>
      </c>
      <c r="C82" t="s">
        <v>399</v>
      </c>
      <c r="D82" t="s">
        <v>386</v>
      </c>
      <c r="E82" s="21">
        <f t="shared" ref="E82:BB82" si="8">E64*E81</f>
        <v>-1.1323200000000002</v>
      </c>
      <c r="F82" s="21">
        <f t="shared" si="8"/>
        <v>-0.1348</v>
      </c>
      <c r="G82" s="21">
        <f t="shared" si="8"/>
        <v>-1.0952500000000001</v>
      </c>
      <c r="H82" s="21">
        <f t="shared" si="8"/>
        <v>-0.49202000000000001</v>
      </c>
      <c r="I82" s="21">
        <f t="shared" si="8"/>
        <v>-1.5198700000000001</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400</v>
      </c>
      <c r="C83" t="s">
        <v>401</v>
      </c>
      <c r="D83" t="s">
        <v>386</v>
      </c>
      <c r="E83" s="21">
        <f t="shared" ref="E83:BB83" si="9">E64-E82</f>
        <v>-2.2276800000000003</v>
      </c>
      <c r="F83" s="21">
        <f t="shared" si="9"/>
        <v>-0.26519999999999999</v>
      </c>
      <c r="G83" s="21">
        <f t="shared" si="9"/>
        <v>-2.1547499999999999</v>
      </c>
      <c r="H83" s="21">
        <f t="shared" si="9"/>
        <v>-0.96797999999999995</v>
      </c>
      <c r="I83" s="21">
        <f t="shared" si="9"/>
        <v>-2.9901299999999997</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4.25" hidden="1" outlineLevel="3">
      <c r="A84" s="8"/>
      <c r="B84" t="s">
        <v>402</v>
      </c>
      <c r="C84" t="s">
        <v>403</v>
      </c>
      <c r="D84" t="s">
        <v>386</v>
      </c>
      <c r="E84" s="21"/>
      <c r="F84" s="21">
        <f>IF($E$82&lt;0,(IF(2050-E$80&lt;=0,0,(2/(2050-E$80+1))*(1-(SUM($E84:E84)/$E$82))*$E$82*'Fixed Data'!C$52)),0)</f>
        <v>-9.4360000000000013E-2</v>
      </c>
      <c r="G84" s="21">
        <f>IF($E$82&lt;0,(IF(2050-F$80&lt;=0,0,(2/(2050-F$80+1))*(1-(SUM($E84:F84)/$E$82))*$E$82*'Fixed Data'!D$52)),0)</f>
        <v>-9.0257391304347831E-2</v>
      </c>
      <c r="H84" s="21">
        <f>IF($E$82&lt;0,(IF(2050-G$80&lt;=0,0,(2/(2050-G$80+1))*(1-(SUM($E84:G84)/$E$82))*$E$82*'Fixed Data'!E$52)),0)</f>
        <v>-8.6154782608695676E-2</v>
      </c>
      <c r="I84" s="21">
        <f>IF($E$82&lt;0,(IF(2050-H$80&lt;=0,0,(2/(2050-H$80+1))*(1-(SUM($E84:H84)/$E$82))*$E$82*'Fixed Data'!F$52)),0)</f>
        <v>-8.2052173913043494E-2</v>
      </c>
      <c r="J84" s="21">
        <f>IF($E$82&lt;0,(IF(2050-I$80&lt;=0,0,(2/(2050-I$80+1))*(1-(SUM($E84:I84)/$E$82))*$E$82*'Fixed Data'!G$52)),0)</f>
        <v>-7.7949565217391326E-2</v>
      </c>
      <c r="K84" s="21">
        <f>IF($E$82&lt;0,(IF(2050-J$80&lt;=0,0,(2/(2050-J$80+1))*(1-(SUM($E84:J84)/$E$82))*$E$82*'Fixed Data'!H$52)),0)</f>
        <v>-7.3846956521739143E-2</v>
      </c>
      <c r="L84" s="21">
        <f>IF($E$82&lt;0,(IF(2050-K$80&lt;=0,0,(2/(2050-K$80+1))*(1-(SUM($E84:K84)/$E$82))*$E$82*'Fixed Data'!I$52)),0)</f>
        <v>-6.9744347826086961E-2</v>
      </c>
      <c r="M84" s="21">
        <f>IF($E$82&lt;0,(IF(2050-L$80&lt;=0,0,(2/(2050-L$80+1))*(1-(SUM($E84:L84)/$E$82))*$E$82*'Fixed Data'!J$52)),0)</f>
        <v>-6.5641739130434806E-2</v>
      </c>
      <c r="N84" s="21">
        <f>IF($E$82&lt;0,(IF(2050-M$80&lt;=0,0,(2/(2050-M$80+1))*(1-(SUM($E84:M84)/$E$82))*$E$82*'Fixed Data'!K$52)),0)</f>
        <v>-6.1539130434782624E-2</v>
      </c>
      <c r="O84" s="21">
        <f>IF($E$82&lt;0,(IF(2050-N$80&lt;=0,0,(2/(2050-N$80+1))*(1-(SUM($E84:N84)/$E$82))*$E$82*'Fixed Data'!L$52)),0)</f>
        <v>-5.7436521739130449E-2</v>
      </c>
      <c r="P84" s="21">
        <f>IF($E$82&lt;0,(IF(2050-O$80&lt;=0,0,(2/(2050-O$80+1))*(1-(SUM($E84:O84)/$E$82))*$E$82*'Fixed Data'!M$52)),0)</f>
        <v>-5.3333913043478259E-2</v>
      </c>
      <c r="Q84" s="21">
        <f>IF($E$82&lt;0,(IF(2050-P$80&lt;=0,0,(2/(2050-P$80+1))*(1-(SUM($E84:P84)/$E$82))*$E$82*'Fixed Data'!N$52)),0)</f>
        <v>-4.9231304347826105E-2</v>
      </c>
      <c r="R84" s="21">
        <f>IF($E$82&lt;0,(IF(2050-Q$80&lt;=0,0,(2/(2050-Q$80+1))*(1-(SUM($E84:Q84)/$E$82))*$E$82*'Fixed Data'!O$52)),0)</f>
        <v>-4.5128695652173909E-2</v>
      </c>
      <c r="S84" s="21">
        <f>IF($E$82&lt;0,(IF(2050-R$80&lt;=0,0,(2/(2050-R$80+1))*(1-(SUM($E84:R84)/$E$82))*$E$82*'Fixed Data'!P$52)),0)</f>
        <v>-4.1026086956521747E-2</v>
      </c>
      <c r="T84" s="21">
        <f>IF($E$82&lt;0,(IF(2050-S$80&lt;=0,0,(2/(2050-S$80+1))*(1-(SUM($E84:S84)/$E$82))*$E$82*'Fixed Data'!Q$52)),0)</f>
        <v>-3.6923478260869565E-2</v>
      </c>
      <c r="U84" s="21">
        <f>IF($E$82&lt;0,(IF(2050-T$80&lt;=0,0,(2/(2050-T$80+1))*(1-(SUM($E84:T84)/$E$82))*$E$82*'Fixed Data'!R$52)),0)</f>
        <v>-3.2820869565217375E-2</v>
      </c>
      <c r="V84" s="21">
        <f>IF($E$82&lt;0,(IF(2050-U$80&lt;=0,0,(2/(2050-U$80+1))*(1-(SUM($E84:U84)/$E$82))*$E$82*'Fixed Data'!S$52)),0)</f>
        <v>-2.8718260869565193E-2</v>
      </c>
      <c r="W84" s="21">
        <f>IF($E$82&lt;0,(IF(2050-V$80&lt;=0,0,(2/(2050-V$80+1))*(1-(SUM($E84:V84)/$E$82))*$E$82*'Fixed Data'!T$52)),0)</f>
        <v>-2.4615652173912976E-2</v>
      </c>
      <c r="X84" s="21">
        <f>IF($E$82&lt;0,(IF(2050-W$80&lt;=0,0,(2/(2050-W$80+1))*(1-(SUM($E84:W84)/$E$82))*$E$82*'Fixed Data'!U$52)),0)</f>
        <v>-2.0513043478260839E-2</v>
      </c>
      <c r="Y84" s="21">
        <f>IF($E$82&lt;0,(IF(2050-X$80&lt;=0,0,(2/(2050-X$80+1))*(1-(SUM($E84:X84)/$E$82))*$E$82*'Fixed Data'!V$52)),0)</f>
        <v>-1.6410434782608722E-2</v>
      </c>
      <c r="Z84" s="21">
        <f>IF($E$82&lt;0,(IF(2050-Y$80&lt;=0,0,(2/(2050-Y$80+1))*(1-(SUM($E84:Y84)/$E$82))*$E$82*'Fixed Data'!W$52)),0)</f>
        <v>-1.2307826086956578E-2</v>
      </c>
      <c r="AA84" s="21">
        <f>IF($E$82&lt;0,(IF(2050-Z$80&lt;=0,0,(2/(2050-Z$80+1))*(1-(SUM($E84:Z84)/$E$82))*$E$82*'Fixed Data'!X$52)),0)</f>
        <v>-8.2052173913043022E-3</v>
      </c>
      <c r="AB84" s="21">
        <f>IF($E$82&lt;0,(IF(2050-AA$80&lt;=0,0,(2/(2050-AA$80+1))*(1-(SUM($E84:AA84)/$E$82))*$E$82*'Fixed Data'!Y$52)),0)</f>
        <v>-4.1026086956521927E-3</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404</v>
      </c>
      <c r="C85" t="s">
        <v>405</v>
      </c>
      <c r="D85" t="s">
        <v>386</v>
      </c>
      <c r="E85" s="18"/>
      <c r="F85" s="18"/>
      <c r="G85" s="21">
        <f>IF($F$82&lt;0,(IF(2050-F$80&lt;=0,0,(2/(2050-F$80+1))*(1-(SUM($E85:F85)/$F$82))*$F$82*'Fixed Data'!D$52)),0)</f>
        <v>-1.1721739130434783E-2</v>
      </c>
      <c r="H85" s="21">
        <f>IF($F$82&lt;0,(IF(2050-G$80&lt;=0,0,(2/(2050-G$80+1))*(1-(SUM($E85:G85)/$F$82))*$F$82*'Fixed Data'!E$52)),0)</f>
        <v>-1.1188932806324112E-2</v>
      </c>
      <c r="I85" s="21">
        <f>IF($F$82&lt;0,(IF(2050-H$80&lt;=0,0,(2/(2050-H$80+1))*(1-(SUM($E85:H85)/$F$82))*$F$82*'Fixed Data'!F$52)),0)</f>
        <v>-1.0656126482213438E-2</v>
      </c>
      <c r="J85" s="21">
        <f>IF($F$82&lt;0,(IF(2050-I$80&lt;=0,0,(2/(2050-I$80+1))*(1-(SUM($E85:I85)/$F$82))*$F$82*'Fixed Data'!G$52)),0)</f>
        <v>-1.0123320158102769E-2</v>
      </c>
      <c r="K85" s="21">
        <f>IF($F$82&lt;0,(IF(2050-J$80&lt;=0,0,(2/(2050-J$80+1))*(1-(SUM($E85:J85)/$F$82))*$F$82*'Fixed Data'!H$52)),0)</f>
        <v>-9.590513833992096E-3</v>
      </c>
      <c r="L85" s="21">
        <f>IF($F$82&lt;0,(IF(2050-K$80&lt;=0,0,(2/(2050-K$80+1))*(1-(SUM($E85:K85)/$F$82))*$F$82*'Fixed Data'!I$52)),0)</f>
        <v>-9.0577075098814235E-3</v>
      </c>
      <c r="M85" s="21">
        <f>IF($F$82&lt;0,(IF(2050-L$80&lt;=0,0,(2/(2050-L$80+1))*(1-(SUM($E85:L85)/$F$82))*$F$82*'Fixed Data'!J$52)),0)</f>
        <v>-8.5249011857707509E-3</v>
      </c>
      <c r="N85" s="21">
        <f>IF($F$82&lt;0,(IF(2050-M$80&lt;=0,0,(2/(2050-M$80+1))*(1-(SUM($E85:M85)/$F$82))*$F$82*'Fixed Data'!K$52)),0)</f>
        <v>-7.99209486166008E-3</v>
      </c>
      <c r="O85" s="21">
        <f>IF($F$82&lt;0,(IF(2050-N$80&lt;=0,0,(2/(2050-N$80+1))*(1-(SUM($E85:N85)/$F$82))*$F$82*'Fixed Data'!L$52)),0)</f>
        <v>-7.4592885375494083E-3</v>
      </c>
      <c r="P85" s="21">
        <f>IF($F$82&lt;0,(IF(2050-O$80&lt;=0,0,(2/(2050-O$80+1))*(1-(SUM($E85:O85)/$F$82))*$F$82*'Fixed Data'!M$52)),0)</f>
        <v>-6.9264822134387357E-3</v>
      </c>
      <c r="Q85" s="21">
        <f>IF($F$82&lt;0,(IF(2050-P$80&lt;=0,0,(2/(2050-P$80+1))*(1-(SUM($E85:P85)/$F$82))*$F$82*'Fixed Data'!N$52)),0)</f>
        <v>-6.3936758893280658E-3</v>
      </c>
      <c r="R85" s="21">
        <f>IF($F$82&lt;0,(IF(2050-Q$80&lt;=0,0,(2/(2050-Q$80+1))*(1-(SUM($E85:Q85)/$F$82))*$F$82*'Fixed Data'!O$52)),0)</f>
        <v>-5.8608695652173923E-3</v>
      </c>
      <c r="S85" s="21">
        <f>IF($F$82&lt;0,(IF(2050-R$80&lt;=0,0,(2/(2050-R$80+1))*(1-(SUM($E85:R85)/$F$82))*$F$82*'Fixed Data'!P$52)),0)</f>
        <v>-5.3280632411067189E-3</v>
      </c>
      <c r="T85" s="21">
        <f>IF($F$82&lt;0,(IF(2050-S$80&lt;=0,0,(2/(2050-S$80+1))*(1-(SUM($E85:S85)/$F$82))*$F$82*'Fixed Data'!Q$52)),0)</f>
        <v>-4.7952569169960498E-3</v>
      </c>
      <c r="U85" s="21">
        <f>IF($F$82&lt;0,(IF(2050-T$80&lt;=0,0,(2/(2050-T$80+1))*(1-(SUM($E85:T85)/$F$82))*$F$82*'Fixed Data'!R$52)),0)</f>
        <v>-4.2624505928853772E-3</v>
      </c>
      <c r="V85" s="21">
        <f>IF($F$82&lt;0,(IF(2050-U$80&lt;=0,0,(2/(2050-U$80+1))*(1-(SUM($E85:U85)/$F$82))*$F$82*'Fixed Data'!S$52)),0)</f>
        <v>-3.7296442687747046E-3</v>
      </c>
      <c r="W85" s="21">
        <f>IF($F$82&lt;0,(IF(2050-V$80&lt;=0,0,(2/(2050-V$80+1))*(1-(SUM($E85:V85)/$F$82))*$F$82*'Fixed Data'!T$52)),0)</f>
        <v>-3.1968379446640342E-3</v>
      </c>
      <c r="X85" s="21">
        <f>IF($F$82&lt;0,(IF(2050-W$80&lt;=0,0,(2/(2050-W$80+1))*(1-(SUM($E85:W85)/$F$82))*$F$82*'Fixed Data'!U$52)),0)</f>
        <v>-2.6640316205533594E-3</v>
      </c>
      <c r="Y85" s="21">
        <f>IF($F$82&lt;0,(IF(2050-X$80&lt;=0,0,(2/(2050-X$80+1))*(1-(SUM($E85:X85)/$F$82))*$F$82*'Fixed Data'!V$52)),0)</f>
        <v>-2.1312252964426877E-3</v>
      </c>
      <c r="Z85" s="21">
        <f>IF($F$82&lt;0,(IF(2050-Y$80&lt;=0,0,(2/(2050-Y$80+1))*(1-(SUM($E85:Y85)/$F$82))*$F$82*'Fixed Data'!W$52)),0)</f>
        <v>-1.5984189723320141E-3</v>
      </c>
      <c r="AA85" s="21">
        <f>IF($F$82&lt;0,(IF(2050-Z$80&lt;=0,0,(2/(2050-Z$80+1))*(1-(SUM($E85:Z85)/$F$82))*$F$82*'Fixed Data'!X$52)),0)</f>
        <v>-1.0656126482213378E-3</v>
      </c>
      <c r="AB85" s="21">
        <f>IF($F$82&lt;0,(IF(2050-AA$80&lt;=0,0,(2/(2050-AA$80+1))*(1-(SUM($E85:AA85)/$F$82))*$F$82*'Fixed Data'!Y$52)),0)</f>
        <v>-5.3280632411068386E-4</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406</v>
      </c>
      <c r="C86" t="s">
        <v>407</v>
      </c>
      <c r="D86" t="s">
        <v>386</v>
      </c>
      <c r="E86" s="18"/>
      <c r="F86" s="18"/>
      <c r="G86" s="18"/>
      <c r="H86" s="21">
        <f>IF($G$82&lt;0,(IF(2050-G$80&lt;=0,0,(2/(2050-G$80+1))*(1-(SUM($E86:G86)/$G$82))*$G$82*'Fixed Data'!E$52)),0)</f>
        <v>-9.956818181818182E-2</v>
      </c>
      <c r="I86" s="21">
        <f>IF($G$82&lt;0,(IF(2050-H$80&lt;=0,0,(2/(2050-H$80+1))*(1-(SUM($E86:H86)/$G$82))*$G$82*'Fixed Data'!F$52)),0)</f>
        <v>-9.4826839826839829E-2</v>
      </c>
      <c r="J86" s="21">
        <f>IF($G$82&lt;0,(IF(2050-I$80&lt;=0,0,(2/(2050-I$80+1))*(1-(SUM($E86:I86)/$G$82))*$G$82*'Fixed Data'!G$52)),0)</f>
        <v>-9.0085497835497838E-2</v>
      </c>
      <c r="K86" s="21">
        <f>IF($G$82&lt;0,(IF(2050-J$80&lt;=0,0,(2/(2050-J$80+1))*(1-(SUM($E86:J86)/$G$82))*$G$82*'Fixed Data'!H$52)),0)</f>
        <v>-8.5344155844155833E-2</v>
      </c>
      <c r="L86" s="21">
        <f>IF($G$82&lt;0,(IF(2050-K$80&lt;=0,0,(2/(2050-K$80+1))*(1-(SUM($E86:K86)/$G$82))*$G$82*'Fixed Data'!I$52)),0)</f>
        <v>-8.0602813852813843E-2</v>
      </c>
      <c r="M86" s="21">
        <f>IF($G$82&lt;0,(IF(2050-L$80&lt;=0,0,(2/(2050-L$80+1))*(1-(SUM($E86:L86)/$G$82))*$G$82*'Fixed Data'!J$52)),0)</f>
        <v>-7.5861471861471866E-2</v>
      </c>
      <c r="N86" s="21">
        <f>IF($G$82&lt;0,(IF(2050-M$80&lt;=0,0,(2/(2050-M$80+1))*(1-(SUM($E86:M86)/$G$82))*$G$82*'Fixed Data'!K$52)),0)</f>
        <v>-7.1120129870129861E-2</v>
      </c>
      <c r="O86" s="21">
        <f>IF($G$82&lt;0,(IF(2050-N$80&lt;=0,0,(2/(2050-N$80+1))*(1-(SUM($E86:N86)/$G$82))*$G$82*'Fixed Data'!L$52)),0)</f>
        <v>-6.6378787878787884E-2</v>
      </c>
      <c r="P86" s="21">
        <f>IF($G$82&lt;0,(IF(2050-O$80&lt;=0,0,(2/(2050-O$80+1))*(1-(SUM($E86:O86)/$G$82))*$G$82*'Fixed Data'!M$52)),0)</f>
        <v>-6.1637445887445887E-2</v>
      </c>
      <c r="Q86" s="21">
        <f>IF($G$82&lt;0,(IF(2050-P$80&lt;=0,0,(2/(2050-P$80+1))*(1-(SUM($E86:P86)/$G$82))*$G$82*'Fixed Data'!N$52)),0)</f>
        <v>-5.6896103896103903E-2</v>
      </c>
      <c r="R86" s="21">
        <f>IF($G$82&lt;0,(IF(2050-Q$80&lt;=0,0,(2/(2050-Q$80+1))*(1-(SUM($E86:Q86)/$G$82))*$G$82*'Fixed Data'!O$52)),0)</f>
        <v>-5.2154761904761905E-2</v>
      </c>
      <c r="S86" s="21">
        <f>IF($G$82&lt;0,(IF(2050-R$80&lt;=0,0,(2/(2050-R$80+1))*(1-(SUM($E86:R86)/$G$82))*$G$82*'Fixed Data'!P$52)),0)</f>
        <v>-4.7413419913419928E-2</v>
      </c>
      <c r="T86" s="21">
        <f>IF($G$82&lt;0,(IF(2050-S$80&lt;=0,0,(2/(2050-S$80+1))*(1-(SUM($E86:S86)/$G$82))*$G$82*'Fixed Data'!Q$52)),0)</f>
        <v>-4.2672077922077917E-2</v>
      </c>
      <c r="U86" s="21">
        <f>IF($G$82&lt;0,(IF(2050-T$80&lt;=0,0,(2/(2050-T$80+1))*(1-(SUM($E86:T86)/$G$82))*$G$82*'Fixed Data'!R$52)),0)</f>
        <v>-3.7930735930735919E-2</v>
      </c>
      <c r="V86" s="21">
        <f>IF($G$82&lt;0,(IF(2050-U$80&lt;=0,0,(2/(2050-U$80+1))*(1-(SUM($E86:U86)/$G$82))*$G$82*'Fixed Data'!S$52)),0)</f>
        <v>-3.3189393939393942E-2</v>
      </c>
      <c r="W86" s="21">
        <f>IF($G$82&lt;0,(IF(2050-V$80&lt;=0,0,(2/(2050-V$80+1))*(1-(SUM($E86:V86)/$G$82))*$G$82*'Fixed Data'!T$52)),0)</f>
        <v>-2.8448051948051958E-2</v>
      </c>
      <c r="X86" s="21">
        <f>IF($G$82&lt;0,(IF(2050-W$80&lt;=0,0,(2/(2050-W$80+1))*(1-(SUM($E86:W86)/$G$82))*$G$82*'Fixed Data'!U$52)),0)</f>
        <v>-2.3706709956709923E-2</v>
      </c>
      <c r="Y86" s="21">
        <f>IF($G$82&lt;0,(IF(2050-X$80&lt;=0,0,(2/(2050-X$80+1))*(1-(SUM($E86:X86)/$G$82))*$G$82*'Fixed Data'!V$52)),0)</f>
        <v>-1.8965367965368005E-2</v>
      </c>
      <c r="Z86" s="21">
        <f>IF($G$82&lt;0,(IF(2050-Y$80&lt;=0,0,(2/(2050-Y$80+1))*(1-(SUM($E86:Y86)/$G$82))*$G$82*'Fixed Data'!W$52)),0)</f>
        <v>-1.4224025974025918E-2</v>
      </c>
      <c r="AA86" s="21">
        <f>IF($G$82&lt;0,(IF(2050-Z$80&lt;=0,0,(2/(2050-Z$80+1))*(1-(SUM($E86:Z86)/$G$82))*$G$82*'Fixed Data'!X$52)),0)</f>
        <v>-9.4826839826840665E-3</v>
      </c>
      <c r="AB86" s="21">
        <f>IF($G$82&lt;0,(IF(2050-AA$80&lt;=0,0,(2/(2050-AA$80+1))*(1-(SUM($E86:AA86)/$G$82))*$G$82*'Fixed Data'!Y$52)),0)</f>
        <v>-4.741341991342074E-3</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408</v>
      </c>
      <c r="C87" t="s">
        <v>409</v>
      </c>
      <c r="D87" t="s">
        <v>386</v>
      </c>
      <c r="E87" s="18"/>
      <c r="F87" s="18"/>
      <c r="G87" s="18"/>
      <c r="H87" s="18"/>
      <c r="I87" s="21">
        <f>IF($H$82&lt;0,(IF(2050-H$80&lt;=0,0,(2/(2050-H$80+1))*(1-(SUM($E87:H87)/$H$82))*$H$82*'Fixed Data'!F$52)),0)</f>
        <v>-4.685904761904762E-2</v>
      </c>
      <c r="J87" s="21">
        <f>IF($H$82&lt;0,(IF(2050-I$80&lt;=0,0,(2/(2050-I$80+1))*(1-(SUM($E87:I87)/$H$82))*$H$82*'Fixed Data'!G$52)),0)</f>
        <v>-4.4516095238095243E-2</v>
      </c>
      <c r="K87" s="21">
        <f>IF($H$82&lt;0,(IF(2050-J$80&lt;=0,0,(2/(2050-J$80+1))*(1-(SUM($E87:J87)/$H$82))*$H$82*'Fixed Data'!H$52)),0)</f>
        <v>-4.217314285714286E-2</v>
      </c>
      <c r="L87" s="21">
        <f>IF($H$82&lt;0,(IF(2050-K$80&lt;=0,0,(2/(2050-K$80+1))*(1-(SUM($E87:K87)/$H$82))*$H$82*'Fixed Data'!I$52)),0)</f>
        <v>-3.983019047619047E-2</v>
      </c>
      <c r="M87" s="21">
        <f>IF($H$82&lt;0,(IF(2050-L$80&lt;=0,0,(2/(2050-L$80+1))*(1-(SUM($E87:L87)/$H$82))*$H$82*'Fixed Data'!J$52)),0)</f>
        <v>-3.7487238095238094E-2</v>
      </c>
      <c r="N87" s="21">
        <f>IF($H$82&lt;0,(IF(2050-M$80&lt;=0,0,(2/(2050-M$80+1))*(1-(SUM($E87:M87)/$H$82))*$H$82*'Fixed Data'!K$52)),0)</f>
        <v>-3.5144285714285711E-2</v>
      </c>
      <c r="O87" s="21">
        <f>IF($H$82&lt;0,(IF(2050-N$80&lt;=0,0,(2/(2050-N$80+1))*(1-(SUM($E87:N87)/$H$82))*$H$82*'Fixed Data'!L$52)),0)</f>
        <v>-3.2801333333333335E-2</v>
      </c>
      <c r="P87" s="21">
        <f>IF($H$82&lt;0,(IF(2050-O$80&lt;=0,0,(2/(2050-O$80+1))*(1-(SUM($E87:O87)/$H$82))*$H$82*'Fixed Data'!M$52)),0)</f>
        <v>-3.0458380952380956E-2</v>
      </c>
      <c r="Q87" s="21">
        <f>IF($H$82&lt;0,(IF(2050-P$80&lt;=0,0,(2/(2050-P$80+1))*(1-(SUM($E87:P87)/$H$82))*$H$82*'Fixed Data'!N$52)),0)</f>
        <v>-2.8115428571428576E-2</v>
      </c>
      <c r="R87" s="21">
        <f>IF($H$82&lt;0,(IF(2050-Q$80&lt;=0,0,(2/(2050-Q$80+1))*(1-(SUM($E87:Q87)/$H$82))*$H$82*'Fixed Data'!O$52)),0)</f>
        <v>-2.5772476190476189E-2</v>
      </c>
      <c r="S87" s="21">
        <f>IF($H$82&lt;0,(IF(2050-R$80&lt;=0,0,(2/(2050-R$80+1))*(1-(SUM($E87:R87)/$H$82))*$H$82*'Fixed Data'!P$52)),0)</f>
        <v>-2.3429523809523806E-2</v>
      </c>
      <c r="T87" s="21">
        <f>IF($H$82&lt;0,(IF(2050-S$80&lt;=0,0,(2/(2050-S$80+1))*(1-(SUM($E87:S87)/$H$82))*$H$82*'Fixed Data'!Q$52)),0)</f>
        <v>-2.1086571428571434E-2</v>
      </c>
      <c r="U87" s="21">
        <f>IF($H$82&lt;0,(IF(2050-T$80&lt;=0,0,(2/(2050-T$80+1))*(1-(SUM($E87:T87)/$H$82))*$H$82*'Fixed Data'!R$52)),0)</f>
        <v>-1.874361904761904E-2</v>
      </c>
      <c r="V87" s="21">
        <f>IF($H$82&lt;0,(IF(2050-U$80&lt;=0,0,(2/(2050-U$80+1))*(1-(SUM($E87:U87)/$H$82))*$H$82*'Fixed Data'!S$52)),0)</f>
        <v>-1.6400666666666664E-2</v>
      </c>
      <c r="W87" s="21">
        <f>IF($H$82&lt;0,(IF(2050-V$80&lt;=0,0,(2/(2050-V$80+1))*(1-(SUM($E87:V87)/$H$82))*$H$82*'Fixed Data'!T$52)),0)</f>
        <v>-1.4057714285714283E-2</v>
      </c>
      <c r="X87" s="21">
        <f>IF($H$82&lt;0,(IF(2050-W$80&lt;=0,0,(2/(2050-W$80+1))*(1-(SUM($E87:W87)/$H$82))*$H$82*'Fixed Data'!U$52)),0)</f>
        <v>-1.17147619047619E-2</v>
      </c>
      <c r="Y87" s="21">
        <f>IF($H$82&lt;0,(IF(2050-X$80&lt;=0,0,(2/(2050-X$80+1))*(1-(SUM($E87:X87)/$H$82))*$H$82*'Fixed Data'!V$52)),0)</f>
        <v>-9.3718095238095132E-3</v>
      </c>
      <c r="Z87" s="21">
        <f>IF($H$82&lt;0,(IF(2050-Y$80&lt;=0,0,(2/(2050-Y$80+1))*(1-(SUM($E87:Y87)/$H$82))*$H$82*'Fixed Data'!W$52)),0)</f>
        <v>-7.0288571428571457E-3</v>
      </c>
      <c r="AA87" s="21">
        <f>IF($H$82&lt;0,(IF(2050-Z$80&lt;=0,0,(2/(2050-Z$80+1))*(1-(SUM($E87:Z87)/$H$82))*$H$82*'Fixed Data'!X$52)),0)</f>
        <v>-4.6859047619047453E-3</v>
      </c>
      <c r="AB87" s="21">
        <f>IF($H$82&lt;0,(IF(2050-AA$80&lt;=0,0,(2/(2050-AA$80+1))*(1-(SUM($E87:AA87)/$H$82))*$H$82*'Fixed Data'!Y$52)),0)</f>
        <v>-2.3429523809523727E-3</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410</v>
      </c>
      <c r="C88" t="s">
        <v>411</v>
      </c>
      <c r="D88" t="s">
        <v>386</v>
      </c>
      <c r="E88" s="18"/>
      <c r="F88" s="18"/>
      <c r="G88" s="18"/>
      <c r="H88" s="18"/>
      <c r="I88" s="18"/>
      <c r="J88" s="21">
        <f>IF($I$82&lt;0,(IF(2050-I$80&lt;=0,0,(2/(2050-I$80+1))*(1-(SUM($E88:I88)/$I$82))*$I$82*'Fixed Data'!G$52)),0)</f>
        <v>-0.15198700000000001</v>
      </c>
      <c r="K88" s="21">
        <f>IF($I$82&lt;0,(IF(2050-J$80&lt;=0,0,(2/(2050-J$80+1))*(1-(SUM($E88:J88)/$I$82))*$I$82*'Fixed Data'!H$52)),0)</f>
        <v>-0.14398768421052632</v>
      </c>
      <c r="L88" s="21">
        <f>IF($I$82&lt;0,(IF(2050-K$80&lt;=0,0,(2/(2050-K$80+1))*(1-(SUM($E88:K88)/$I$82))*$I$82*'Fixed Data'!I$52)),0)</f>
        <v>-0.13598836842105264</v>
      </c>
      <c r="M88" s="21">
        <f>IF($I$82&lt;0,(IF(2050-L$80&lt;=0,0,(2/(2050-L$80+1))*(1-(SUM($E88:L88)/$I$82))*$I$82*'Fixed Data'!J$52)),0)</f>
        <v>-0.12798905263157895</v>
      </c>
      <c r="N88" s="21">
        <f>IF($I$82&lt;0,(IF(2050-M$80&lt;=0,0,(2/(2050-M$80+1))*(1-(SUM($E88:M88)/$I$82))*$I$82*'Fixed Data'!K$52)),0)</f>
        <v>-0.11998973684210526</v>
      </c>
      <c r="O88" s="21">
        <f>IF($I$82&lt;0,(IF(2050-N$80&lt;=0,0,(2/(2050-N$80+1))*(1-(SUM($E88:N88)/$I$82))*$I$82*'Fixed Data'!L$52)),0)</f>
        <v>-0.11199042105263157</v>
      </c>
      <c r="P88" s="21">
        <f>IF($I$82&lt;0,(IF(2050-O$80&lt;=0,0,(2/(2050-O$80+1))*(1-(SUM($E88:O88)/$I$82))*$I$82*'Fixed Data'!M$52)),0)</f>
        <v>-0.1039911052631579</v>
      </c>
      <c r="Q88" s="21">
        <f>IF($I$82&lt;0,(IF(2050-P$80&lt;=0,0,(2/(2050-P$80+1))*(1-(SUM($E88:P88)/$I$82))*$I$82*'Fixed Data'!N$52)),0)</f>
        <v>-9.5991789473684197E-2</v>
      </c>
      <c r="R88" s="21">
        <f>IF($I$82&lt;0,(IF(2050-Q$80&lt;=0,0,(2/(2050-Q$80+1))*(1-(SUM($E88:Q88)/$I$82))*$I$82*'Fixed Data'!O$52)),0)</f>
        <v>-8.7992473684210523E-2</v>
      </c>
      <c r="S88" s="21">
        <f>IF($I$82&lt;0,(IF(2050-R$80&lt;=0,0,(2/(2050-R$80+1))*(1-(SUM($E88:R88)/$I$82))*$I$82*'Fixed Data'!P$52)),0)</f>
        <v>-7.9993157894736822E-2</v>
      </c>
      <c r="T88" s="21">
        <f>IF($I$82&lt;0,(IF(2050-S$80&lt;=0,0,(2/(2050-S$80+1))*(1-(SUM($E88:S88)/$I$82))*$I$82*'Fixed Data'!Q$52)),0)</f>
        <v>-7.1993842105263148E-2</v>
      </c>
      <c r="U88" s="21">
        <f>IF($I$82&lt;0,(IF(2050-T$80&lt;=0,0,(2/(2050-T$80+1))*(1-(SUM($E88:T88)/$I$82))*$I$82*'Fixed Data'!R$52)),0)</f>
        <v>-6.3994526315789488E-2</v>
      </c>
      <c r="V88" s="21">
        <f>IF($I$82&lt;0,(IF(2050-U$80&lt;=0,0,(2/(2050-U$80+1))*(1-(SUM($E88:U88)/$I$82))*$I$82*'Fixed Data'!S$52)),0)</f>
        <v>-5.59952105263158E-2</v>
      </c>
      <c r="W88" s="21">
        <f>IF($I$82&lt;0,(IF(2050-V$80&lt;=0,0,(2/(2050-V$80+1))*(1-(SUM($E88:V88)/$I$82))*$I$82*'Fixed Data'!T$52)),0)</f>
        <v>-4.7995894736842105E-2</v>
      </c>
      <c r="X88" s="21">
        <f>IF($I$82&lt;0,(IF(2050-W$80&lt;=0,0,(2/(2050-W$80+1))*(1-(SUM($E88:W88)/$I$82))*$I$82*'Fixed Data'!U$52)),0)</f>
        <v>-3.9996578947368432E-2</v>
      </c>
      <c r="Y88" s="21">
        <f>IF($I$82&lt;0,(IF(2050-X$80&lt;=0,0,(2/(2050-X$80+1))*(1-(SUM($E88:X88)/$I$82))*$I$82*'Fixed Data'!V$52)),0)</f>
        <v>-3.1997263157894702E-2</v>
      </c>
      <c r="Z88" s="21">
        <f>IF($I$82&lt;0,(IF(2050-Y$80&lt;=0,0,(2/(2050-Y$80+1))*(1-(SUM($E88:Y88)/$I$82))*$I$82*'Fixed Data'!W$52)),0)</f>
        <v>-2.3997947368421129E-2</v>
      </c>
      <c r="AA88" s="21">
        <f>IF($I$82&lt;0,(IF(2050-Z$80&lt;=0,0,(2/(2050-Z$80+1))*(1-(SUM($E88:Z88)/$I$82))*$I$82*'Fixed Data'!X$52)),0)</f>
        <v>-1.5998631578947417E-2</v>
      </c>
      <c r="AB88" s="21">
        <f>IF($I$82&lt;0,(IF(2050-AA$80&lt;=0,0,(2/(2050-AA$80+1))*(1-(SUM($E88:AA88)/$I$82))*$I$82*'Fixed Data'!Y$52)),0)</f>
        <v>-7.9993157894737085E-3</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412</v>
      </c>
      <c r="C89" t="s">
        <v>413</v>
      </c>
      <c r="D89" t="s">
        <v>386</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414</v>
      </c>
      <c r="C90" t="s">
        <v>415</v>
      </c>
      <c r="D90" t="s">
        <v>386</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416</v>
      </c>
      <c r="C91" t="s">
        <v>417</v>
      </c>
      <c r="D91" t="s">
        <v>386</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418</v>
      </c>
      <c r="C92" t="s">
        <v>419</v>
      </c>
      <c r="D92" t="s">
        <v>386</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420</v>
      </c>
      <c r="C93" t="s">
        <v>421</v>
      </c>
      <c r="D93" t="s">
        <v>386</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422</v>
      </c>
      <c r="C94" t="s">
        <v>423</v>
      </c>
      <c r="D94" t="s">
        <v>386</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424</v>
      </c>
      <c r="C95" t="s">
        <v>425</v>
      </c>
      <c r="D95" t="s">
        <v>386</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426</v>
      </c>
      <c r="C96" t="s">
        <v>427</v>
      </c>
      <c r="D96" t="s">
        <v>386</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428</v>
      </c>
      <c r="C97" t="s">
        <v>429</v>
      </c>
      <c r="D97" t="s">
        <v>386</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430</v>
      </c>
      <c r="C98" t="s">
        <v>431</v>
      </c>
      <c r="D98" t="s">
        <v>386</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432</v>
      </c>
      <c r="C99" t="s">
        <v>433</v>
      </c>
      <c r="D99" t="s">
        <v>386</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434</v>
      </c>
      <c r="C100" t="s">
        <v>435</v>
      </c>
      <c r="D100" t="s">
        <v>386</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436</v>
      </c>
      <c r="C101" t="s">
        <v>437</v>
      </c>
      <c r="D101" t="s">
        <v>386</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438</v>
      </c>
      <c r="C102" t="s">
        <v>439</v>
      </c>
      <c r="D102" t="s">
        <v>386</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440</v>
      </c>
      <c r="C103" t="s">
        <v>441</v>
      </c>
      <c r="D103" t="s">
        <v>386</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442</v>
      </c>
      <c r="C104" t="s">
        <v>443</v>
      </c>
      <c r="D104" t="s">
        <v>386</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444</v>
      </c>
      <c r="C105" t="s">
        <v>445</v>
      </c>
      <c r="D105" t="s">
        <v>386</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446</v>
      </c>
      <c r="C106" t="s">
        <v>447</v>
      </c>
      <c r="D106" t="s">
        <v>386</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448</v>
      </c>
      <c r="C107" t="s">
        <v>449</v>
      </c>
      <c r="D107" t="s">
        <v>386</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520</v>
      </c>
      <c r="C108" t="s">
        <v>521</v>
      </c>
      <c r="D108" t="s">
        <v>386</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522</v>
      </c>
      <c r="C109" t="s">
        <v>523</v>
      </c>
      <c r="D109" t="s">
        <v>386</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524</v>
      </c>
      <c r="C110" t="s">
        <v>525</v>
      </c>
      <c r="D110" t="s">
        <v>386</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526</v>
      </c>
      <c r="C111" t="s">
        <v>527</v>
      </c>
      <c r="D111" t="s">
        <v>386</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528</v>
      </c>
      <c r="C112" t="s">
        <v>529</v>
      </c>
      <c r="D112" t="s">
        <v>386</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530</v>
      </c>
      <c r="C113" t="s">
        <v>531</v>
      </c>
      <c r="D113" t="s">
        <v>386</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532</v>
      </c>
      <c r="C114" t="s">
        <v>533</v>
      </c>
      <c r="D114" t="s">
        <v>386</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534</v>
      </c>
      <c r="C115" t="s">
        <v>535</v>
      </c>
      <c r="D115" t="s">
        <v>386</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536</v>
      </c>
      <c r="C116" t="s">
        <v>537</v>
      </c>
      <c r="D116" t="s">
        <v>386</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538</v>
      </c>
      <c r="C117" t="s">
        <v>539</v>
      </c>
      <c r="D117" t="s">
        <v>386</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540</v>
      </c>
      <c r="C118" t="s">
        <v>541</v>
      </c>
      <c r="D118" t="s">
        <v>386</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542</v>
      </c>
      <c r="C119" t="s">
        <v>543</v>
      </c>
      <c r="D119" t="s">
        <v>386</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544</v>
      </c>
      <c r="C120" t="s">
        <v>545</v>
      </c>
      <c r="D120" t="s">
        <v>386</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546</v>
      </c>
      <c r="C121" t="s">
        <v>547</v>
      </c>
      <c r="D121" t="s">
        <v>386</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548</v>
      </c>
      <c r="C122" t="s">
        <v>549</v>
      </c>
      <c r="D122" t="s">
        <v>386</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550</v>
      </c>
      <c r="C123" t="s">
        <v>551</v>
      </c>
      <c r="D123" t="s">
        <v>386</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552</v>
      </c>
      <c r="C124" t="s">
        <v>553</v>
      </c>
      <c r="D124" t="s">
        <v>386</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554</v>
      </c>
      <c r="C125" t="s">
        <v>555</v>
      </c>
      <c r="D125" t="s">
        <v>386</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556</v>
      </c>
      <c r="C126" t="s">
        <v>557</v>
      </c>
      <c r="D126" t="s">
        <v>386</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558</v>
      </c>
      <c r="C127" t="s">
        <v>559</v>
      </c>
      <c r="D127" t="s">
        <v>386</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4.25" outlineLevel="2" collapsed="1">
      <c r="A128" s="8"/>
      <c r="B128" t="s">
        <v>450</v>
      </c>
      <c r="C128" t="s">
        <v>451</v>
      </c>
      <c r="D128" t="s">
        <v>386</v>
      </c>
      <c r="E128" s="21">
        <f>SUM(E84:E127)</f>
        <v>0</v>
      </c>
      <c r="F128" s="21">
        <f t="shared" ref="F128:AW128" si="10">SUM(F84:F127)</f>
        <v>-9.4360000000000013E-2</v>
      </c>
      <c r="G128" s="21">
        <f t="shared" si="10"/>
        <v>-0.10197913043478261</v>
      </c>
      <c r="H128" s="21">
        <f t="shared" si="10"/>
        <v>-0.19691189723320163</v>
      </c>
      <c r="I128" s="21">
        <f t="shared" si="10"/>
        <v>-0.23439418784114441</v>
      </c>
      <c r="J128" s="21">
        <f t="shared" si="10"/>
        <v>-0.37466147844908715</v>
      </c>
      <c r="K128" s="21">
        <f t="shared" si="10"/>
        <v>-0.35494245326755625</v>
      </c>
      <c r="L128" s="21">
        <f t="shared" si="10"/>
        <v>-0.33522342808602534</v>
      </c>
      <c r="M128" s="21">
        <f t="shared" si="10"/>
        <v>-0.31550440290449444</v>
      </c>
      <c r="N128" s="21">
        <f t="shared" si="10"/>
        <v>-0.29578537772296354</v>
      </c>
      <c r="O128" s="21">
        <f t="shared" si="10"/>
        <v>-0.27606635254143264</v>
      </c>
      <c r="P128" s="21">
        <f t="shared" si="10"/>
        <v>-0.25634732735990173</v>
      </c>
      <c r="Q128" s="21">
        <f t="shared" si="10"/>
        <v>-0.23662830217837083</v>
      </c>
      <c r="R128" s="21">
        <f t="shared" si="10"/>
        <v>-0.21690927699683993</v>
      </c>
      <c r="S128" s="21">
        <f t="shared" si="10"/>
        <v>-0.19719025181530903</v>
      </c>
      <c r="T128" s="21">
        <f t="shared" si="10"/>
        <v>-0.17747122663377812</v>
      </c>
      <c r="U128" s="21">
        <f t="shared" si="10"/>
        <v>-0.15775220145224722</v>
      </c>
      <c r="V128" s="21">
        <f t="shared" si="10"/>
        <v>-0.13803317627071629</v>
      </c>
      <c r="W128" s="21">
        <f t="shared" si="10"/>
        <v>-0.11831415108918536</v>
      </c>
      <c r="X128" s="21">
        <f t="shared" si="10"/>
        <v>-9.8595125907654457E-2</v>
      </c>
      <c r="Y128" s="21">
        <f t="shared" si="10"/>
        <v>-7.8876100726123624E-2</v>
      </c>
      <c r="Z128" s="21">
        <f t="shared" si="10"/>
        <v>-5.9157075544592791E-2</v>
      </c>
      <c r="AA128" s="21">
        <f t="shared" si="10"/>
        <v>-3.9438050363061868E-2</v>
      </c>
      <c r="AB128" s="21">
        <f t="shared" si="10"/>
        <v>-1.9719025181531031E-2</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452</v>
      </c>
      <c r="C129" t="s">
        <v>453</v>
      </c>
      <c r="D129" t="s">
        <v>386</v>
      </c>
      <c r="E129" s="21">
        <v>0</v>
      </c>
      <c r="F129" s="21">
        <f>E131</f>
        <v>-1.1323200000000002</v>
      </c>
      <c r="G129" s="21">
        <f t="shared" ref="G129:AW129" si="11">F131</f>
        <v>-1.1727600000000002</v>
      </c>
      <c r="H129" s="21">
        <f t="shared" si="11"/>
        <v>-2.1660308695652177</v>
      </c>
      <c r="I129" s="21">
        <f t="shared" si="11"/>
        <v>-2.4611389723320163</v>
      </c>
      <c r="J129" s="21">
        <f t="shared" si="11"/>
        <v>-3.7466147844908719</v>
      </c>
      <c r="K129" s="21">
        <f t="shared" si="11"/>
        <v>-3.3719533060417848</v>
      </c>
      <c r="L129" s="21">
        <f t="shared" si="11"/>
        <v>-3.0170108527742285</v>
      </c>
      <c r="M129" s="21">
        <f t="shared" si="11"/>
        <v>-2.6817874246882032</v>
      </c>
      <c r="N129" s="21">
        <f t="shared" si="11"/>
        <v>-2.3662830217837088</v>
      </c>
      <c r="O129" s="21">
        <f t="shared" si="11"/>
        <v>-2.0704976440607452</v>
      </c>
      <c r="P129" s="21">
        <f t="shared" si="11"/>
        <v>-1.7944312915193126</v>
      </c>
      <c r="Q129" s="21">
        <f t="shared" si="11"/>
        <v>-1.5380839641594108</v>
      </c>
      <c r="R129" s="21">
        <f t="shared" si="11"/>
        <v>-1.30145566198104</v>
      </c>
      <c r="S129" s="21">
        <f t="shared" si="11"/>
        <v>-1.0845463849842001</v>
      </c>
      <c r="T129" s="21">
        <f t="shared" si="11"/>
        <v>-0.88735613316889106</v>
      </c>
      <c r="U129" s="21">
        <f t="shared" si="11"/>
        <v>-0.70988490653511294</v>
      </c>
      <c r="V129" s="21">
        <f t="shared" si="11"/>
        <v>-0.55213270508286572</v>
      </c>
      <c r="W129" s="21">
        <f t="shared" si="11"/>
        <v>-0.4140995288121494</v>
      </c>
      <c r="X129" s="21">
        <f t="shared" si="11"/>
        <v>-0.29578537772296404</v>
      </c>
      <c r="Y129" s="21">
        <f t="shared" si="11"/>
        <v>-0.19719025181530958</v>
      </c>
      <c r="Z129" s="21">
        <f t="shared" si="11"/>
        <v>-0.11831415108918596</v>
      </c>
      <c r="AA129" s="21">
        <f t="shared" si="11"/>
        <v>-5.9157075544593166E-2</v>
      </c>
      <c r="AB129" s="21">
        <f t="shared" si="11"/>
        <v>-1.9719025181531298E-2</v>
      </c>
      <c r="AC129" s="21">
        <f t="shared" si="11"/>
        <v>-2.6714741530042829E-16</v>
      </c>
      <c r="AD129" s="21">
        <f t="shared" si="11"/>
        <v>-2.6714741530042829E-16</v>
      </c>
      <c r="AE129" s="21">
        <f t="shared" si="11"/>
        <v>-2.6714741530042829E-16</v>
      </c>
      <c r="AF129" s="21">
        <f t="shared" si="11"/>
        <v>-2.6714741530042829E-16</v>
      </c>
      <c r="AG129" s="21">
        <f t="shared" si="11"/>
        <v>-2.6714741530042829E-16</v>
      </c>
      <c r="AH129" s="21">
        <f t="shared" si="11"/>
        <v>-2.6714741530042829E-16</v>
      </c>
      <c r="AI129" s="21">
        <f t="shared" si="11"/>
        <v>-2.6714741530042829E-16</v>
      </c>
      <c r="AJ129" s="21">
        <f t="shared" si="11"/>
        <v>-2.6714741530042829E-16</v>
      </c>
      <c r="AK129" s="21">
        <f t="shared" si="11"/>
        <v>-2.6714741530042829E-16</v>
      </c>
      <c r="AL129" s="21">
        <f t="shared" si="11"/>
        <v>-2.6714741530042829E-16</v>
      </c>
      <c r="AM129" s="21">
        <f t="shared" si="11"/>
        <v>-2.6714741530042829E-16</v>
      </c>
      <c r="AN129" s="21">
        <f t="shared" si="11"/>
        <v>-2.6714741530042829E-16</v>
      </c>
      <c r="AO129" s="21">
        <f t="shared" si="11"/>
        <v>-2.6714741530042829E-16</v>
      </c>
      <c r="AP129" s="21">
        <f t="shared" si="11"/>
        <v>-2.6714741530042829E-16</v>
      </c>
      <c r="AQ129" s="21">
        <f t="shared" si="11"/>
        <v>-2.6714741530042829E-16</v>
      </c>
      <c r="AR129" s="21">
        <f t="shared" si="11"/>
        <v>-2.6714741530042829E-16</v>
      </c>
      <c r="AS129" s="21">
        <f t="shared" si="11"/>
        <v>-2.6714741530042829E-16</v>
      </c>
      <c r="AT129" s="21">
        <f t="shared" si="11"/>
        <v>-2.6714741530042829E-16</v>
      </c>
      <c r="AU129" s="21">
        <f t="shared" si="11"/>
        <v>-2.6714741530042829E-16</v>
      </c>
      <c r="AV129" s="21">
        <f t="shared" si="11"/>
        <v>-2.6714741530042829E-16</v>
      </c>
      <c r="AW129" s="21">
        <f t="shared" si="11"/>
        <v>-2.6714741530042829E-16</v>
      </c>
      <c r="AX129" s="21">
        <f>AW131</f>
        <v>-2.6714741530042829E-16</v>
      </c>
      <c r="AY129" s="21">
        <f>AX131</f>
        <v>-2.6714741530042829E-16</v>
      </c>
      <c r="AZ129" s="21">
        <f>AY131</f>
        <v>-2.6714741530042829E-16</v>
      </c>
      <c r="BA129" s="21">
        <f>AZ131</f>
        <v>-2.6714741530042829E-16</v>
      </c>
      <c r="BB129" s="21">
        <f>BA131</f>
        <v>-2.6714741530042829E-16</v>
      </c>
    </row>
    <row r="130" spans="1:54" ht="15" customHeight="1" outlineLevel="2">
      <c r="A130" s="8"/>
      <c r="B130" t="s">
        <v>454</v>
      </c>
      <c r="C130" t="s">
        <v>455</v>
      </c>
      <c r="D130" t="s">
        <v>386</v>
      </c>
      <c r="E130" s="21">
        <f>E131*(1/(1+'Fixed Data'!$B$10))</f>
        <v>-1.0896073903002312</v>
      </c>
      <c r="F130" s="21">
        <f>F131*(1/(1+'Fixed Data'!$B$10))</f>
        <v>-1.1285219399538111</v>
      </c>
      <c r="G130" s="21">
        <f>G131*(1/(1+'Fixed Data'!$B$10))</f>
        <v>-2.0843253171335818</v>
      </c>
      <c r="H130" s="21">
        <f>H131*(1/(1+'Fixed Data'!$B$10))</f>
        <v>-2.3683015515127179</v>
      </c>
      <c r="I130" s="21">
        <f>I131*(1/(1+'Fixed Data'!$B$10))</f>
        <v>-3.6052875139442575</v>
      </c>
      <c r="J130" s="21">
        <f>J131*(1/(1+'Fixed Data'!$B$10))</f>
        <v>-3.2447587625498318</v>
      </c>
      <c r="K130" s="21">
        <f>K131*(1/(1+'Fixed Data'!$B$10))</f>
        <v>-2.903205208597218</v>
      </c>
      <c r="L130" s="21">
        <f>L131*(1/(1+'Fixed Data'!$B$10))</f>
        <v>-2.5806268520864162</v>
      </c>
      <c r="M130" s="21">
        <f>M131*(1/(1+'Fixed Data'!$B$10))</f>
        <v>-2.2770236930174259</v>
      </c>
      <c r="N130" s="21">
        <f>N131*(1/(1+'Fixed Data'!$B$10))</f>
        <v>-1.9923957313902478</v>
      </c>
      <c r="O130" s="21">
        <f>O131*(1/(1+'Fixed Data'!$B$10))</f>
        <v>-1.7267429672048815</v>
      </c>
      <c r="P130" s="21">
        <f>P131*(1/(1+'Fixed Data'!$B$10))</f>
        <v>-1.480065400461327</v>
      </c>
      <c r="Q130" s="21">
        <f>Q131*(1/(1+'Fixed Data'!$B$10))</f>
        <v>-1.2523630311595844</v>
      </c>
      <c r="R130" s="21">
        <f>R131*(1/(1+'Fixed Data'!$B$10))</f>
        <v>-1.0436358592996537</v>
      </c>
      <c r="S130" s="21">
        <f>S131*(1/(1+'Fixed Data'!$B$10))</f>
        <v>-0.85388388488153499</v>
      </c>
      <c r="T130" s="21">
        <f>T131*(1/(1+'Fixed Data'!$B$10))</f>
        <v>-0.68310710790522811</v>
      </c>
      <c r="U130" s="21">
        <f>U131*(1/(1+'Fixed Data'!$B$10))</f>
        <v>-0.53130552837073308</v>
      </c>
      <c r="V130" s="21">
        <f>V131*(1/(1+'Fixed Data'!$B$10))</f>
        <v>-0.39847914627804992</v>
      </c>
      <c r="W130" s="21">
        <f>W131*(1/(1+'Fixed Data'!$B$10))</f>
        <v>-0.28462796162717868</v>
      </c>
      <c r="X130" s="21">
        <f>X131*(1/(1+'Fixed Data'!$B$10))</f>
        <v>-0.18975197441811933</v>
      </c>
      <c r="Y130" s="21">
        <f>Y131*(1/(1+'Fixed Data'!$B$10))</f>
        <v>-0.1138511846508718</v>
      </c>
      <c r="Z130" s="21">
        <f>Z131*(1/(1+'Fixed Data'!$B$10))</f>
        <v>-5.6925592325436078E-2</v>
      </c>
      <c r="AA130" s="21">
        <f>AA131*(1/(1+'Fixed Data'!$B$10))</f>
        <v>-1.897519744181226E-2</v>
      </c>
      <c r="AB130" s="21">
        <f>AB131*(1/(1+'Fixed Data'!$B$10))</f>
        <v>-2.5707026106661696E-16</v>
      </c>
      <c r="AC130" s="21">
        <f>AC131*(1/(1+'Fixed Data'!$B$10))</f>
        <v>-2.5707026106661696E-16</v>
      </c>
      <c r="AD130" s="21">
        <f>AD131*(1/(1+'Fixed Data'!$B$10))</f>
        <v>-2.5707026106661696E-16</v>
      </c>
      <c r="AE130" s="21">
        <f>AE131*(1/(1+'Fixed Data'!$B$10))</f>
        <v>-2.5707026106661696E-16</v>
      </c>
      <c r="AF130" s="21">
        <f>AF131*(1/(1+'Fixed Data'!$B$10))</f>
        <v>-2.5707026106661696E-16</v>
      </c>
      <c r="AG130" s="21">
        <f>AG131*(1/(1+'Fixed Data'!$B$10))</f>
        <v>-2.5707026106661696E-16</v>
      </c>
      <c r="AH130" s="21">
        <f>AH131*(1/(1+'Fixed Data'!$B$10))</f>
        <v>-2.5707026106661696E-16</v>
      </c>
      <c r="AI130" s="21">
        <f>AI131*(1/(1+'Fixed Data'!$B$10))</f>
        <v>-2.5707026106661696E-16</v>
      </c>
      <c r="AJ130" s="21">
        <f>AJ131*(1/(1+'Fixed Data'!$B$10))</f>
        <v>-2.5707026106661696E-16</v>
      </c>
      <c r="AK130" s="21">
        <f>AK131*(1/(1+'Fixed Data'!$B$10))</f>
        <v>-2.5707026106661696E-16</v>
      </c>
      <c r="AL130" s="21">
        <f>AL131*(1/(1+'Fixed Data'!$B$10))</f>
        <v>-2.5707026106661696E-16</v>
      </c>
      <c r="AM130" s="21">
        <f>AM131*(1/(1+'Fixed Data'!$B$10))</f>
        <v>-2.5707026106661696E-16</v>
      </c>
      <c r="AN130" s="21">
        <f>AN131*(1/(1+'Fixed Data'!$B$10))</f>
        <v>-2.5707026106661696E-16</v>
      </c>
      <c r="AO130" s="21">
        <f>AO131*(1/(1+'Fixed Data'!$B$10))</f>
        <v>-2.5707026106661696E-16</v>
      </c>
      <c r="AP130" s="21">
        <f>AP131*(1/(1+'Fixed Data'!$B$10))</f>
        <v>-2.5707026106661696E-16</v>
      </c>
      <c r="AQ130" s="21">
        <f>AQ131*(1/(1+'Fixed Data'!$B$10))</f>
        <v>-2.5707026106661696E-16</v>
      </c>
      <c r="AR130" s="21">
        <f>AR131*(1/(1+'Fixed Data'!$B$10))</f>
        <v>-2.5707026106661696E-16</v>
      </c>
      <c r="AS130" s="21">
        <f>AS131*(1/(1+'Fixed Data'!$B$10))</f>
        <v>-2.5707026106661696E-16</v>
      </c>
      <c r="AT130" s="21">
        <f>AT131*(1/(1+'Fixed Data'!$B$10))</f>
        <v>-2.5707026106661696E-16</v>
      </c>
      <c r="AU130" s="21">
        <f>AU131*(1/(1+'Fixed Data'!$B$10))</f>
        <v>-2.5707026106661696E-16</v>
      </c>
      <c r="AV130" s="21">
        <f>AV131*(1/(1+'Fixed Data'!$B$10))</f>
        <v>-2.5707026106661696E-16</v>
      </c>
      <c r="AW130" s="21">
        <f>AW131*(1/(1+'Fixed Data'!$B$10))</f>
        <v>-2.5707026106661696E-16</v>
      </c>
      <c r="AX130" s="21">
        <f>AX131*(1/(1+'Fixed Data'!$B$10))</f>
        <v>-2.5707026106661696E-16</v>
      </c>
      <c r="AY130" s="21">
        <f>AY131*(1/(1+'Fixed Data'!$B$10))</f>
        <v>-2.5707026106661696E-16</v>
      </c>
      <c r="AZ130" s="21">
        <f>AZ131*(1/(1+'Fixed Data'!$B$10))</f>
        <v>-2.5707026106661696E-16</v>
      </c>
      <c r="BA130" s="21">
        <f>BA131*(1/(1+'Fixed Data'!$B$10))</f>
        <v>-2.5707026106661696E-16</v>
      </c>
      <c r="BB130" s="21">
        <f>BB131*(1/(1+'Fixed Data'!$B$10))</f>
        <v>-2.5707026106661696E-16</v>
      </c>
    </row>
    <row r="131" spans="1:54" ht="13.9" customHeight="1" outlineLevel="2">
      <c r="A131" s="8"/>
      <c r="B131" t="s">
        <v>456</v>
      </c>
      <c r="C131" t="s">
        <v>457</v>
      </c>
      <c r="D131" t="s">
        <v>386</v>
      </c>
      <c r="E131" s="21">
        <f t="shared" ref="E131:BB131" si="12">E82-E128+E129</f>
        <v>-1.1323200000000002</v>
      </c>
      <c r="F131" s="21">
        <f t="shared" si="12"/>
        <v>-1.1727600000000002</v>
      </c>
      <c r="G131" s="21">
        <f t="shared" si="12"/>
        <v>-2.1660308695652177</v>
      </c>
      <c r="H131" s="21">
        <f t="shared" si="12"/>
        <v>-2.4611389723320163</v>
      </c>
      <c r="I131" s="21">
        <f t="shared" si="12"/>
        <v>-3.7466147844908719</v>
      </c>
      <c r="J131" s="21">
        <f t="shared" si="12"/>
        <v>-3.3719533060417848</v>
      </c>
      <c r="K131" s="21">
        <f t="shared" si="12"/>
        <v>-3.0170108527742285</v>
      </c>
      <c r="L131" s="21">
        <f t="shared" si="12"/>
        <v>-2.6817874246882032</v>
      </c>
      <c r="M131" s="21">
        <f t="shared" si="12"/>
        <v>-2.3662830217837088</v>
      </c>
      <c r="N131" s="21">
        <f t="shared" si="12"/>
        <v>-2.0704976440607452</v>
      </c>
      <c r="O131" s="21">
        <f t="shared" si="12"/>
        <v>-1.7944312915193126</v>
      </c>
      <c r="P131" s="21">
        <f t="shared" si="12"/>
        <v>-1.5380839641594108</v>
      </c>
      <c r="Q131" s="21">
        <f t="shared" si="12"/>
        <v>-1.30145566198104</v>
      </c>
      <c r="R131" s="21">
        <f t="shared" si="12"/>
        <v>-1.0845463849842001</v>
      </c>
      <c r="S131" s="21">
        <f t="shared" si="12"/>
        <v>-0.88735613316889106</v>
      </c>
      <c r="T131" s="21">
        <f t="shared" si="12"/>
        <v>-0.70988490653511294</v>
      </c>
      <c r="U131" s="21">
        <f t="shared" si="12"/>
        <v>-0.55213270508286572</v>
      </c>
      <c r="V131" s="21">
        <f t="shared" si="12"/>
        <v>-0.4140995288121494</v>
      </c>
      <c r="W131" s="21">
        <f t="shared" si="12"/>
        <v>-0.29578537772296404</v>
      </c>
      <c r="X131" s="21">
        <f t="shared" si="12"/>
        <v>-0.19719025181530958</v>
      </c>
      <c r="Y131" s="21">
        <f t="shared" si="12"/>
        <v>-0.11831415108918596</v>
      </c>
      <c r="Z131" s="21">
        <f t="shared" si="12"/>
        <v>-5.9157075544593166E-2</v>
      </c>
      <c r="AA131" s="21">
        <f t="shared" si="12"/>
        <v>-1.9719025181531298E-2</v>
      </c>
      <c r="AB131" s="21">
        <f t="shared" si="12"/>
        <v>-2.6714741530042829E-16</v>
      </c>
      <c r="AC131" s="21">
        <f t="shared" si="12"/>
        <v>-2.6714741530042829E-16</v>
      </c>
      <c r="AD131" s="21">
        <f t="shared" si="12"/>
        <v>-2.6714741530042829E-16</v>
      </c>
      <c r="AE131" s="21">
        <f t="shared" si="12"/>
        <v>-2.6714741530042829E-16</v>
      </c>
      <c r="AF131" s="21">
        <f t="shared" si="12"/>
        <v>-2.6714741530042829E-16</v>
      </c>
      <c r="AG131" s="21">
        <f t="shared" si="12"/>
        <v>-2.6714741530042829E-16</v>
      </c>
      <c r="AH131" s="21">
        <f t="shared" si="12"/>
        <v>-2.6714741530042829E-16</v>
      </c>
      <c r="AI131" s="21">
        <f t="shared" si="12"/>
        <v>-2.6714741530042829E-16</v>
      </c>
      <c r="AJ131" s="21">
        <f t="shared" si="12"/>
        <v>-2.6714741530042829E-16</v>
      </c>
      <c r="AK131" s="21">
        <f t="shared" si="12"/>
        <v>-2.6714741530042829E-16</v>
      </c>
      <c r="AL131" s="21">
        <f t="shared" si="12"/>
        <v>-2.6714741530042829E-16</v>
      </c>
      <c r="AM131" s="21">
        <f t="shared" si="12"/>
        <v>-2.6714741530042829E-16</v>
      </c>
      <c r="AN131" s="21">
        <f t="shared" si="12"/>
        <v>-2.6714741530042829E-16</v>
      </c>
      <c r="AO131" s="21">
        <f t="shared" si="12"/>
        <v>-2.6714741530042829E-16</v>
      </c>
      <c r="AP131" s="21">
        <f t="shared" si="12"/>
        <v>-2.6714741530042829E-16</v>
      </c>
      <c r="AQ131" s="21">
        <f t="shared" si="12"/>
        <v>-2.6714741530042829E-16</v>
      </c>
      <c r="AR131" s="21">
        <f t="shared" si="12"/>
        <v>-2.6714741530042829E-16</v>
      </c>
      <c r="AS131" s="21">
        <f t="shared" si="12"/>
        <v>-2.6714741530042829E-16</v>
      </c>
      <c r="AT131" s="21">
        <f t="shared" si="12"/>
        <v>-2.6714741530042829E-16</v>
      </c>
      <c r="AU131" s="21">
        <f t="shared" si="12"/>
        <v>-2.6714741530042829E-16</v>
      </c>
      <c r="AV131" s="21">
        <f t="shared" si="12"/>
        <v>-2.6714741530042829E-16</v>
      </c>
      <c r="AW131" s="21">
        <f t="shared" si="12"/>
        <v>-2.6714741530042829E-16</v>
      </c>
      <c r="AX131" s="21">
        <f t="shared" si="12"/>
        <v>-2.6714741530042829E-16</v>
      </c>
      <c r="AY131" s="21">
        <f t="shared" si="12"/>
        <v>-2.6714741530042829E-16</v>
      </c>
      <c r="AZ131" s="21">
        <f t="shared" si="12"/>
        <v>-2.6714741530042829E-16</v>
      </c>
      <c r="BA131" s="21">
        <f t="shared" si="12"/>
        <v>-2.6714741530042829E-16</v>
      </c>
      <c r="BB131" s="21">
        <f t="shared" si="12"/>
        <v>-2.6714741530042829E-16</v>
      </c>
    </row>
    <row r="132" spans="1:54" ht="15" outlineLevel="2">
      <c r="A132" s="8"/>
      <c r="B132" t="s">
        <v>458</v>
      </c>
      <c r="C132" t="s">
        <v>459</v>
      </c>
      <c r="D132" t="s">
        <v>386</v>
      </c>
      <c r="E132" s="21">
        <f>AVERAGE(E129:E130)*'Fixed Data'!$B$10</f>
        <v>-2.135630484988453E-2</v>
      </c>
      <c r="F132" s="21">
        <f>AVERAGE(F129:F130)*'Fixed Data'!$B$10</f>
        <v>-4.4312502023094703E-2</v>
      </c>
      <c r="G132" s="21">
        <f>AVERAGE(G129:G130)*'Fixed Data'!$B$10</f>
        <v>-6.3838872215818201E-2</v>
      </c>
      <c r="H132" s="21">
        <f>AVERAGE(H129:H130)*'Fixed Data'!$B$10</f>
        <v>-8.8872915453127546E-2</v>
      </c>
      <c r="I132" s="21">
        <f>AVERAGE(I129:I130)*'Fixed Data'!$B$10</f>
        <v>-0.11890195913101496</v>
      </c>
      <c r="J132" s="21">
        <f>AVERAGE(J129:J130)*'Fixed Data'!$B$10</f>
        <v>-0.13703092152199778</v>
      </c>
      <c r="K132" s="21">
        <f>AVERAGE(K129:K130)*'Fixed Data'!$B$10</f>
        <v>-0.12299310688692446</v>
      </c>
      <c r="L132" s="21">
        <f>AVERAGE(L129:L130)*'Fixed Data'!$B$10</f>
        <v>-0.10971369901526865</v>
      </c>
      <c r="M132" s="21">
        <f>AVERAGE(M129:M130)*'Fixed Data'!$B$10</f>
        <v>-9.719269790703032E-2</v>
      </c>
      <c r="N132" s="21">
        <f>AVERAGE(N129:N130)*'Fixed Data'!$B$10</f>
        <v>-8.5430103562209536E-2</v>
      </c>
      <c r="O132" s="21">
        <f>AVERAGE(O129:O130)*'Fixed Data'!$B$10</f>
        <v>-7.4425915980806293E-2</v>
      </c>
      <c r="P132" s="21">
        <f>AVERAGE(P129:P130)*'Fixed Data'!$B$10</f>
        <v>-6.4180135162820534E-2</v>
      </c>
      <c r="Q132" s="21">
        <f>AVERAGE(Q129:Q130)*'Fixed Data'!$B$10</f>
        <v>-5.4692761108252309E-2</v>
      </c>
      <c r="R132" s="21">
        <f>AVERAGE(R129:R130)*'Fixed Data'!$B$10</f>
        <v>-4.5963793817101598E-2</v>
      </c>
      <c r="S132" s="21">
        <f>AVERAGE(S129:S130)*'Fixed Data'!$B$10</f>
        <v>-3.7993233289368405E-2</v>
      </c>
      <c r="T132" s="21">
        <f>AVERAGE(T129:T130)*'Fixed Data'!$B$10</f>
        <v>-3.0781079525052733E-2</v>
      </c>
      <c r="U132" s="21">
        <f>AVERAGE(U129:U130)*'Fixed Data'!$B$10</f>
        <v>-2.4327332524154581E-2</v>
      </c>
      <c r="V132" s="21">
        <f>AVERAGE(V129:V130)*'Fixed Data'!$B$10</f>
        <v>-1.8631992286673945E-2</v>
      </c>
      <c r="W132" s="21">
        <f>AVERAGE(W129:W130)*'Fixed Data'!$B$10</f>
        <v>-1.3695058812610831E-2</v>
      </c>
      <c r="X132" s="21">
        <f>AVERAGE(X129:X130)*'Fixed Data'!$B$10</f>
        <v>-9.5165321019652343E-3</v>
      </c>
      <c r="Y132" s="21">
        <f>AVERAGE(Y129:Y130)*'Fixed Data'!$B$10</f>
        <v>-6.0964121547371544E-3</v>
      </c>
      <c r="Z132" s="21">
        <f>AVERAGE(Z129:Z130)*'Fixed Data'!$B$10</f>
        <v>-3.4346989709265916E-3</v>
      </c>
      <c r="AA132" s="21">
        <f>AVERAGE(AA129:AA130)*'Fixed Data'!$B$10</f>
        <v>-1.5313925505335464E-3</v>
      </c>
      <c r="AB132" s="21">
        <f>AVERAGE(AB129:AB130)*'Fixed Data'!$B$10</f>
        <v>-3.8649289355801848E-4</v>
      </c>
      <c r="AC132" s="21">
        <f>AVERAGE(AC129:AC130)*'Fixed Data'!$B$10</f>
        <v>-1.0274666456794087E-17</v>
      </c>
      <c r="AD132" s="21">
        <f>AVERAGE(AD129:AD130)*'Fixed Data'!$B$10</f>
        <v>-1.0274666456794087E-17</v>
      </c>
      <c r="AE132" s="21">
        <f>AVERAGE(AE129:AE130)*'Fixed Data'!$B$10</f>
        <v>-1.0274666456794087E-17</v>
      </c>
      <c r="AF132" s="21">
        <f>AVERAGE(AF129:AF130)*'Fixed Data'!$B$10</f>
        <v>-1.0274666456794087E-17</v>
      </c>
      <c r="AG132" s="21">
        <f>AVERAGE(AG129:AG130)*'Fixed Data'!$B$10</f>
        <v>-1.0274666456794087E-17</v>
      </c>
      <c r="AH132" s="21">
        <f>AVERAGE(AH129:AH130)*'Fixed Data'!$B$10</f>
        <v>-1.0274666456794087E-17</v>
      </c>
      <c r="AI132" s="21">
        <f>AVERAGE(AI129:AI130)*'Fixed Data'!$B$10</f>
        <v>-1.0274666456794087E-17</v>
      </c>
      <c r="AJ132" s="21">
        <f>AVERAGE(AJ129:AJ130)*'Fixed Data'!$B$10</f>
        <v>-1.0274666456794087E-17</v>
      </c>
      <c r="AK132" s="21">
        <f>AVERAGE(AK129:AK130)*'Fixed Data'!$B$10</f>
        <v>-1.0274666456794087E-17</v>
      </c>
      <c r="AL132" s="21">
        <f>AVERAGE(AL129:AL130)*'Fixed Data'!$B$10</f>
        <v>-1.0274666456794087E-17</v>
      </c>
      <c r="AM132" s="21">
        <f>AVERAGE(AM129:AM130)*'Fixed Data'!$B$10</f>
        <v>-1.0274666456794087E-17</v>
      </c>
      <c r="AN132" s="21">
        <f>AVERAGE(AN129:AN130)*'Fixed Data'!$B$10</f>
        <v>-1.0274666456794087E-17</v>
      </c>
      <c r="AO132" s="21">
        <f>AVERAGE(AO129:AO130)*'Fixed Data'!$B$10</f>
        <v>-1.0274666456794087E-17</v>
      </c>
      <c r="AP132" s="21">
        <f>AVERAGE(AP129:AP130)*'Fixed Data'!$B$10</f>
        <v>-1.0274666456794087E-17</v>
      </c>
      <c r="AQ132" s="21">
        <f>AVERAGE(AQ129:AQ130)*'Fixed Data'!$B$10</f>
        <v>-1.0274666456794087E-17</v>
      </c>
      <c r="AR132" s="21">
        <f>AVERAGE(AR129:AR130)*'Fixed Data'!$B$10</f>
        <v>-1.0274666456794087E-17</v>
      </c>
      <c r="AS132" s="21">
        <f>AVERAGE(AS129:AS130)*'Fixed Data'!$B$10</f>
        <v>-1.0274666456794087E-17</v>
      </c>
      <c r="AT132" s="21">
        <f>AVERAGE(AT129:AT130)*'Fixed Data'!$B$10</f>
        <v>-1.0274666456794087E-17</v>
      </c>
      <c r="AU132" s="21">
        <f>AVERAGE(AU129:AU130)*'Fixed Data'!$B$10</f>
        <v>-1.0274666456794087E-17</v>
      </c>
      <c r="AV132" s="21">
        <f>AVERAGE(AV129:AV130)*'Fixed Data'!$B$10</f>
        <v>-1.0274666456794087E-17</v>
      </c>
      <c r="AW132" s="21">
        <f>AVERAGE(AW129:AW130)*'Fixed Data'!$B$10</f>
        <v>-1.0274666456794087E-17</v>
      </c>
      <c r="AX132" s="21">
        <f>AVERAGE(AX129:AX130)*'Fixed Data'!$B$10</f>
        <v>-1.0274666456794087E-17</v>
      </c>
      <c r="AY132" s="21">
        <f>AVERAGE(AY129:AY130)*'Fixed Data'!$B$10</f>
        <v>-1.0274666456794087E-17</v>
      </c>
      <c r="AZ132" s="21">
        <f>AVERAGE(AZ129:AZ130)*'Fixed Data'!$B$10</f>
        <v>-1.0274666456794087E-17</v>
      </c>
      <c r="BA132" s="21">
        <f>AVERAGE(BA129:BA130)*'Fixed Data'!$B$10</f>
        <v>-1.0274666456794087E-17</v>
      </c>
      <c r="BB132" s="21">
        <f>AVERAGE(BB129:BB130)*'Fixed Data'!$B$10</f>
        <v>-1.0274666456794087E-17</v>
      </c>
    </row>
    <row r="133" spans="1:54" ht="13.5" outlineLevel="2" thickBot="1">
      <c r="A133" s="9"/>
      <c r="B133" s="3" t="s">
        <v>460</v>
      </c>
      <c r="C133" s="7" t="s">
        <v>461</v>
      </c>
      <c r="D133" s="7" t="s">
        <v>386</v>
      </c>
      <c r="E133" s="21">
        <f>E128+E132</f>
        <v>-2.135630484988453E-2</v>
      </c>
      <c r="F133" s="21">
        <f t="shared" ref="F133:BB133" si="13">F128+F132</f>
        <v>-0.13867250202309472</v>
      </c>
      <c r="G133" s="21">
        <f t="shared" si="13"/>
        <v>-0.16581800265060082</v>
      </c>
      <c r="H133" s="21">
        <f t="shared" si="13"/>
        <v>-0.28578481268632916</v>
      </c>
      <c r="I133" s="21">
        <f t="shared" si="13"/>
        <v>-0.35329614697215939</v>
      </c>
      <c r="J133" s="21">
        <f t="shared" si="13"/>
        <v>-0.51169239997108495</v>
      </c>
      <c r="K133" s="21">
        <f t="shared" si="13"/>
        <v>-0.47793556015448069</v>
      </c>
      <c r="L133" s="21">
        <f t="shared" si="13"/>
        <v>-0.44493712710129396</v>
      </c>
      <c r="M133" s="21">
        <f t="shared" si="13"/>
        <v>-0.41269710081152478</v>
      </c>
      <c r="N133" s="21">
        <f t="shared" si="13"/>
        <v>-0.38121548128517307</v>
      </c>
      <c r="O133" s="21">
        <f t="shared" si="13"/>
        <v>-0.35049226852223891</v>
      </c>
      <c r="P133" s="21">
        <f t="shared" si="13"/>
        <v>-0.32052746252272224</v>
      </c>
      <c r="Q133" s="21">
        <f t="shared" si="13"/>
        <v>-0.29132106328662316</v>
      </c>
      <c r="R133" s="21">
        <f t="shared" si="13"/>
        <v>-0.26287307081394151</v>
      </c>
      <c r="S133" s="21">
        <f t="shared" si="13"/>
        <v>-0.23518348510467743</v>
      </c>
      <c r="T133" s="21">
        <f t="shared" si="13"/>
        <v>-0.20825230615883086</v>
      </c>
      <c r="U133" s="21">
        <f t="shared" si="13"/>
        <v>-0.18207953397640181</v>
      </c>
      <c r="V133" s="21">
        <f t="shared" si="13"/>
        <v>-0.15666516855739024</v>
      </c>
      <c r="W133" s="21">
        <f t="shared" si="13"/>
        <v>-0.13200920990179618</v>
      </c>
      <c r="X133" s="21">
        <f t="shared" si="13"/>
        <v>-0.10811165800961969</v>
      </c>
      <c r="Y133" s="21">
        <f t="shared" si="13"/>
        <v>-8.4972512880860773E-2</v>
      </c>
      <c r="Z133" s="21">
        <f t="shared" si="13"/>
        <v>-6.259177451551938E-2</v>
      </c>
      <c r="AA133" s="21">
        <f t="shared" si="13"/>
        <v>-4.0969442913595416E-2</v>
      </c>
      <c r="AB133" s="21">
        <f t="shared" si="13"/>
        <v>-2.0105518075089049E-2</v>
      </c>
      <c r="AC133" s="21">
        <f t="shared" si="13"/>
        <v>-1.0274666456794087E-17</v>
      </c>
      <c r="AD133" s="21">
        <f t="shared" si="13"/>
        <v>-1.0274666456794087E-17</v>
      </c>
      <c r="AE133" s="21">
        <f t="shared" si="13"/>
        <v>-1.0274666456794087E-17</v>
      </c>
      <c r="AF133" s="21">
        <f t="shared" si="13"/>
        <v>-1.0274666456794087E-17</v>
      </c>
      <c r="AG133" s="21">
        <f t="shared" si="13"/>
        <v>-1.0274666456794087E-17</v>
      </c>
      <c r="AH133" s="21">
        <f t="shared" si="13"/>
        <v>-1.0274666456794087E-17</v>
      </c>
      <c r="AI133" s="21">
        <f t="shared" si="13"/>
        <v>-1.0274666456794087E-17</v>
      </c>
      <c r="AJ133" s="21">
        <f t="shared" si="13"/>
        <v>-1.0274666456794087E-17</v>
      </c>
      <c r="AK133" s="21">
        <f t="shared" si="13"/>
        <v>-1.0274666456794087E-17</v>
      </c>
      <c r="AL133" s="21">
        <f t="shared" si="13"/>
        <v>-1.0274666456794087E-17</v>
      </c>
      <c r="AM133" s="21">
        <f t="shared" si="13"/>
        <v>-1.0274666456794087E-17</v>
      </c>
      <c r="AN133" s="21">
        <f t="shared" si="13"/>
        <v>-1.0274666456794087E-17</v>
      </c>
      <c r="AO133" s="21">
        <f t="shared" si="13"/>
        <v>-1.0274666456794087E-17</v>
      </c>
      <c r="AP133" s="21">
        <f t="shared" si="13"/>
        <v>-1.0274666456794087E-17</v>
      </c>
      <c r="AQ133" s="21">
        <f t="shared" si="13"/>
        <v>-1.0274666456794087E-17</v>
      </c>
      <c r="AR133" s="21">
        <f t="shared" si="13"/>
        <v>-1.0274666456794087E-17</v>
      </c>
      <c r="AS133" s="21">
        <f t="shared" si="13"/>
        <v>-1.0274666456794087E-17</v>
      </c>
      <c r="AT133" s="21">
        <f t="shared" si="13"/>
        <v>-1.0274666456794087E-17</v>
      </c>
      <c r="AU133" s="21">
        <f t="shared" si="13"/>
        <v>-1.0274666456794087E-17</v>
      </c>
      <c r="AV133" s="21">
        <f t="shared" si="13"/>
        <v>-1.0274666456794087E-17</v>
      </c>
      <c r="AW133" s="21">
        <f t="shared" si="13"/>
        <v>-1.0274666456794087E-17</v>
      </c>
      <c r="AX133" s="21">
        <f t="shared" si="13"/>
        <v>-1.0274666456794087E-17</v>
      </c>
      <c r="AY133" s="21">
        <f t="shared" si="13"/>
        <v>-1.0274666456794087E-17</v>
      </c>
      <c r="AZ133" s="21">
        <f t="shared" si="13"/>
        <v>-1.0274666456794087E-17</v>
      </c>
      <c r="BA133" s="21">
        <f t="shared" si="13"/>
        <v>-1.0274666456794087E-17</v>
      </c>
      <c r="BB133" s="21">
        <f t="shared" si="13"/>
        <v>-1.0274666456794087E-17</v>
      </c>
    </row>
    <row r="134" spans="1:54" ht="13.5" outlineLevel="2" thickBot="1">
      <c r="A134" s="139"/>
      <c r="B134" s="142" t="s">
        <v>462</v>
      </c>
      <c r="C134" s="143"/>
      <c r="D134" s="243"/>
      <c r="E134" s="245">
        <f t="shared" ref="E134:AJ134" si="14">E83+E77+E71</f>
        <v>-4.2878686900836982</v>
      </c>
      <c r="F134" s="245">
        <f t="shared" si="14"/>
        <v>-2.3674032304802997</v>
      </c>
      <c r="G134" s="245">
        <f t="shared" si="14"/>
        <v>-4.3036047334583554</v>
      </c>
      <c r="H134" s="245">
        <f t="shared" si="14"/>
        <v>-3.1787929403831479</v>
      </c>
      <c r="I134" s="245">
        <f t="shared" si="14"/>
        <v>-5.2505115131922633</v>
      </c>
      <c r="J134" s="245">
        <f t="shared" si="14"/>
        <v>-2.3026999109445168</v>
      </c>
      <c r="K134" s="245">
        <f t="shared" si="14"/>
        <v>-2.3695238218501795</v>
      </c>
      <c r="L134" s="245">
        <f t="shared" si="14"/>
        <v>-2.438444097807781</v>
      </c>
      <c r="M134" s="245">
        <f t="shared" si="14"/>
        <v>-2.5094757253461157</v>
      </c>
      <c r="N134" s="245">
        <f t="shared" si="14"/>
        <v>-2.5826606333889854</v>
      </c>
      <c r="O134" s="245">
        <f t="shared" si="14"/>
        <v>-2.6475822257912012</v>
      </c>
      <c r="P134" s="245">
        <f t="shared" si="14"/>
        <v>-2.7117040335506903</v>
      </c>
      <c r="Q134" s="245">
        <f t="shared" si="14"/>
        <v>-2.7777696312080526</v>
      </c>
      <c r="R134" s="245">
        <f t="shared" si="14"/>
        <v>-2.8458379438892614</v>
      </c>
      <c r="S134" s="245">
        <f t="shared" si="14"/>
        <v>-2.9159696832635791</v>
      </c>
      <c r="T134" s="245">
        <f t="shared" si="14"/>
        <v>-2.988227402386975</v>
      </c>
      <c r="U134" s="245">
        <f t="shared" si="14"/>
        <v>-3.0626755505455519</v>
      </c>
      <c r="V134" s="245">
        <f t="shared" si="14"/>
        <v>-3.1393805303528057</v>
      </c>
      <c r="W134" s="245">
        <f t="shared" si="14"/>
        <v>-3.2184107571007297</v>
      </c>
      <c r="X134" s="245">
        <f t="shared" si="14"/>
        <v>-3.2998367211160344</v>
      </c>
      <c r="Y134" s="245">
        <f t="shared" si="14"/>
        <v>-3.3837310486138068</v>
      </c>
      <c r="Z134" s="245">
        <f t="shared" si="14"/>
        <v>-3.4701685693126918</v>
      </c>
      <c r="AA134" s="245">
        <f t="shared" si="14"/>
        <v>-3.5592263787911098</v>
      </c>
      <c r="AB134" s="245">
        <f t="shared" si="14"/>
        <v>-3.6472938835855393</v>
      </c>
      <c r="AC134" s="245">
        <f t="shared" si="14"/>
        <v>-27.481287940396658</v>
      </c>
      <c r="AD134" s="245">
        <f t="shared" si="14"/>
        <v>-28.231623724490937</v>
      </c>
      <c r="AE134" s="245">
        <f t="shared" si="14"/>
        <v>-29.00470493927709</v>
      </c>
      <c r="AF134" s="245">
        <f t="shared" si="14"/>
        <v>-29.801221101812576</v>
      </c>
      <c r="AG134" s="245">
        <f t="shared" si="14"/>
        <v>-30.621882629757987</v>
      </c>
      <c r="AH134" s="245">
        <f t="shared" si="14"/>
        <v>-31.46742148747764</v>
      </c>
      <c r="AI134" s="245">
        <f t="shared" si="14"/>
        <v>-32.338591817114569</v>
      </c>
      <c r="AJ134" s="245">
        <f t="shared" si="14"/>
        <v>-33.236170637280701</v>
      </c>
      <c r="AK134" s="245">
        <f t="shared" ref="AK134:BB134" si="15">AK83+AK77+AK71</f>
        <v>-34.160958519208705</v>
      </c>
      <c r="AL134" s="245">
        <f t="shared" si="15"/>
        <v>-35.113780285442076</v>
      </c>
      <c r="AM134" s="245">
        <f t="shared" si="15"/>
        <v>-36.095485776140606</v>
      </c>
      <c r="AN134" s="245">
        <f t="shared" si="15"/>
        <v>-37.106950607872868</v>
      </c>
      <c r="AO134" s="245">
        <f t="shared" si="15"/>
        <v>-38.149076924896022</v>
      </c>
      <c r="AP134" s="245">
        <f t="shared" si="15"/>
        <v>-39.222794225563547</v>
      </c>
      <c r="AQ134" s="245">
        <f t="shared" si="15"/>
        <v>-40.329060181220171</v>
      </c>
      <c r="AR134" s="245">
        <f t="shared" si="15"/>
        <v>-41.468861507686469</v>
      </c>
      <c r="AS134" s="245">
        <f t="shared" si="15"/>
        <v>-42.643214821717685</v>
      </c>
      <c r="AT134" s="245">
        <f t="shared" si="15"/>
        <v>-43.853167557565151</v>
      </c>
      <c r="AU134" s="245">
        <f t="shared" si="15"/>
        <v>-45.099798913588749</v>
      </c>
      <c r="AV134" s="245">
        <f t="shared" si="15"/>
        <v>-46.38422080638221</v>
      </c>
      <c r="AW134" s="245">
        <f t="shared" si="15"/>
        <v>-47.707578847436814</v>
      </c>
      <c r="AX134" s="245">
        <f t="shared" si="15"/>
        <v>-49.071053379907482</v>
      </c>
      <c r="AY134" s="245">
        <f t="shared" si="15"/>
        <v>-50.422776431824829</v>
      </c>
      <c r="AZ134" s="245">
        <f t="shared" si="15"/>
        <v>-51.79612115767118</v>
      </c>
      <c r="BA134" s="245">
        <f t="shared" si="15"/>
        <v>-53.21109760104472</v>
      </c>
      <c r="BB134" s="245">
        <f t="shared" si="15"/>
        <v>-54.66472864423293</v>
      </c>
    </row>
    <row r="135" spans="1:54" ht="13.5" outlineLevel="2" thickBot="1">
      <c r="A135" s="138"/>
      <c r="B135" s="140" t="s">
        <v>463</v>
      </c>
      <c r="C135" s="141"/>
      <c r="D135" s="244"/>
      <c r="E135" s="245">
        <f>E133+E134</f>
        <v>-4.309224994933583</v>
      </c>
      <c r="F135" s="245">
        <f t="shared" ref="F135:AW135" si="16">F133+F134</f>
        <v>-2.5060757325033944</v>
      </c>
      <c r="G135" s="245">
        <f t="shared" si="16"/>
        <v>-4.4694227361089558</v>
      </c>
      <c r="H135" s="245">
        <f t="shared" si="16"/>
        <v>-3.4645777530694772</v>
      </c>
      <c r="I135" s="245">
        <f t="shared" si="16"/>
        <v>-5.6038076601644224</v>
      </c>
      <c r="J135" s="245">
        <f t="shared" si="16"/>
        <v>-2.8143923109156015</v>
      </c>
      <c r="K135" s="245">
        <f t="shared" si="16"/>
        <v>-2.8474593820046601</v>
      </c>
      <c r="L135" s="245">
        <f t="shared" si="16"/>
        <v>-2.8833812249090749</v>
      </c>
      <c r="M135" s="245">
        <f t="shared" si="16"/>
        <v>-2.9221728261576407</v>
      </c>
      <c r="N135" s="245">
        <f t="shared" si="16"/>
        <v>-2.9638761146741586</v>
      </c>
      <c r="O135" s="245">
        <f t="shared" si="16"/>
        <v>-2.9980744943134399</v>
      </c>
      <c r="P135" s="245">
        <f t="shared" si="16"/>
        <v>-3.0322314960734125</v>
      </c>
      <c r="Q135" s="245">
        <f t="shared" si="16"/>
        <v>-3.0690906944946756</v>
      </c>
      <c r="R135" s="245">
        <f t="shared" si="16"/>
        <v>-3.1087110147032027</v>
      </c>
      <c r="S135" s="245">
        <f t="shared" si="16"/>
        <v>-3.1511531683682565</v>
      </c>
      <c r="T135" s="245">
        <f t="shared" si="16"/>
        <v>-3.1964797085458061</v>
      </c>
      <c r="U135" s="245">
        <f t="shared" si="16"/>
        <v>-3.2447550845219535</v>
      </c>
      <c r="V135" s="245">
        <f t="shared" si="16"/>
        <v>-3.2960456989101958</v>
      </c>
      <c r="W135" s="245">
        <f t="shared" si="16"/>
        <v>-3.3504199670025256</v>
      </c>
      <c r="X135" s="245">
        <f t="shared" si="16"/>
        <v>-3.4079483791256542</v>
      </c>
      <c r="Y135" s="245">
        <f t="shared" si="16"/>
        <v>-3.4687035614946677</v>
      </c>
      <c r="Z135" s="245">
        <f t="shared" si="16"/>
        <v>-3.5327603438282114</v>
      </c>
      <c r="AA135" s="245">
        <f t="shared" si="16"/>
        <v>-3.6001958217047054</v>
      </c>
      <c r="AB135" s="245">
        <f t="shared" si="16"/>
        <v>-3.6673994016606284</v>
      </c>
      <c r="AC135" s="245">
        <f t="shared" si="16"/>
        <v>-27.481287940396658</v>
      </c>
      <c r="AD135" s="245">
        <f t="shared" si="16"/>
        <v>-28.231623724490937</v>
      </c>
      <c r="AE135" s="245">
        <f t="shared" si="16"/>
        <v>-29.00470493927709</v>
      </c>
      <c r="AF135" s="245">
        <f t="shared" si="16"/>
        <v>-29.801221101812576</v>
      </c>
      <c r="AG135" s="245">
        <f t="shared" si="16"/>
        <v>-30.621882629757987</v>
      </c>
      <c r="AH135" s="245">
        <f t="shared" si="16"/>
        <v>-31.46742148747764</v>
      </c>
      <c r="AI135" s="245">
        <f t="shared" si="16"/>
        <v>-32.338591817114569</v>
      </c>
      <c r="AJ135" s="245">
        <f t="shared" si="16"/>
        <v>-33.236170637280701</v>
      </c>
      <c r="AK135" s="245">
        <f t="shared" si="16"/>
        <v>-34.160958519208705</v>
      </c>
      <c r="AL135" s="245">
        <f t="shared" si="16"/>
        <v>-35.113780285442076</v>
      </c>
      <c r="AM135" s="245">
        <f t="shared" si="16"/>
        <v>-36.095485776140606</v>
      </c>
      <c r="AN135" s="245">
        <f t="shared" si="16"/>
        <v>-37.106950607872868</v>
      </c>
      <c r="AO135" s="245">
        <f t="shared" si="16"/>
        <v>-38.149076924896022</v>
      </c>
      <c r="AP135" s="245">
        <f t="shared" si="16"/>
        <v>-39.222794225563547</v>
      </c>
      <c r="AQ135" s="245">
        <f t="shared" si="16"/>
        <v>-40.329060181220171</v>
      </c>
      <c r="AR135" s="245">
        <f t="shared" si="16"/>
        <v>-41.468861507686469</v>
      </c>
      <c r="AS135" s="245">
        <f t="shared" si="16"/>
        <v>-42.643214821717685</v>
      </c>
      <c r="AT135" s="245">
        <f t="shared" si="16"/>
        <v>-43.853167557565151</v>
      </c>
      <c r="AU135" s="245">
        <f t="shared" si="16"/>
        <v>-45.099798913588749</v>
      </c>
      <c r="AV135" s="245">
        <f t="shared" si="16"/>
        <v>-46.38422080638221</v>
      </c>
      <c r="AW135" s="245">
        <f t="shared" si="16"/>
        <v>-47.707578847436814</v>
      </c>
      <c r="AX135" s="245">
        <f>AX133+AX134</f>
        <v>-49.071053379907482</v>
      </c>
      <c r="AY135" s="245">
        <f>AY133+AY134</f>
        <v>-50.422776431824829</v>
      </c>
      <c r="AZ135" s="245">
        <f>AZ133+AZ134</f>
        <v>-51.79612115767118</v>
      </c>
      <c r="BA135" s="245">
        <f>BA133+BA134</f>
        <v>-53.21109760104472</v>
      </c>
      <c r="BB135" s="245">
        <f>BB133+BB134</f>
        <v>-54.66472864423293</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464</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465</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466</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51" t="s">
        <v>467</v>
      </c>
      <c r="B143" s="135" t="s">
        <v>282</v>
      </c>
      <c r="C143" s="135" t="s">
        <v>392</v>
      </c>
      <c r="D143" s="135" t="s">
        <v>386</v>
      </c>
      <c r="E143" s="21">
        <f>-(E$158*'Fixed Data'!$B$25*'Fixed Data'!E$47*'Fixed Data'!$B$24*'Fixed Data'!$B$23+E$158*'Fixed Data'!$B$26)*'Fixed Data'!L42/10^6</f>
        <v>-12.284075183324427</v>
      </c>
      <c r="F143" s="21">
        <f>-(F$158*'Fixed Data'!$B$25*'Fixed Data'!F$47*'Fixed Data'!$B$24*'Fixed Data'!$B$23+F$158*'Fixed Data'!$B$26)*'Fixed Data'!M42/10^6</f>
        <v>-12.757626387930294</v>
      </c>
      <c r="G143" s="21">
        <f>-(G$158*'Fixed Data'!$B$25*'Fixed Data'!G$47*'Fixed Data'!$B$24*'Fixed Data'!$B$23+G$158*'Fixed Data'!$B$26)*'Fixed Data'!N42/10^6</f>
        <v>-13.223128018112881</v>
      </c>
      <c r="H143" s="21">
        <f>-(H$158*'Fixed Data'!$B$25*'Fixed Data'!H$47*'Fixed Data'!$B$24*'Fixed Data'!$B$23+H$158*'Fixed Data'!$B$26)*'Fixed Data'!O42/10^6</f>
        <v>-13.792038970090896</v>
      </c>
      <c r="I143" s="21">
        <f>-(I$158*'Fixed Data'!$B$25*'Fixed Data'!I$47*'Fixed Data'!$B$24*'Fixed Data'!$B$23+I$158*'Fixed Data'!$B$26)*'Fixed Data'!P42/10^6</f>
        <v>-14.341087390679386</v>
      </c>
      <c r="J143" s="21">
        <f>-(J$158*'Fixed Data'!$B$25*'Fixed Data'!J$47*'Fixed Data'!$B$24*'Fixed Data'!$B$23+J$158*'Fixed Data'!$B$26)*'Fixed Data'!Q42/10^6</f>
        <v>-14.853885608070421</v>
      </c>
      <c r="K143" s="21">
        <f>-(K$158*'Fixed Data'!$B$25*'Fixed Data'!K$47*'Fixed Data'!$B$24*'Fixed Data'!$B$23+K$158*'Fixed Data'!$B$26)*'Fixed Data'!R42/10^6</f>
        <v>-15.486060191672948</v>
      </c>
      <c r="L143" s="21">
        <f>-(L$158*'Fixed Data'!$B$25*'Fixed Data'!L$47*'Fixed Data'!$B$24*'Fixed Data'!$B$23+L$158*'Fixed Data'!$B$26)*'Fixed Data'!S42/10^6</f>
        <v>-16.195198987773637</v>
      </c>
      <c r="M143" s="21">
        <f>-(M$158*'Fixed Data'!$B$25*'Fixed Data'!M$47*'Fixed Data'!$B$24*'Fixed Data'!$B$23+M$158*'Fixed Data'!$B$26)*'Fixed Data'!T42/10^6</f>
        <v>-16.933208903329888</v>
      </c>
      <c r="N143" s="21">
        <f>-(N$158*'Fixed Data'!$B$25*'Fixed Data'!N$47*'Fixed Data'!$B$24*'Fixed Data'!$B$23+N$158*'Fixed Data'!$B$26)*'Fixed Data'!U42/10^6</f>
        <v>-17.64624731874353</v>
      </c>
      <c r="O143" s="21">
        <f>-(O$158*'Fixed Data'!$B$25*'Fixed Data'!O$47*'Fixed Data'!$B$24*'Fixed Data'!$B$23+O$158*'Fixed Data'!$B$26)*'Fixed Data'!V42/10^6</f>
        <v>-18.370727567442927</v>
      </c>
      <c r="P143" s="21">
        <f>-(P$158*'Fixed Data'!$B$25*'Fixed Data'!P$47*'Fixed Data'!$B$24*'Fixed Data'!$B$23+P$158*'Fixed Data'!$B$26)*'Fixed Data'!W42/10^6</f>
        <v>-19.103349358944381</v>
      </c>
      <c r="Q143" s="21">
        <f>-(Q$158*'Fixed Data'!$B$25*'Fixed Data'!Q$47*'Fixed Data'!$B$24*'Fixed Data'!$B$23+Q$158*'Fixed Data'!$B$26)*'Fixed Data'!X42/10^6</f>
        <v>-19.863477083653837</v>
      </c>
      <c r="R143" s="21">
        <f>-(R$158*'Fixed Data'!$B$25*'Fixed Data'!R$47*'Fixed Data'!$B$24*'Fixed Data'!$B$23+R$158*'Fixed Data'!$B$26)*'Fixed Data'!Y42/10^6</f>
        <v>-20.712543468676312</v>
      </c>
      <c r="S143" s="21">
        <f>-(S$158*'Fixed Data'!$B$25*'Fixed Data'!S$47*'Fixed Data'!$B$24*'Fixed Data'!$B$23+S$158*'Fixed Data'!$B$26)*'Fixed Data'!Z42/10^6</f>
        <v>-21.532348270006111</v>
      </c>
      <c r="T143" s="21">
        <f>-(T$158*'Fixed Data'!$B$25*'Fixed Data'!T$47*'Fixed Data'!$B$24*'Fixed Data'!$B$23+T$158*'Fixed Data'!$B$26)*'Fixed Data'!AA42/10^6</f>
        <v>-22.382958866470652</v>
      </c>
      <c r="U143" s="21">
        <f>-(U$158*'Fixed Data'!$B$25*'Fixed Data'!U$47*'Fixed Data'!$B$24*'Fixed Data'!$B$23+U$158*'Fixed Data'!$B$26)*'Fixed Data'!AB42/10^6</f>
        <v>-23.265541519591437</v>
      </c>
      <c r="V143" s="21">
        <f>-(V$158*'Fixed Data'!$B$25*'Fixed Data'!V$47*'Fixed Data'!$B$24*'Fixed Data'!$B$23+V$158*'Fixed Data'!$B$26)*'Fixed Data'!AC42/10^6</f>
        <v>-24.247920052769885</v>
      </c>
      <c r="W143" s="21">
        <f>-(W$158*'Fixed Data'!$B$25*'Fixed Data'!W$47*'Fixed Data'!$B$24*'Fixed Data'!$B$23+W$158*'Fixed Data'!$B$26)*'Fixed Data'!AD42/10^6</f>
        <v>-25.199793649753261</v>
      </c>
      <c r="X143" s="21">
        <f>-(X$158*'Fixed Data'!$B$25*'Fixed Data'!X$47*'Fixed Data'!$B$24*'Fixed Data'!$B$23+X$158*'Fixed Data'!$B$26)*'Fixed Data'!AE42/10^6</f>
        <v>-26.257469283273981</v>
      </c>
      <c r="Y143" s="21">
        <f>-(Y$158*'Fixed Data'!$B$25*'Fixed Data'!Y$47*'Fixed Data'!$B$24*'Fixed Data'!$B$23+Y$158*'Fixed Data'!$B$26)*'Fixed Data'!AF42/10^6</f>
        <v>-27.284033888706681</v>
      </c>
      <c r="Z143" s="21">
        <f>-(Z$158*'Fixed Data'!$B$25*'Fixed Data'!Z$47*'Fixed Data'!$B$24*'Fixed Data'!$B$23+Z$158*'Fixed Data'!$B$26)*'Fixed Data'!AG42/10^6</f>
        <v>-28.422810778813613</v>
      </c>
      <c r="AA143" s="21">
        <f>-(AA$158*'Fixed Data'!$B$25*'Fixed Data'!AA$47*'Fixed Data'!$B$24*'Fixed Data'!$B$23+AA$158*'Fixed Data'!$B$26)*'Fixed Data'!AH42/10^6</f>
        <v>-29.605392672829844</v>
      </c>
      <c r="AB143" s="21">
        <f>-(AB$158*'Fixed Data'!$B$25*'Fixed Data'!AB$47*'Fixed Data'!$B$24*'Fixed Data'!$B$23+AB$158*'Fixed Data'!$B$26)*'Fixed Data'!AI42/10^6</f>
        <v>-30.802288034830489</v>
      </c>
      <c r="AC143" s="21">
        <f>-(AC$158*'Fixed Data'!$B$25*'Fixed Data'!AC$47*'Fixed Data'!$B$24*'Fixed Data'!$B$23+AC$158*'Fixed Data'!$B$26)*'Fixed Data'!AJ42/10^6</f>
        <v>-235.45169118608769</v>
      </c>
      <c r="AD143" s="21">
        <f>-(AD$158*'Fixed Data'!$B$25*'Fixed Data'!AD$47*'Fixed Data'!$B$24*'Fixed Data'!$B$23+AD$158*'Fixed Data'!$B$26)*'Fixed Data'!AK42/10^6</f>
        <v>-245.36952632849753</v>
      </c>
      <c r="AE143" s="21">
        <f>-(AE$158*'Fixed Data'!$B$25*'Fixed Data'!AE$47*'Fixed Data'!$B$24*'Fixed Data'!$B$23+AE$158*'Fixed Data'!$B$26)*'Fixed Data'!AL42/10^6</f>
        <v>-255.73376275330867</v>
      </c>
      <c r="AF143" s="21">
        <f>-(AF$158*'Fixed Data'!$B$25*'Fixed Data'!AF$47*'Fixed Data'!$B$24*'Fixed Data'!$B$23+AF$158*'Fixed Data'!$B$26)*'Fixed Data'!AM42/10^6</f>
        <v>-266.48125571926545</v>
      </c>
      <c r="AG143" s="21">
        <f>-(AG$158*'Fixed Data'!$B$25*'Fixed Data'!AG$47*'Fixed Data'!$B$24*'Fixed Data'!$B$23+AG$158*'Fixed Data'!$B$26)*'Fixed Data'!AN42/10^6</f>
        <v>-277.63324833372354</v>
      </c>
      <c r="AH143" s="21">
        <f>-(AH$158*'Fixed Data'!$B$25*'Fixed Data'!AH$47*'Fixed Data'!$B$24*'Fixed Data'!$B$23+AH$158*'Fixed Data'!$B$26)*'Fixed Data'!AO42/10^6</f>
        <v>-289.21449171985324</v>
      </c>
      <c r="AI143" s="21">
        <f>-(AI$158*'Fixed Data'!$B$25*'Fixed Data'!AI$47*'Fixed Data'!$B$24*'Fixed Data'!$B$23+AI$158*'Fixed Data'!$B$26)*'Fixed Data'!AP42/10^6</f>
        <v>-301.25592680191937</v>
      </c>
      <c r="AJ143" s="21">
        <f>-(AJ$158*'Fixed Data'!$B$25*'Fixed Data'!AJ$47*'Fixed Data'!$B$24*'Fixed Data'!$B$23+AJ$158*'Fixed Data'!$B$26)*'Fixed Data'!AQ42/10^6</f>
        <v>-313.76560318099382</v>
      </c>
      <c r="AK143" s="21">
        <f>-(AK$158*'Fixed Data'!$B$25*'Fixed Data'!AK$47*'Fixed Data'!$B$24*'Fixed Data'!$B$23+AK$158*'Fixed Data'!$B$26)*'Fixed Data'!AR42/10^6</f>
        <v>-326.75459118463999</v>
      </c>
      <c r="AL143" s="21">
        <f>-(AL$158*'Fixed Data'!$B$25*'Fixed Data'!AL$47*'Fixed Data'!$B$24*'Fixed Data'!$B$23+AL$158*'Fixed Data'!$B$26)*'Fixed Data'!AS42/10^6</f>
        <v>-340.24532453596129</v>
      </c>
      <c r="AM143" s="21">
        <f>-(AM$158*'Fixed Data'!$B$25*'Fixed Data'!AM$47*'Fixed Data'!$B$24*'Fixed Data'!$B$23+AM$158*'Fixed Data'!$B$26)*'Fixed Data'!AT42/10^6</f>
        <v>-354.25841647187821</v>
      </c>
      <c r="AN143" s="21">
        <f>-(AN$158*'Fixed Data'!$B$25*'Fixed Data'!AN$47*'Fixed Data'!$B$24*'Fixed Data'!$B$23+AN$158*'Fixed Data'!$B$26)*'Fixed Data'!AU42/10^6</f>
        <v>-368.81299208318501</v>
      </c>
      <c r="AO143" s="21">
        <f>-(AO$158*'Fixed Data'!$B$25*'Fixed Data'!AO$47*'Fixed Data'!$B$24*'Fixed Data'!$B$23+AO$158*'Fixed Data'!$B$26)*'Fixed Data'!AV42/10^6</f>
        <v>-383.92772452095318</v>
      </c>
      <c r="AP143" s="21">
        <f>-(AP$158*'Fixed Data'!$B$25*'Fixed Data'!AP$47*'Fixed Data'!$B$24*'Fixed Data'!$B$23+AP$158*'Fixed Data'!$B$26)*'Fixed Data'!AW42/10^6</f>
        <v>-399.62376162160712</v>
      </c>
      <c r="AQ143" s="21">
        <f>-(AQ$158*'Fixed Data'!$B$25*'Fixed Data'!AQ$47*'Fixed Data'!$B$24*'Fixed Data'!$B$23+AQ$158*'Fixed Data'!$B$26)*'Fixed Data'!AX42/10^6</f>
        <v>-415.92350439327544</v>
      </c>
      <c r="AR143" s="21">
        <f>-(AR$158*'Fixed Data'!$B$25*'Fixed Data'!AR$47*'Fixed Data'!$B$24*'Fixed Data'!$B$23+AR$158*'Fixed Data'!$B$26)*'Fixed Data'!AY42/10^6</f>
        <v>-432.84934748373888</v>
      </c>
      <c r="AS143" s="21">
        <f>-(AS$158*'Fixed Data'!$B$25*'Fixed Data'!AS$47*'Fixed Data'!$B$24*'Fixed Data'!$B$23+AS$158*'Fixed Data'!$B$26)*'Fixed Data'!AZ42/10^6</f>
        <v>-450.42433538352981</v>
      </c>
      <c r="AT143" s="21">
        <f>-(AT$158*'Fixed Data'!$B$25*'Fixed Data'!AT$47*'Fixed Data'!$B$24*'Fixed Data'!$B$23+AT$158*'Fixed Data'!$B$26)*'Fixed Data'!BA42/10^6</f>
        <v>-468.67253113071132</v>
      </c>
      <c r="AU143" s="21">
        <f>-(AU$158*'Fixed Data'!$B$25*'Fixed Data'!AU$47*'Fixed Data'!$B$24*'Fixed Data'!$B$23+AU$158*'Fixed Data'!$B$26)*'Fixed Data'!BB42/10^6</f>
        <v>-487.61904625546617</v>
      </c>
      <c r="AV143" s="21">
        <f>-(AV$158*'Fixed Data'!$B$25*'Fixed Data'!AV$47*'Fixed Data'!$B$24*'Fixed Data'!$B$23+AV$158*'Fixed Data'!$B$26)*'Fixed Data'!BC42/10^6</f>
        <v>-507.28979591659953</v>
      </c>
      <c r="AW143" s="21">
        <f>-(AW$158*'Fixed Data'!$B$25*'Fixed Data'!AW$47*'Fixed Data'!$B$24*'Fixed Data'!$B$23+AW$158*'Fixed Data'!$B$26)*'Fixed Data'!BD42/10^6</f>
        <v>-527.71153434828204</v>
      </c>
      <c r="AX143" s="21">
        <f>-(AX$158*'Fixed Data'!$B$25*'Fixed Data'!AX$47*'Fixed Data'!$B$24*'Fixed Data'!$B$23+AX$158*'Fixed Data'!$B$26)*'Fixed Data'!BE42/10^6</f>
        <v>-548.91201199128818</v>
      </c>
      <c r="AY143" s="21">
        <f>-(AY$158*'Fixed Data'!$B$25*'Fixed Data'!AY$47*'Fixed Data'!$B$24*'Fixed Data'!$B$23+AY$158*'Fixed Data'!$B$26)*'Fixed Data'!BF42/10^6</f>
        <v>-570.31958636128763</v>
      </c>
      <c r="AZ143" s="21">
        <f>-(AZ$158*'Fixed Data'!$B$25*'Fixed Data'!AZ$47*'Fixed Data'!$B$24*'Fixed Data'!$B$23+AZ$158*'Fixed Data'!$B$26)*'Fixed Data'!BG42/10^6</f>
        <v>-592.3115112143779</v>
      </c>
      <c r="BA143" s="21">
        <f>-(BA$158*'Fixed Data'!$B$25*'Fixed Data'!BA$47*'Fixed Data'!$B$24*'Fixed Data'!$B$23+BA$158*'Fixed Data'!$B$26)*'Fixed Data'!BH42/10^6</f>
        <v>-615.12718611652178</v>
      </c>
      <c r="BB143" s="21">
        <f>-(BB$158*'Fixed Data'!$B$25*'Fixed Data'!BB$47*'Fixed Data'!$B$24*'Fixed Data'!$B$23+BB$158*'Fixed Data'!$B$26)*'Fixed Data'!BI42/10^6</f>
        <v>-638.74739047294747</v>
      </c>
    </row>
    <row r="144" spans="1:54" outlineLevel="2">
      <c r="A144" s="452"/>
      <c r="B144" s="135" t="s">
        <v>282</v>
      </c>
      <c r="C144" s="135"/>
      <c r="D144" s="135" t="s">
        <v>386</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52"/>
      <c r="B145" s="135" t="s">
        <v>282</v>
      </c>
      <c r="C145" s="135"/>
      <c r="D145" s="135" t="s">
        <v>386</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52"/>
      <c r="B146" s="135" t="s">
        <v>285</v>
      </c>
      <c r="C146" s="135" t="s">
        <v>468</v>
      </c>
      <c r="D146" s="135" t="s">
        <v>386</v>
      </c>
      <c r="E146" s="21">
        <f>-E$161*'Fixed Data'!$B$20*'Fixed Data'!$B$22</f>
        <v>-1.4229173241987016</v>
      </c>
      <c r="F146" s="21">
        <f>-F$161*'Fixed Data'!$B$20*'Fixed Data'!$B$22</f>
        <v>-1.4413398526853709</v>
      </c>
      <c r="G146" s="21">
        <f>-G$161*'Fixed Data'!$B$20*'Fixed Data'!$B$22</f>
        <v>-1.4591631856770659</v>
      </c>
      <c r="H146" s="21">
        <f>-H$161*'Fixed Data'!$B$20*'Fixed Data'!$B$22</f>
        <v>-1.4955152526975892</v>
      </c>
      <c r="I146" s="21">
        <f>-I$161*'Fixed Data'!$B$20*'Fixed Data'!$B$22</f>
        <v>-1.5243310497155613</v>
      </c>
      <c r="J146" s="21">
        <f>-J$161*'Fixed Data'!$B$20*'Fixed Data'!$B$22</f>
        <v>-1.5435387062008796</v>
      </c>
      <c r="K146" s="21">
        <f>-K$161*'Fixed Data'!$B$20*'Fixed Data'!$B$22</f>
        <v>-1.5826034612454949</v>
      </c>
      <c r="L146" s="21">
        <f>-L$161*'Fixed Data'!$B$20*'Fixed Data'!$B$22</f>
        <v>-1.6229170778741286</v>
      </c>
      <c r="M146" s="21">
        <f>-M$161*'Fixed Data'!$B$20*'Fixed Data'!$B$22</f>
        <v>-1.6644658015618097</v>
      </c>
      <c r="N146" s="21">
        <f>-N$161*'Fixed Data'!$B$20*'Fixed Data'!$B$22</f>
        <v>-1.7072754164424819</v>
      </c>
      <c r="O146" s="21">
        <f>-O$161*'Fixed Data'!$B$20*'Fixed Data'!$B$22</f>
        <v>-1.7508443751878593</v>
      </c>
      <c r="P146" s="21">
        <f>-P$161*'Fixed Data'!$B$20*'Fixed Data'!$B$22</f>
        <v>-1.7956212455634342</v>
      </c>
      <c r="Q146" s="21">
        <f>-Q$161*'Fixed Data'!$B$20*'Fixed Data'!$B$22</f>
        <v>-1.8417571033288178</v>
      </c>
      <c r="R146" s="21">
        <f>-R$161*'Fixed Data'!$B$20*'Fixed Data'!$B$22</f>
        <v>-1.8892931672559097</v>
      </c>
      <c r="S146" s="21">
        <f>-S$161*'Fixed Data'!$B$20*'Fixed Data'!$B$22</f>
        <v>-1.9382720002069962</v>
      </c>
      <c r="T146" s="21">
        <f>-T$161*'Fixed Data'!$B$20*'Fixed Data'!$B$22</f>
        <v>-1.9887374195287264</v>
      </c>
      <c r="U146" s="21">
        <f>-U$161*'Fixed Data'!$B$20*'Fixed Data'!$B$22</f>
        <v>-2.0407345866581386</v>
      </c>
      <c r="V146" s="21">
        <f>-V$161*'Fixed Data'!$B$20*'Fixed Data'!$B$22</f>
        <v>-2.0943100071226564</v>
      </c>
      <c r="W146" s="21">
        <f>-W$161*'Fixed Data'!$B$20*'Fixed Data'!$B$22</f>
        <v>-2.1495116649491322</v>
      </c>
      <c r="X146" s="21">
        <f>-X$161*'Fixed Data'!$B$20*'Fixed Data'!$B$22</f>
        <v>-2.2063889554593259</v>
      </c>
      <c r="Y146" s="21">
        <f>-Y$161*'Fixed Data'!$B$20*'Fixed Data'!$B$22</f>
        <v>-2.2649927748759291</v>
      </c>
      <c r="Z146" s="21">
        <f>-Z$161*'Fixed Data'!$B$20*'Fixed Data'!$B$22</f>
        <v>-2.3253755875270881</v>
      </c>
      <c r="AA146" s="21">
        <f>-AA$161*'Fixed Data'!$B$20*'Fixed Data'!$B$22</f>
        <v>-2.3875914482479064</v>
      </c>
      <c r="AB146" s="21">
        <f>-AB$161*'Fixed Data'!$B$20*'Fixed Data'!$B$22</f>
        <v>-2.450171445456343</v>
      </c>
      <c r="AC146" s="21">
        <f>-AC$161*'Fixed Data'!$B$20*'Fixed Data'!$B$22</f>
        <v>-4.3526558518027665</v>
      </c>
      <c r="AD146" s="21">
        <f>-AD$161*'Fixed Data'!$B$20*'Fixed Data'!$B$22</f>
        <v>-4.4144724504738262</v>
      </c>
      <c r="AE146" s="21">
        <f>-AE$161*'Fixed Data'!$B$20*'Fixed Data'!$B$22</f>
        <v>-4.478190220195712</v>
      </c>
      <c r="AF146" s="21">
        <f>-AF$161*'Fixed Data'!$B$20*'Fixed Data'!$B$22</f>
        <v>-4.5438681665364573</v>
      </c>
      <c r="AG146" s="21">
        <f>-AG$161*'Fixed Data'!$B$20*'Fixed Data'!$B$22</f>
        <v>-4.6115671767906381</v>
      </c>
      <c r="AH146" s="21">
        <f>-AH$161*'Fixed Data'!$B$20*'Fixed Data'!$B$22</f>
        <v>-4.6813500199793729</v>
      </c>
      <c r="AI146" s="21">
        <f>-AI$161*'Fixed Data'!$B$20*'Fixed Data'!$B$22</f>
        <v>-4.7532815036608742</v>
      </c>
      <c r="AJ146" s="21">
        <f>-AJ$161*'Fixed Data'!$B$20*'Fixed Data'!$B$22</f>
        <v>-4.8274284067259163</v>
      </c>
      <c r="AK146" s="21">
        <f>-AK$161*'Fixed Data'!$B$20*'Fixed Data'!$B$22</f>
        <v>-4.903859658609897</v>
      </c>
      <c r="AL146" s="21">
        <f>-AL$161*'Fixed Data'!$B$20*'Fixed Data'!$B$22</f>
        <v>-4.9826463840958519</v>
      </c>
      <c r="AM146" s="21">
        <f>-AM$161*'Fixed Data'!$B$20*'Fixed Data'!$B$22</f>
        <v>-5.0638619481174558</v>
      </c>
      <c r="AN146" s="21">
        <f>-AN$161*'Fixed Data'!$B$20*'Fixed Data'!$B$22</f>
        <v>-5.1475819781605452</v>
      </c>
      <c r="AO146" s="21">
        <f>-AO$161*'Fixed Data'!$B$20*'Fixed Data'!$B$22</f>
        <v>-5.2338846106796719</v>
      </c>
      <c r="AP146" s="21">
        <f>-AP$161*'Fixed Data'!$B$20*'Fixed Data'!$B$22</f>
        <v>-5.3228503566890808</v>
      </c>
      <c r="AQ146" s="21">
        <f>-AQ$161*'Fixed Data'!$B$20*'Fixed Data'!$B$22</f>
        <v>-5.4145623257777622</v>
      </c>
      <c r="AR146" s="21">
        <f>-AR$161*'Fixed Data'!$B$20*'Fixed Data'!$B$22</f>
        <v>-5.5091062933139767</v>
      </c>
      <c r="AS146" s="21">
        <f>-AS$161*'Fixed Data'!$B$20*'Fixed Data'!$B$22</f>
        <v>-5.606570700445257</v>
      </c>
      <c r="AT146" s="21">
        <f>-AT$161*'Fixed Data'!$B$20*'Fixed Data'!$B$22</f>
        <v>-5.7070468781134673</v>
      </c>
      <c r="AU146" s="21">
        <f>-AU$161*'Fixed Data'!$B$20*'Fixed Data'!$B$22</f>
        <v>-5.8106289574487828</v>
      </c>
      <c r="AV146" s="21">
        <f>-AV$161*'Fixed Data'!$B$20*'Fixed Data'!$B$22</f>
        <v>-5.9174141833907736</v>
      </c>
      <c r="AW146" s="21">
        <f>-AW$161*'Fixed Data'!$B$20*'Fixed Data'!$B$22</f>
        <v>-6.027502847483893</v>
      </c>
      <c r="AX146" s="21">
        <f>-AX$161*'Fixed Data'!$B$20*'Fixed Data'!$B$22</f>
        <v>-6.1409984446880159</v>
      </c>
      <c r="AY146" s="21">
        <f>-AY$161*'Fixed Data'!$B$20*'Fixed Data'!$B$22</f>
        <v>-6.2551847475410325</v>
      </c>
      <c r="AZ146" s="21">
        <f>-AZ$161*'Fixed Data'!$B$20*'Fixed Data'!$B$22</f>
        <v>-6.3718801311258622</v>
      </c>
      <c r="BA146" s="21">
        <f>-BA$161*'Fixed Data'!$B$20*'Fixed Data'!$B$22</f>
        <v>-6.4921938508382251</v>
      </c>
      <c r="BB146" s="21">
        <f>-BB$161*'Fixed Data'!$B$20*'Fixed Data'!$B$22</f>
        <v>-6.6147793319229198</v>
      </c>
    </row>
    <row r="147" spans="1:54" outlineLevel="2">
      <c r="A147" s="452"/>
      <c r="B147" s="135" t="s">
        <v>285</v>
      </c>
      <c r="C147" s="135" t="s">
        <v>469</v>
      </c>
      <c r="D147" s="135" t="s">
        <v>386</v>
      </c>
      <c r="E147" s="21">
        <f>-E$162*'Fixed Data'!$B$21*'Fixed Data'!$B$22</f>
        <v>-2.1267856797030041E-2</v>
      </c>
      <c r="F147" s="21">
        <f>-F$162*'Fixed Data'!$B$21*'Fixed Data'!$B$22</f>
        <v>-2.1543212175745466E-2</v>
      </c>
      <c r="G147" s="21">
        <f>-G$162*'Fixed Data'!$B$21*'Fixed Data'!$B$22</f>
        <v>-2.180961128367627E-2</v>
      </c>
      <c r="H147" s="21">
        <f>-H$162*'Fixed Data'!$B$21*'Fixed Data'!$B$22</f>
        <v>-2.2352953255080528E-2</v>
      </c>
      <c r="I147" s="21">
        <f>-I$162*'Fixed Data'!$B$21*'Fixed Data'!$B$22</f>
        <v>-2.2783652967311642E-2</v>
      </c>
      <c r="J147" s="21">
        <f>-J$162*'Fixed Data'!$B$21*'Fixed Data'!$B$22</f>
        <v>-2.3070743167155541E-2</v>
      </c>
      <c r="K147" s="21">
        <f>-K$162*'Fixed Data'!$B$21*'Fixed Data'!$B$22</f>
        <v>-2.3654630939708328E-2</v>
      </c>
      <c r="L147" s="21">
        <f>-L$162*'Fixed Data'!$B$21*'Fixed Data'!$B$22</f>
        <v>-2.4257184766669652E-2</v>
      </c>
      <c r="M147" s="21">
        <f>-M$162*'Fixed Data'!$B$21*'Fixed Data'!$B$22</f>
        <v>-2.4878199281512844E-2</v>
      </c>
      <c r="N147" s="21">
        <f>-N$162*'Fixed Data'!$B$21*'Fixed Data'!$B$22</f>
        <v>-2.5518059753650027E-2</v>
      </c>
      <c r="O147" s="21">
        <f>-O$162*'Fixed Data'!$B$21*'Fixed Data'!$B$22</f>
        <v>-2.6169269928175976E-2</v>
      </c>
      <c r="P147" s="21">
        <f>-P$162*'Fixed Data'!$B$21*'Fixed Data'!$B$22</f>
        <v>-2.6838534728375836E-2</v>
      </c>
      <c r="Q147" s="21">
        <f>-Q$162*'Fixed Data'!$B$21*'Fixed Data'!$B$22</f>
        <v>-2.7528111377973986E-2</v>
      </c>
      <c r="R147" s="21">
        <f>-R$162*'Fixed Data'!$B$21*'Fixed Data'!$B$22</f>
        <v>-2.8238616579240226E-2</v>
      </c>
      <c r="S147" s="21">
        <f>-S$162*'Fixed Data'!$B$21*'Fixed Data'!$B$22</f>
        <v>-2.8970686471188264E-2</v>
      </c>
      <c r="T147" s="21">
        <f>-T$162*'Fixed Data'!$B$21*'Fixed Data'!$B$22</f>
        <v>-2.9724975725541111E-2</v>
      </c>
      <c r="U147" s="21">
        <f>-U$162*'Fixed Data'!$B$21*'Fixed Data'!$B$22</f>
        <v>-3.0502159354800273E-2</v>
      </c>
      <c r="V147" s="21">
        <f>-V$162*'Fixed Data'!$B$21*'Fixed Data'!$B$22</f>
        <v>-3.1302933013590648E-2</v>
      </c>
      <c r="W147" s="21">
        <f>-W$162*'Fixed Data'!$B$21*'Fixed Data'!$B$22</f>
        <v>-3.2128013300005358E-2</v>
      </c>
      <c r="X147" s="21">
        <f>-X$162*'Fixed Data'!$B$21*'Fixed Data'!$B$22</f>
        <v>-3.2978138508967934E-2</v>
      </c>
      <c r="Y147" s="21">
        <f>-Y$162*'Fixed Data'!$B$21*'Fixed Data'!$B$22</f>
        <v>-3.385406968693936E-2</v>
      </c>
      <c r="Z147" s="21">
        <f>-Z$162*'Fixed Data'!$B$21*'Fixed Data'!$B$22</f>
        <v>-3.4756590933262901E-2</v>
      </c>
      <c r="AA147" s="21">
        <f>-AA$162*'Fixed Data'!$B$21*'Fixed Data'!$B$22</f>
        <v>-3.5686510153526314E-2</v>
      </c>
      <c r="AB147" s="21">
        <f>-AB$162*'Fixed Data'!$B$21*'Fixed Data'!$B$22</f>
        <v>-3.6621871812755627E-2</v>
      </c>
      <c r="AC147" s="21">
        <f>-AC$162*'Fixed Data'!$B$21*'Fixed Data'!$B$22</f>
        <v>-6.5057653215446418E-2</v>
      </c>
      <c r="AD147" s="21">
        <f>-AD$162*'Fixed Data'!$B$21*'Fixed Data'!$B$22</f>
        <v>-6.5981604752641185E-2</v>
      </c>
      <c r="AE147" s="21">
        <f>-AE$162*'Fixed Data'!$B$21*'Fixed Data'!$B$22</f>
        <v>-6.6933972357408139E-2</v>
      </c>
      <c r="AF147" s="21">
        <f>-AF$162*'Fixed Data'!$B$21*'Fixed Data'!$B$22</f>
        <v>-6.7915638216844668E-2</v>
      </c>
      <c r="AG147" s="21">
        <f>-AG$162*'Fixed Data'!$B$21*'Fixed Data'!$B$22</f>
        <v>-6.8927511940431063E-2</v>
      </c>
      <c r="AH147" s="21">
        <f>-AH$162*'Fixed Data'!$B$21*'Fixed Data'!$B$22</f>
        <v>-6.9970532368099692E-2</v>
      </c>
      <c r="AI147" s="21">
        <f>-AI$162*'Fixed Data'!$B$21*'Fixed Data'!$B$22</f>
        <v>-7.1045667419562517E-2</v>
      </c>
      <c r="AJ147" s="21">
        <f>-AJ$162*'Fixed Data'!$B$21*'Fixed Data'!$B$22</f>
        <v>-7.2153915751707959E-2</v>
      </c>
      <c r="AK147" s="21">
        <f>-AK$162*'Fixed Data'!$B$21*'Fixed Data'!$B$22</f>
        <v>-7.3296307511963005E-2</v>
      </c>
      <c r="AL147" s="21">
        <f>-AL$162*'Fixed Data'!$B$21*'Fixed Data'!$B$22</f>
        <v>-7.4473905694345102E-2</v>
      </c>
      <c r="AM147" s="21">
        <f>-AM$162*'Fixed Data'!$B$21*'Fixed Data'!$B$22</f>
        <v>-7.5687806742151892E-2</v>
      </c>
      <c r="AN147" s="21">
        <f>-AN$162*'Fixed Data'!$B$21*'Fixed Data'!$B$22</f>
        <v>-7.6939141451995874E-2</v>
      </c>
      <c r="AO147" s="21">
        <f>-AO$162*'Fixed Data'!$B$21*'Fixed Data'!$B$22</f>
        <v>-7.8229077083218412E-2</v>
      </c>
      <c r="AP147" s="21">
        <f>-AP$162*'Fixed Data'!$B$21*'Fixed Data'!$B$22</f>
        <v>-7.9558817659234546E-2</v>
      </c>
      <c r="AQ147" s="21">
        <f>-AQ$162*'Fixed Data'!$B$21*'Fixed Data'!$B$22</f>
        <v>-8.092960517291263E-2</v>
      </c>
      <c r="AR147" s="21">
        <f>-AR$162*'Fixed Data'!$B$21*'Fixed Data'!$B$22</f>
        <v>-8.2342721243970921E-2</v>
      </c>
      <c r="AS147" s="21">
        <f>-AS$162*'Fixed Data'!$B$21*'Fixed Data'!$B$22</f>
        <v>-8.3799488475029577E-2</v>
      </c>
      <c r="AT147" s="21">
        <f>-AT$162*'Fixed Data'!$B$21*'Fixed Data'!$B$22</f>
        <v>-8.5301271054300354E-2</v>
      </c>
      <c r="AU147" s="21">
        <f>-AU$162*'Fixed Data'!$B$21*'Fixed Data'!$B$22</f>
        <v>-8.6849477166345571E-2</v>
      </c>
      <c r="AV147" s="21">
        <f>-AV$162*'Fixed Data'!$B$21*'Fixed Data'!$B$22</f>
        <v>-8.8445559293422987E-2</v>
      </c>
      <c r="AW147" s="21">
        <f>-AW$162*'Fixed Data'!$B$21*'Fixed Data'!$B$22</f>
        <v>-9.0091016776917068E-2</v>
      </c>
      <c r="AX147" s="21">
        <f>-AX$162*'Fixed Data'!$B$21*'Fixed Data'!$B$22</f>
        <v>-9.1787396570701285E-2</v>
      </c>
      <c r="AY147" s="21">
        <f>-AY$162*'Fixed Data'!$B$21*'Fixed Data'!$B$22</f>
        <v>-9.349409983693055E-2</v>
      </c>
      <c r="AZ147" s="21">
        <f>-AZ$162*'Fixed Data'!$B$21*'Fixed Data'!$B$22</f>
        <v>-9.5238305622499048E-2</v>
      </c>
      <c r="BA147" s="21">
        <f>-BA$162*'Fixed Data'!$B$21*'Fixed Data'!$B$22</f>
        <v>-9.703659346995798E-2</v>
      </c>
      <c r="BB147" s="21">
        <f>-BB$162*'Fixed Data'!$B$21*'Fixed Data'!$B$22</f>
        <v>-9.886883655382292E-2</v>
      </c>
    </row>
    <row r="148" spans="1:54" outlineLevel="2">
      <c r="A148" s="452"/>
      <c r="B148" s="135" t="s">
        <v>285</v>
      </c>
      <c r="C148" s="135"/>
      <c r="D148" s="135" t="s">
        <v>386</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52"/>
      <c r="B149" s="135" t="s">
        <v>285</v>
      </c>
      <c r="C149" s="135"/>
      <c r="D149" s="135" t="s">
        <v>386</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52"/>
      <c r="B150" s="135" t="s">
        <v>288</v>
      </c>
      <c r="C150" s="135" t="s">
        <v>470</v>
      </c>
      <c r="D150" s="135" t="s">
        <v>386</v>
      </c>
      <c r="E150" s="279">
        <v>-2.1377303420000002</v>
      </c>
      <c r="F150" s="279">
        <v>-2.175976683</v>
      </c>
      <c r="G150" s="279">
        <v>-2.2187258190000003</v>
      </c>
      <c r="H150" s="279">
        <v>-2.2802328220000003</v>
      </c>
      <c r="I150" s="279">
        <v>-2.3282425550000001</v>
      </c>
      <c r="J150" s="279">
        <v>-2.3668765060000001</v>
      </c>
      <c r="K150" s="279">
        <v>-2.4330616250000001</v>
      </c>
      <c r="L150" s="279">
        <v>-2.5012919039999999</v>
      </c>
      <c r="M150" s="279">
        <v>-2.5716047889999998</v>
      </c>
      <c r="N150" s="279">
        <v>-2.6440523339999999</v>
      </c>
      <c r="O150" s="279">
        <v>-2.7082077020000002</v>
      </c>
      <c r="P150" s="279">
        <v>-2.7715240290000001</v>
      </c>
      <c r="Q150" s="279">
        <v>-2.8367633569999997</v>
      </c>
      <c r="R150" s="279">
        <v>-2.903984151</v>
      </c>
      <c r="S150" s="279">
        <v>-2.9732466560000002</v>
      </c>
      <c r="T150" s="279">
        <v>-3.0446129500000003</v>
      </c>
      <c r="U150" s="279">
        <v>-3.1181470040000003</v>
      </c>
      <c r="V150" s="279">
        <v>-3.193914736</v>
      </c>
      <c r="W150" s="279">
        <v>-3.271984073</v>
      </c>
      <c r="X150" s="279">
        <v>-3.3524250099999997</v>
      </c>
      <c r="Y150" s="279">
        <v>-3.435309674</v>
      </c>
      <c r="Z150" s="279">
        <v>-3.5207123920000001</v>
      </c>
      <c r="AA150" s="279">
        <v>-3.6087097529999999</v>
      </c>
      <c r="AB150" s="279">
        <v>-3.695688868</v>
      </c>
      <c r="AC150" s="279">
        <v>-26.92964959</v>
      </c>
      <c r="AD150" s="279">
        <v>-27.66050414</v>
      </c>
      <c r="AE150" s="279">
        <v>-28.413521550000002</v>
      </c>
      <c r="AF150" s="279">
        <v>-29.189374000000001</v>
      </c>
      <c r="AG150" s="279">
        <v>-29.988754109999999</v>
      </c>
      <c r="AH150" s="279">
        <v>-30.81237548</v>
      </c>
      <c r="AI150" s="279">
        <v>-31.660973379999998</v>
      </c>
      <c r="AJ150" s="279">
        <v>-32.535305379999997</v>
      </c>
      <c r="AK150" s="279">
        <v>-33.436152039999996</v>
      </c>
      <c r="AL150" s="279">
        <v>-34.3643176</v>
      </c>
      <c r="AM150" s="279">
        <v>-35.320630700000002</v>
      </c>
      <c r="AN150" s="279">
        <v>-36.305945130000005</v>
      </c>
      <c r="AO150" s="279">
        <v>-37.321140569999997</v>
      </c>
      <c r="AP150" s="279">
        <v>-38.367123409999998</v>
      </c>
      <c r="AQ150" s="279">
        <v>-39.444827539999999</v>
      </c>
      <c r="AR150" s="279">
        <v>-40.555215170000004</v>
      </c>
      <c r="AS150" s="279">
        <v>-41.699277719999998</v>
      </c>
      <c r="AT150" s="279">
        <v>-42.878036710000003</v>
      </c>
      <c r="AU150" s="279">
        <v>-44.092544619999998</v>
      </c>
      <c r="AV150" s="279">
        <v>-45.343885890000003</v>
      </c>
      <c r="AW150" s="279">
        <v>-46.633177889999999</v>
      </c>
      <c r="AX150" s="279">
        <v>-47.961571849999999</v>
      </c>
      <c r="AY150" s="279">
        <v>-49.277211600000001</v>
      </c>
      <c r="AZ150" s="279">
        <v>-50.613414229999997</v>
      </c>
      <c r="BA150" s="279">
        <v>-51.990143379999999</v>
      </c>
      <c r="BB150" s="279">
        <v>-53.404320767414831</v>
      </c>
    </row>
    <row r="151" spans="1:54" outlineLevel="2">
      <c r="A151" s="452"/>
      <c r="B151" s="135" t="s">
        <v>288</v>
      </c>
      <c r="C151" s="135" t="s">
        <v>471</v>
      </c>
      <c r="D151" s="135" t="s">
        <v>386</v>
      </c>
      <c r="E151" s="279">
        <v>-6.6686500100000004E-2</v>
      </c>
      <c r="F151" s="279">
        <v>-6.6228705250000006E-2</v>
      </c>
      <c r="G151" s="279">
        <v>-6.5244132610000005E-2</v>
      </c>
      <c r="H151" s="279">
        <v>-6.5386426230000003E-2</v>
      </c>
      <c r="I151" s="279">
        <v>-6.5438434419999997E-2</v>
      </c>
      <c r="J151" s="279">
        <v>-6.5276942010000005E-2</v>
      </c>
      <c r="K151" s="279">
        <v>-6.5437813959999994E-2</v>
      </c>
      <c r="L151" s="279">
        <v>-6.5606265809999995E-2</v>
      </c>
      <c r="M151" s="279">
        <v>-6.5782654839999996E-2</v>
      </c>
      <c r="N151" s="279">
        <v>-6.5967355150000004E-2</v>
      </c>
      <c r="O151" s="279">
        <v>-6.6160758469999997E-2</v>
      </c>
      <c r="P151" s="279">
        <v>-6.6363275039999989E-2</v>
      </c>
      <c r="Q151" s="279">
        <v>-6.6575334400000005E-2</v>
      </c>
      <c r="R151" s="279">
        <v>-6.6797386360000002E-2</v>
      </c>
      <c r="S151" s="279">
        <v>-6.7029901959999999E-2</v>
      </c>
      <c r="T151" s="279">
        <v>-6.7273374410000003E-2</v>
      </c>
      <c r="U151" s="279">
        <v>-6.7528320210000006E-2</v>
      </c>
      <c r="V151" s="279">
        <v>-6.7795280210000003E-2</v>
      </c>
      <c r="W151" s="279">
        <v>-6.8074820750000001E-2</v>
      </c>
      <c r="X151" s="279">
        <v>-6.8367534889999998E-2</v>
      </c>
      <c r="Y151" s="279">
        <v>-6.8674043650000002E-2</v>
      </c>
      <c r="Z151" s="279">
        <v>-6.8994997340000003E-2</v>
      </c>
      <c r="AA151" s="279">
        <v>-6.933107694E-2</v>
      </c>
      <c r="AB151" s="279">
        <v>-6.9682995540000001E-2</v>
      </c>
      <c r="AC151" s="279">
        <v>-0.55779069680000004</v>
      </c>
      <c r="AD151" s="279">
        <v>-0.56081145119999998</v>
      </c>
      <c r="AE151" s="279">
        <v>-0.56397458770000009</v>
      </c>
      <c r="AF151" s="279">
        <v>-0.56728681960000005</v>
      </c>
      <c r="AG151" s="279">
        <v>-0.57075517710000001</v>
      </c>
      <c r="AH151" s="279">
        <v>-0.57438702180000001</v>
      </c>
      <c r="AI151" s="279">
        <v>-0.57819006270000006</v>
      </c>
      <c r="AJ151" s="279">
        <v>-0.58217237230000007</v>
      </c>
      <c r="AK151" s="279">
        <v>-0.58634240390000003</v>
      </c>
      <c r="AL151" s="279">
        <v>-0.59070900979999996</v>
      </c>
      <c r="AM151" s="279">
        <v>-0.5952814595999999</v>
      </c>
      <c r="AN151" s="279">
        <v>-0.60006946030000008</v>
      </c>
      <c r="AO151" s="279">
        <v>-0.60508317680000001</v>
      </c>
      <c r="AP151" s="279">
        <v>-0.61033325350000001</v>
      </c>
      <c r="AQ151" s="279">
        <v>-0.61583083719999998</v>
      </c>
      <c r="AR151" s="279">
        <v>-0.62158760020000003</v>
      </c>
      <c r="AS151" s="279">
        <v>-0.6276157658</v>
      </c>
      <c r="AT151" s="279">
        <v>-0.6339281337999999</v>
      </c>
      <c r="AU151" s="279">
        <v>-0.64053810799999999</v>
      </c>
      <c r="AV151" s="279">
        <v>-0.6474597245</v>
      </c>
      <c r="AW151" s="279">
        <v>-0.65470768169999993</v>
      </c>
      <c r="AX151" s="279">
        <v>-0.66229737150000001</v>
      </c>
      <c r="AY151" s="279">
        <v>-0.67024491200000003</v>
      </c>
      <c r="AZ151" s="279">
        <v>-0.67856718199999999</v>
      </c>
      <c r="BA151" s="279">
        <v>-0.68728185660000007</v>
      </c>
      <c r="BB151" s="279">
        <v>-0.69610845166329172</v>
      </c>
    </row>
    <row r="152" spans="1:54" outlineLevel="2">
      <c r="A152" s="452"/>
      <c r="B152" s="135" t="s">
        <v>288</v>
      </c>
      <c r="C152" s="135" t="s">
        <v>472</v>
      </c>
      <c r="D152" s="135" t="s">
        <v>386</v>
      </c>
      <c r="E152" s="279">
        <v>-3.917498057</v>
      </c>
      <c r="F152" s="279">
        <v>-3.9682179730000002</v>
      </c>
      <c r="G152" s="279">
        <v>-4.0172881870000001</v>
      </c>
      <c r="H152" s="279">
        <v>-4.1173707239999997</v>
      </c>
      <c r="I152" s="279">
        <v>-4.1967047879999999</v>
      </c>
      <c r="J152" s="279">
        <v>-4.249586238</v>
      </c>
      <c r="K152" s="279">
        <v>-4.3571372330000004</v>
      </c>
      <c r="L152" s="279">
        <v>-4.4681264770000002</v>
      </c>
      <c r="M152" s="279">
        <v>-4.5825161550000004</v>
      </c>
      <c r="N152" s="279">
        <v>-4.7003772110000002</v>
      </c>
      <c r="O152" s="279">
        <v>-4.8203288650000005</v>
      </c>
      <c r="P152" s="279">
        <v>-4.9436061440000003</v>
      </c>
      <c r="Q152" s="279">
        <v>-5.0706248189999998</v>
      </c>
      <c r="R152" s="279">
        <v>-5.2014985280000001</v>
      </c>
      <c r="S152" s="279">
        <v>-5.3363443660000005</v>
      </c>
      <c r="T152" s="279">
        <v>-5.4752829900000002</v>
      </c>
      <c r="U152" s="279">
        <v>-5.6184387249999999</v>
      </c>
      <c r="V152" s="279">
        <v>-5.7659396799999998</v>
      </c>
      <c r="W152" s="279">
        <v>-5.9179178600000002</v>
      </c>
      <c r="X152" s="279">
        <v>-6.0745092850000004</v>
      </c>
      <c r="Y152" s="279">
        <v>-6.2358541160000005</v>
      </c>
      <c r="Z152" s="279">
        <v>-6.4020967759999996</v>
      </c>
      <c r="AA152" s="279">
        <v>-6.573386084</v>
      </c>
      <c r="AB152" s="279">
        <v>-6.7456778909999997</v>
      </c>
      <c r="AC152" s="279">
        <v>-11.983493789999999</v>
      </c>
      <c r="AD152" s="279">
        <v>-12.15368387</v>
      </c>
      <c r="AE152" s="279">
        <v>-12.329108140000001</v>
      </c>
      <c r="AF152" s="279">
        <v>-12.50992909</v>
      </c>
      <c r="AG152" s="279">
        <v>-12.696314289999998</v>
      </c>
      <c r="AH152" s="279">
        <v>-12.888436619999998</v>
      </c>
      <c r="AI152" s="279">
        <v>-13.086474410000001</v>
      </c>
      <c r="AJ152" s="279">
        <v>-13.2906116</v>
      </c>
      <c r="AK152" s="279">
        <v>-13.50103797</v>
      </c>
      <c r="AL152" s="279">
        <v>-13.717949279999999</v>
      </c>
      <c r="AM152" s="279">
        <v>-13.94154749</v>
      </c>
      <c r="AN152" s="279">
        <v>-14.172040939999999</v>
      </c>
      <c r="AO152" s="279">
        <v>-14.409644589999999</v>
      </c>
      <c r="AP152" s="279">
        <v>-14.654580210000001</v>
      </c>
      <c r="AQ152" s="279">
        <v>-14.907076609999999</v>
      </c>
      <c r="AR152" s="279">
        <v>-15.16736987</v>
      </c>
      <c r="AS152" s="279">
        <v>-15.43570356</v>
      </c>
      <c r="AT152" s="279">
        <v>-15.71232902</v>
      </c>
      <c r="AU152" s="279">
        <v>-15.99750557</v>
      </c>
      <c r="AV152" s="279">
        <v>-16.29150082</v>
      </c>
      <c r="AW152" s="279">
        <v>-16.5945909</v>
      </c>
      <c r="AX152" s="279">
        <v>-16.907060770000001</v>
      </c>
      <c r="AY152" s="279">
        <v>-17.221432220000001</v>
      </c>
      <c r="AZ152" s="279">
        <v>-17.542711559999997</v>
      </c>
      <c r="BA152" s="279">
        <v>-17.8739527</v>
      </c>
      <c r="BB152" s="279">
        <v>-18.211448328791725</v>
      </c>
    </row>
    <row r="153" spans="1:54" outlineLevel="2">
      <c r="A153" s="452"/>
      <c r="B153" s="135" t="s">
        <v>473</v>
      </c>
      <c r="C153" s="135"/>
      <c r="D153" s="135" t="s">
        <v>386</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53"/>
      <c r="B154" s="135" t="s">
        <v>473</v>
      </c>
      <c r="C154" s="135"/>
      <c r="D154" s="135" t="s">
        <v>386</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6"/>
      <c r="G155" s="136"/>
      <c r="H155" s="136"/>
      <c r="I155" s="136"/>
      <c r="J155" s="136"/>
      <c r="K155" s="136"/>
      <c r="L155" s="136"/>
      <c r="M155" s="136"/>
      <c r="N155" s="136"/>
      <c r="O155" s="136"/>
      <c r="P155" s="136"/>
      <c r="Q155" s="136"/>
      <c r="R155" s="136"/>
      <c r="S155" s="136"/>
      <c r="T155" s="136"/>
      <c r="U155" s="136"/>
      <c r="V155" s="136"/>
      <c r="W155" s="136"/>
      <c r="X155" s="136"/>
      <c r="Y155" s="136"/>
      <c r="Z155" s="136"/>
      <c r="AA155" s="136"/>
      <c r="AB155" s="136"/>
      <c r="AC155" s="136"/>
      <c r="AD155" s="136"/>
      <c r="AE155" s="136"/>
      <c r="AF155" s="136"/>
      <c r="AG155" s="136"/>
      <c r="AH155" s="136"/>
      <c r="AI155" s="136"/>
      <c r="AJ155" s="136"/>
      <c r="AK155" s="136"/>
      <c r="AL155" s="136"/>
      <c r="AM155" s="136"/>
      <c r="AN155" s="136"/>
      <c r="AO155" s="136"/>
      <c r="AP155" s="136"/>
      <c r="AQ155" s="136"/>
      <c r="AR155" s="136"/>
      <c r="AS155" s="136"/>
      <c r="AT155" s="136"/>
      <c r="AU155" s="136"/>
      <c r="AV155" s="136"/>
      <c r="AW155" s="136"/>
      <c r="AX155" s="136"/>
      <c r="AY155" s="136"/>
      <c r="AZ155" s="136"/>
      <c r="BA155" s="136"/>
      <c r="BB155" s="136"/>
    </row>
    <row r="156" spans="1:54" outlineLevel="1">
      <c r="A156" s="134" t="s">
        <v>377</v>
      </c>
      <c r="B156" s="134"/>
      <c r="C156" s="135"/>
      <c r="D156" s="135"/>
      <c r="E156" s="136"/>
      <c r="F156" s="136"/>
      <c r="G156" s="136"/>
      <c r="H156" s="136"/>
      <c r="I156" s="136"/>
      <c r="J156" s="136"/>
      <c r="K156" s="136"/>
      <c r="L156" s="136"/>
      <c r="M156" s="136"/>
      <c r="N156" s="136"/>
      <c r="O156" s="136"/>
      <c r="P156" s="136"/>
      <c r="Q156" s="136"/>
      <c r="R156" s="136"/>
      <c r="S156" s="136"/>
      <c r="T156" s="136"/>
      <c r="U156" s="136"/>
      <c r="V156" s="136"/>
      <c r="W156" s="136"/>
      <c r="X156" s="136"/>
      <c r="Y156" s="136"/>
      <c r="Z156" s="136"/>
      <c r="AA156" s="136"/>
      <c r="AB156" s="136"/>
      <c r="AC156" s="136"/>
      <c r="AD156" s="136"/>
      <c r="AE156" s="136"/>
      <c r="AF156" s="136"/>
      <c r="AG156" s="136"/>
      <c r="AH156" s="136"/>
      <c r="AI156" s="136"/>
      <c r="AJ156" s="136"/>
      <c r="AK156" s="136"/>
      <c r="AL156" s="136"/>
      <c r="AM156" s="136"/>
      <c r="AN156" s="136"/>
      <c r="AO156" s="136"/>
      <c r="AP156" s="136"/>
      <c r="AQ156" s="136"/>
      <c r="AR156" s="136"/>
      <c r="AS156" s="136"/>
      <c r="AT156" s="136"/>
      <c r="AU156" s="136"/>
      <c r="AV156" s="136"/>
      <c r="AW156" s="136"/>
      <c r="AX156" s="136"/>
      <c r="AY156" s="136"/>
      <c r="AZ156" s="136"/>
      <c r="BA156" s="136"/>
      <c r="BB156" s="136"/>
    </row>
    <row r="157" spans="1:54" outlineLevel="2">
      <c r="A157" s="133"/>
      <c r="B157" s="134" t="s">
        <v>466</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51" t="s">
        <v>474</v>
      </c>
      <c r="B158" s="135" t="s">
        <v>282</v>
      </c>
      <c r="C158" s="135" t="s">
        <v>392</v>
      </c>
      <c r="D158" s="135" t="s">
        <v>475</v>
      </c>
      <c r="E158" s="322">
        <f>Baseline!E158</f>
        <v>30.164626170537382</v>
      </c>
      <c r="F158" s="322">
        <v>30.779789680021032</v>
      </c>
      <c r="G158" s="322">
        <v>31.46284611771539</v>
      </c>
      <c r="H158" s="322">
        <v>32.370018435998155</v>
      </c>
      <c r="I158" s="322">
        <v>33.095785680421429</v>
      </c>
      <c r="J158" s="322">
        <v>33.715398172460183</v>
      </c>
      <c r="K158" s="322">
        <v>34.693812577618736</v>
      </c>
      <c r="L158" s="322">
        <v>35.702921291707867</v>
      </c>
      <c r="M158" s="322">
        <v>36.742943742705627</v>
      </c>
      <c r="N158" s="322">
        <v>37.814493840550611</v>
      </c>
      <c r="O158" s="322">
        <v>38.765055104494486</v>
      </c>
      <c r="P158" s="322">
        <v>39.703906176609379</v>
      </c>
      <c r="Q158" s="322">
        <v>40.671217600878236</v>
      </c>
      <c r="R158" s="322">
        <v>41.667852140214784</v>
      </c>
      <c r="S158" s="322">
        <v>42.694698715530123</v>
      </c>
      <c r="T158" s="322">
        <v>43.752673208732674</v>
      </c>
      <c r="U158" s="322">
        <v>44.842719265728071</v>
      </c>
      <c r="V158" s="322">
        <v>45.965809132419082</v>
      </c>
      <c r="W158" s="322">
        <v>47.122944523705542</v>
      </c>
      <c r="X158" s="322">
        <v>48.315157536484243</v>
      </c>
      <c r="Y158" s="322">
        <v>49.543511540648844</v>
      </c>
      <c r="Z158" s="322">
        <v>50.809102169089783</v>
      </c>
      <c r="AA158" s="322">
        <v>52.113058230694172</v>
      </c>
      <c r="AB158" s="322">
        <v>53.402514566748536</v>
      </c>
      <c r="AC158" s="322">
        <v>402.37225910277402</v>
      </c>
      <c r="AD158" s="322">
        <v>413.35843650415632</v>
      </c>
      <c r="AE158" s="322">
        <v>424.67764525223549</v>
      </c>
      <c r="AF158" s="322">
        <v>436.33998103600186</v>
      </c>
      <c r="AG158" s="322">
        <v>448.3558455644154</v>
      </c>
      <c r="AH158" s="322">
        <v>460.73595602640438</v>
      </c>
      <c r="AI158" s="322">
        <v>473.49135433086457</v>
      </c>
      <c r="AJ158" s="322">
        <v>486.63341733665823</v>
      </c>
      <c r="AK158" s="322">
        <v>500.17386675261332</v>
      </c>
      <c r="AL158" s="322">
        <v>514.12477936752202</v>
      </c>
      <c r="AM158" s="322">
        <v>528.49859827014018</v>
      </c>
      <c r="AN158" s="322">
        <v>543.3081439591856</v>
      </c>
      <c r="AO158" s="322">
        <v>558.56662534333748</v>
      </c>
      <c r="AP158" s="322">
        <v>574.28765184123483</v>
      </c>
      <c r="AQ158" s="322">
        <v>590.48524537147546</v>
      </c>
      <c r="AR158" s="322">
        <v>607.17385311261467</v>
      </c>
      <c r="AS158" s="322">
        <v>624.36836004316399</v>
      </c>
      <c r="AT158" s="322">
        <v>642.08410236158966</v>
      </c>
      <c r="AU158" s="322">
        <v>660.33688134631177</v>
      </c>
      <c r="AV158" s="322">
        <v>679.1429773257023</v>
      </c>
      <c r="AW158" s="322">
        <v>698.51916397808361</v>
      </c>
      <c r="AX158" s="322">
        <v>718.48272351172761</v>
      </c>
      <c r="AY158" s="322">
        <v>738.27422161257789</v>
      </c>
      <c r="AZ158" s="322">
        <v>758.38229737177016</v>
      </c>
      <c r="BA158" s="322">
        <v>779.09993147000682</v>
      </c>
      <c r="BB158" s="322">
        <v>800.38353389861697</v>
      </c>
    </row>
    <row r="159" spans="1:54" outlineLevel="2">
      <c r="A159" s="452"/>
      <c r="B159" s="135" t="s">
        <v>282</v>
      </c>
      <c r="C159" s="135"/>
      <c r="D159" s="135"/>
      <c r="E159" s="238"/>
      <c r="F159" s="238"/>
      <c r="G159" s="238"/>
      <c r="H159" s="238"/>
      <c r="I159" s="238"/>
      <c r="J159" s="238"/>
      <c r="K159" s="238"/>
      <c r="L159" s="238"/>
      <c r="M159" s="238"/>
      <c r="N159" s="238"/>
      <c r="O159" s="238"/>
      <c r="P159" s="238"/>
      <c r="Q159" s="238"/>
      <c r="R159" s="238"/>
      <c r="S159" s="238"/>
      <c r="T159" s="238"/>
      <c r="U159" s="238"/>
      <c r="V159" s="238"/>
      <c r="W159" s="238"/>
      <c r="X159" s="238"/>
      <c r="Y159" s="238"/>
      <c r="Z159" s="238"/>
      <c r="AA159" s="238"/>
      <c r="AB159" s="238"/>
      <c r="AC159" s="238"/>
      <c r="AD159" s="238"/>
      <c r="AE159" s="238"/>
      <c r="AF159" s="238"/>
      <c r="AG159" s="238"/>
      <c r="AH159" s="238"/>
      <c r="AI159" s="238"/>
      <c r="AJ159" s="238"/>
      <c r="AK159" s="238"/>
      <c r="AL159" s="238"/>
      <c r="AM159" s="238"/>
      <c r="AN159" s="238"/>
      <c r="AO159" s="238"/>
      <c r="AP159" s="238"/>
      <c r="AQ159" s="238"/>
      <c r="AR159" s="238"/>
      <c r="AS159" s="238"/>
      <c r="AT159" s="238"/>
      <c r="AU159" s="238"/>
      <c r="AV159" s="238"/>
      <c r="AW159" s="238"/>
      <c r="AX159" s="238"/>
      <c r="AY159" s="238"/>
      <c r="AZ159" s="238"/>
      <c r="BA159" s="238"/>
      <c r="BB159" s="238"/>
    </row>
    <row r="160" spans="1:54" outlineLevel="2">
      <c r="A160" s="452"/>
      <c r="B160" s="135" t="s">
        <v>282</v>
      </c>
      <c r="C160" s="135"/>
      <c r="D160" s="135"/>
      <c r="E160" s="238"/>
      <c r="F160" s="238"/>
      <c r="G160" s="238"/>
      <c r="H160" s="238"/>
      <c r="I160" s="238"/>
      <c r="J160" s="238"/>
      <c r="K160" s="238"/>
      <c r="L160" s="238"/>
      <c r="M160" s="238"/>
      <c r="N160" s="238"/>
      <c r="O160" s="238"/>
      <c r="P160" s="238"/>
      <c r="Q160" s="238"/>
      <c r="R160" s="238"/>
      <c r="S160" s="238"/>
      <c r="T160" s="238"/>
      <c r="U160" s="238"/>
      <c r="V160" s="238"/>
      <c r="W160" s="238"/>
      <c r="X160" s="238"/>
      <c r="Y160" s="238"/>
      <c r="Z160" s="238"/>
      <c r="AA160" s="238"/>
      <c r="AB160" s="238"/>
      <c r="AC160" s="238"/>
      <c r="AD160" s="238"/>
      <c r="AE160" s="238"/>
      <c r="AF160" s="238"/>
      <c r="AG160" s="238"/>
      <c r="AH160" s="238"/>
      <c r="AI160" s="238"/>
      <c r="AJ160" s="238"/>
      <c r="AK160" s="238"/>
      <c r="AL160" s="238"/>
      <c r="AM160" s="238"/>
      <c r="AN160" s="238"/>
      <c r="AO160" s="238"/>
      <c r="AP160" s="238"/>
      <c r="AQ160" s="238"/>
      <c r="AR160" s="238"/>
      <c r="AS160" s="238"/>
      <c r="AT160" s="238"/>
      <c r="AU160" s="238"/>
      <c r="AV160" s="238"/>
      <c r="AW160" s="238"/>
      <c r="AX160" s="238"/>
      <c r="AY160" s="238"/>
      <c r="AZ160" s="238"/>
      <c r="BA160" s="238"/>
      <c r="BB160" s="238"/>
    </row>
    <row r="161" spans="1:54" outlineLevel="2">
      <c r="A161" s="452"/>
      <c r="B161" s="135" t="s">
        <v>285</v>
      </c>
      <c r="C161" s="135" t="s">
        <v>468</v>
      </c>
      <c r="D161" s="135"/>
      <c r="E161" s="323">
        <v>6.3518823000000002E-2</v>
      </c>
      <c r="F161" s="323">
        <v>6.4341202E-2</v>
      </c>
      <c r="G161" s="323">
        <v>6.5136833000000005E-2</v>
      </c>
      <c r="H161" s="323">
        <v>6.6759583999999997E-2</v>
      </c>
      <c r="I161" s="323">
        <v>6.8045916999999997E-2</v>
      </c>
      <c r="J161" s="323">
        <v>6.8903344000000005E-2</v>
      </c>
      <c r="K161" s="323">
        <v>7.0647188999999999E-2</v>
      </c>
      <c r="L161" s="323">
        <v>7.2446783000000001E-2</v>
      </c>
      <c r="M161" s="323">
        <v>7.4301512E-2</v>
      </c>
      <c r="N161" s="323">
        <v>7.6212527000000002E-2</v>
      </c>
      <c r="O161" s="323">
        <v>7.8157438999999995E-2</v>
      </c>
      <c r="P161" s="323">
        <v>8.0156272000000001E-2</v>
      </c>
      <c r="Q161" s="323">
        <v>8.2215769999999994E-2</v>
      </c>
      <c r="R161" s="323">
        <v>8.4337773000000005E-2</v>
      </c>
      <c r="S161" s="323">
        <v>8.6524181000000006E-2</v>
      </c>
      <c r="T161" s="323">
        <v>8.8776949999999993E-2</v>
      </c>
      <c r="U161" s="323">
        <v>9.1098096000000003E-2</v>
      </c>
      <c r="V161" s="323">
        <v>9.3489694999999998E-2</v>
      </c>
      <c r="W161" s="323">
        <v>9.5953889000000001E-2</v>
      </c>
      <c r="X161" s="323">
        <v>9.8492883000000003E-2</v>
      </c>
      <c r="Y161" s="323">
        <v>0.101108949</v>
      </c>
      <c r="Z161" s="323">
        <v>0.103804429</v>
      </c>
      <c r="AA161" s="323">
        <v>0.106581736</v>
      </c>
      <c r="AB161" s="323">
        <v>0.109375298</v>
      </c>
      <c r="AC161" s="323">
        <v>0.19430192600000001</v>
      </c>
      <c r="AD161" s="323">
        <v>0.19706140999999999</v>
      </c>
      <c r="AE161" s="323">
        <v>0.19990576199999999</v>
      </c>
      <c r="AF161" s="323">
        <v>0.202837616</v>
      </c>
      <c r="AG161" s="323">
        <v>0.20585969000000001</v>
      </c>
      <c r="AH161" s="323">
        <v>0.208974786</v>
      </c>
      <c r="AI161" s="323">
        <v>0.21218579700000001</v>
      </c>
      <c r="AJ161" s="323">
        <v>0.21549570400000001</v>
      </c>
      <c r="AK161" s="323">
        <v>0.21890758399999999</v>
      </c>
      <c r="AL161" s="323">
        <v>0.22242461199999999</v>
      </c>
      <c r="AM161" s="323">
        <v>0.226050063</v>
      </c>
      <c r="AN161" s="323">
        <v>0.22978731299999999</v>
      </c>
      <c r="AO161" s="323">
        <v>0.23363985000000001</v>
      </c>
      <c r="AP161" s="323">
        <v>0.23761126799999999</v>
      </c>
      <c r="AQ161" s="323">
        <v>0.241705277</v>
      </c>
      <c r="AR161" s="323">
        <v>0.24592570599999999</v>
      </c>
      <c r="AS161" s="323">
        <v>0.25027650299999998</v>
      </c>
      <c r="AT161" s="323">
        <v>0.25476174499999998</v>
      </c>
      <c r="AU161" s="323">
        <v>0.25938563399999998</v>
      </c>
      <c r="AV161" s="323">
        <v>0.26415251099999998</v>
      </c>
      <c r="AW161" s="323">
        <v>0.26906685299999999</v>
      </c>
      <c r="AX161" s="323">
        <v>0.27413327999999998</v>
      </c>
      <c r="AY161" s="323">
        <v>0.27923054000000003</v>
      </c>
      <c r="AZ161" s="323">
        <v>0.28443980499999999</v>
      </c>
      <c r="BA161" s="323">
        <v>0.28981059199999998</v>
      </c>
      <c r="BB161" s="323">
        <v>0.29528279009820885</v>
      </c>
    </row>
    <row r="162" spans="1:54" outlineLevel="2">
      <c r="A162" s="452"/>
      <c r="B162" s="135" t="s">
        <v>285</v>
      </c>
      <c r="C162" s="135" t="s">
        <v>469</v>
      </c>
      <c r="D162" s="135"/>
      <c r="E162" s="323">
        <v>0.14115293900000001</v>
      </c>
      <c r="F162" s="323">
        <v>0.14298044900000001</v>
      </c>
      <c r="G162" s="323">
        <v>0.14474851699999999</v>
      </c>
      <c r="H162" s="323">
        <v>0.14835463099999999</v>
      </c>
      <c r="I162" s="323">
        <v>0.15121314799999999</v>
      </c>
      <c r="J162" s="323">
        <v>0.153118541</v>
      </c>
      <c r="K162" s="323">
        <v>0.15699375400000001</v>
      </c>
      <c r="L162" s="323">
        <v>0.16099285199999999</v>
      </c>
      <c r="M162" s="323">
        <v>0.16511447200000001</v>
      </c>
      <c r="N162" s="323">
        <v>0.169361171</v>
      </c>
      <c r="O162" s="323">
        <v>0.17368319700000001</v>
      </c>
      <c r="P162" s="323">
        <v>0.17812505000000001</v>
      </c>
      <c r="Q162" s="323">
        <v>0.18270171099999999</v>
      </c>
      <c r="R162" s="323">
        <v>0.187417273</v>
      </c>
      <c r="S162" s="323">
        <v>0.192275958</v>
      </c>
      <c r="T162" s="323">
        <v>0.19728211100000001</v>
      </c>
      <c r="U162" s="323">
        <v>0.20244021200000001</v>
      </c>
      <c r="V162" s="323">
        <v>0.207754878</v>
      </c>
      <c r="W162" s="323">
        <v>0.21323086499999999</v>
      </c>
      <c r="X162" s="323">
        <v>0.218873073</v>
      </c>
      <c r="Y162" s="323">
        <v>0.22468655300000001</v>
      </c>
      <c r="Z162" s="323">
        <v>0.230676509</v>
      </c>
      <c r="AA162" s="323">
        <v>0.23684830300000001</v>
      </c>
      <c r="AB162" s="323">
        <v>0.24305621799999999</v>
      </c>
      <c r="AC162" s="323">
        <v>0.431782057</v>
      </c>
      <c r="AD162" s="323">
        <v>0.43791424400000001</v>
      </c>
      <c r="AE162" s="323">
        <v>0.44423502599999998</v>
      </c>
      <c r="AF162" s="323">
        <v>0.45075025800000001</v>
      </c>
      <c r="AG162" s="323">
        <v>0.45746597700000002</v>
      </c>
      <c r="AH162" s="323">
        <v>0.46438841400000003</v>
      </c>
      <c r="AI162" s="323">
        <v>0.47152399299999997</v>
      </c>
      <c r="AJ162" s="323">
        <v>0.47887934199999999</v>
      </c>
      <c r="AK162" s="323">
        <v>0.48646129799999999</v>
      </c>
      <c r="AL162" s="323">
        <v>0.49427691600000001</v>
      </c>
      <c r="AM162" s="323">
        <v>0.50233347299999997</v>
      </c>
      <c r="AN162" s="323">
        <v>0.51063847399999995</v>
      </c>
      <c r="AO162" s="323">
        <v>0.519199666</v>
      </c>
      <c r="AP162" s="323">
        <v>0.52802503999999995</v>
      </c>
      <c r="AQ162" s="323">
        <v>0.53712283900000002</v>
      </c>
      <c r="AR162" s="323">
        <v>0.54650156900000002</v>
      </c>
      <c r="AS162" s="323">
        <v>0.55617000800000005</v>
      </c>
      <c r="AT162" s="323">
        <v>0.56613720999999995</v>
      </c>
      <c r="AU162" s="323">
        <v>0.57641252099999996</v>
      </c>
      <c r="AV162" s="323">
        <v>0.587005581</v>
      </c>
      <c r="AW162" s="323">
        <v>0.59792634099999997</v>
      </c>
      <c r="AX162" s="323">
        <v>0.60918506800000005</v>
      </c>
      <c r="AY162" s="323">
        <v>0.62051231100000004</v>
      </c>
      <c r="AZ162" s="323">
        <v>0.63208845499999999</v>
      </c>
      <c r="BA162" s="323">
        <v>0.64402353700000003</v>
      </c>
      <c r="BB162" s="323">
        <v>0.65618397698782593</v>
      </c>
    </row>
    <row r="163" spans="1:54" outlineLevel="2">
      <c r="A163" s="452"/>
      <c r="B163" s="135" t="s">
        <v>285</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52"/>
      <c r="B164" s="135" t="s">
        <v>285</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52"/>
      <c r="B165" s="135" t="s">
        <v>473</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52"/>
      <c r="B166" s="135" t="s">
        <v>473</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52"/>
      <c r="B167" s="135" t="s">
        <v>473</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52"/>
      <c r="B168" s="135" t="s">
        <v>473</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53"/>
      <c r="B169" s="135" t="s">
        <v>473</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478</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51" t="s">
        <v>479</v>
      </c>
      <c r="B172" s="135" t="s">
        <v>282</v>
      </c>
      <c r="C172" s="135" t="s">
        <v>392</v>
      </c>
      <c r="D172" s="135" t="s">
        <v>386</v>
      </c>
      <c r="E172" s="262">
        <f>-(E$158*'Fixed Data'!$B$25*'Fixed Data'!E$47*'Fixed Data'!$B$24*'Fixed Data'!$B$23+E$158*'Fixed Data'!$B$26)*'Fixed Data'!L44/10^6</f>
        <v>-6.1517581989326269</v>
      </c>
      <c r="F172" s="262">
        <f>-(F$158*'Fixed Data'!$B$25*'Fixed Data'!F$47*'Fixed Data'!$B$24*'Fixed Data'!$B$23+F$158*'Fixed Data'!$B$26)*'Fixed Data'!M44/10^6</f>
        <v>-6.3728064217051887</v>
      </c>
      <c r="G172" s="262">
        <f>-(G$158*'Fixed Data'!$B$25*'Fixed Data'!G$47*'Fixed Data'!$B$24*'Fixed Data'!$B$23+G$158*'Fixed Data'!$B$26)*'Fixed Data'!N44/10^6</f>
        <v>-6.6134314202324518</v>
      </c>
      <c r="H172" s="262">
        <f>-(H$158*'Fixed Data'!$B$25*'Fixed Data'!H$47*'Fixed Data'!$B$24*'Fixed Data'!$B$23+H$158*'Fixed Data'!$B$26)*'Fixed Data'!O44/10^6</f>
        <v>-6.9077333452129288</v>
      </c>
      <c r="I172" s="262">
        <f>-(I$158*'Fixed Data'!$B$25*'Fixed Data'!I$47*'Fixed Data'!$B$24*'Fixed Data'!$B$23+I$158*'Fixed Data'!$B$26)*'Fixed Data'!P44/10^6</f>
        <v>-7.1701638915450054</v>
      </c>
      <c r="J172" s="262">
        <f>-(J$158*'Fixed Data'!$B$25*'Fixed Data'!J$47*'Fixed Data'!$B$24*'Fixed Data'!$B$23+J$158*'Fixed Data'!$B$26)*'Fixed Data'!Q44/10^6</f>
        <v>-7.4156367787769195</v>
      </c>
      <c r="K172" s="262">
        <f>-(K$158*'Fixed Data'!$B$25*'Fixed Data'!K$47*'Fixed Data'!$B$24*'Fixed Data'!$B$23+K$158*'Fixed Data'!$B$26)*'Fixed Data'!R44/10^6</f>
        <v>-7.7470427804012756</v>
      </c>
      <c r="L172" s="262">
        <f>-(L$158*'Fixed Data'!$B$25*'Fixed Data'!L$47*'Fixed Data'!$B$24*'Fixed Data'!$B$23+L$158*'Fixed Data'!$B$26)*'Fixed Data'!S44/10^6</f>
        <v>-8.0937809815907862</v>
      </c>
      <c r="M172" s="262">
        <f>-(M$158*'Fixed Data'!$B$25*'Fixed Data'!M$47*'Fixed Data'!$B$24*'Fixed Data'!$B$23+M$158*'Fixed Data'!$B$26)*'Fixed Data'!T44/10^6</f>
        <v>-8.4563979653233705</v>
      </c>
      <c r="N172" s="262">
        <f>-(N$158*'Fixed Data'!$B$25*'Fixed Data'!N$47*'Fixed Data'!$B$24*'Fixed Data'!$B$23+N$158*'Fixed Data'!$B$26)*'Fixed Data'!U44/10^6</f>
        <v>-8.8355487273615569</v>
      </c>
      <c r="O172" s="262">
        <f>-(O$158*'Fixed Data'!$B$25*'Fixed Data'!O$47*'Fixed Data'!$B$24*'Fixed Data'!$B$23+O$158*'Fixed Data'!$B$26)*'Fixed Data'!V44/10^6</f>
        <v>-9.1955859868747236</v>
      </c>
      <c r="P172" s="262">
        <f>-(P$158*'Fixed Data'!$B$25*'Fixed Data'!P$47*'Fixed Data'!$B$24*'Fixed Data'!$B$23+P$158*'Fixed Data'!$B$26)*'Fixed Data'!W44/10^6</f>
        <v>-9.5617197269189624</v>
      </c>
      <c r="Q172" s="262">
        <f>-(Q$158*'Fixed Data'!$B$25*'Fixed Data'!Q$47*'Fixed Data'!$B$24*'Fixed Data'!$B$23+Q$158*'Fixed Data'!$B$26)*'Fixed Data'!X44/10^6</f>
        <v>-9.9438306073806935</v>
      </c>
      <c r="R172" s="262">
        <f>-(R$158*'Fixed Data'!$B$25*'Fixed Data'!R$47*'Fixed Data'!$B$24*'Fixed Data'!$B$23+R$158*'Fixed Data'!$B$26)*'Fixed Data'!Y44/10^6</f>
        <v>-10.342640447162877</v>
      </c>
      <c r="S172" s="262">
        <f>-(S$158*'Fixed Data'!$B$25*'Fixed Data'!S$47*'Fixed Data'!$B$24*'Fixed Data'!$B$23+S$158*'Fixed Data'!$B$26)*'Fixed Data'!Z44/10^6</f>
        <v>-10.756483322227902</v>
      </c>
      <c r="T172" s="262">
        <f>-(T$158*'Fixed Data'!$B$25*'Fixed Data'!T$47*'Fixed Data'!$B$24*'Fixed Data'!$B$23+T$158*'Fixed Data'!$B$26)*'Fixed Data'!AA44/10^6</f>
        <v>-11.188374377874117</v>
      </c>
      <c r="U172" s="262">
        <f>-(U$158*'Fixed Data'!$B$25*'Fixed Data'!U$47*'Fixed Data'!$B$24*'Fixed Data'!$B$23+U$158*'Fixed Data'!$B$26)*'Fixed Data'!AB44/10^6</f>
        <v>-11.639126268860917</v>
      </c>
      <c r="V172" s="262">
        <f>-(V$158*'Fixed Data'!$B$25*'Fixed Data'!V$47*'Fixed Data'!$B$24*'Fixed Data'!$B$23+V$158*'Fixed Data'!$B$26)*'Fixed Data'!AC44/10^6</f>
        <v>-12.109588657214591</v>
      </c>
      <c r="W172" s="262">
        <f>-(W$158*'Fixed Data'!$B$25*'Fixed Data'!W$47*'Fixed Data'!$B$24*'Fixed Data'!$B$23+W$158*'Fixed Data'!$B$26)*'Fixed Data'!AD44/10^6</f>
        <v>-12.600649861637166</v>
      </c>
      <c r="X172" s="262">
        <f>-(X$158*'Fixed Data'!$B$25*'Fixed Data'!X$47*'Fixed Data'!$B$24*'Fixed Data'!$B$23+X$158*'Fixed Data'!$B$26)*'Fixed Data'!AE44/10^6</f>
        <v>-13.113238680606601</v>
      </c>
      <c r="Y172" s="262">
        <f>-(Y$158*'Fixed Data'!$B$25*'Fixed Data'!Y$47*'Fixed Data'!$B$24*'Fixed Data'!$B$23+Y$158*'Fixed Data'!$B$26)*'Fixed Data'!AF44/10^6</f>
        <v>-13.648326197689883</v>
      </c>
      <c r="Z172" s="262">
        <f>-(Z$158*'Fixed Data'!$B$25*'Fixed Data'!Z$47*'Fixed Data'!$B$24*'Fixed Data'!$B$23+Z$158*'Fixed Data'!$B$26)*'Fixed Data'!AG44/10^6</f>
        <v>-14.206927736376304</v>
      </c>
      <c r="AA172" s="262">
        <f>-(AA$158*'Fixed Data'!$B$25*'Fixed Data'!AA$47*'Fixed Data'!$B$24*'Fixed Data'!$B$23+AA$158*'Fixed Data'!$B$26)*'Fixed Data'!AH44/10^6</f>
        <v>-14.790104860815326</v>
      </c>
      <c r="AB172" s="262">
        <f>-(AB$158*'Fixed Data'!$B$25*'Fixed Data'!AB$47*'Fixed Data'!$B$24*'Fixed Data'!$B$23+AB$158*'Fixed Data'!$B$26)*'Fixed Data'!AI44/10^6</f>
        <v>-15.383403880759879</v>
      </c>
      <c r="AC172" s="262">
        <f>-(AC$158*'Fixed Data'!$B$25*'Fixed Data'!AC$47*'Fixed Data'!$B$24*'Fixed Data'!$B$23+AC$158*'Fixed Data'!$B$26)*'Fixed Data'!AJ44/10^6</f>
        <v>-117.57241625252747</v>
      </c>
      <c r="AD172" s="262">
        <f>-(AD$158*'Fixed Data'!$B$25*'Fixed Data'!AD$47*'Fixed Data'!$B$24*'Fixed Data'!$B$23+AD$158*'Fixed Data'!$B$26)*'Fixed Data'!AK44/10^6</f>
        <v>-122.50547227217473</v>
      </c>
      <c r="AE172" s="262">
        <f>-(AE$158*'Fixed Data'!$B$25*'Fixed Data'!AE$47*'Fixed Data'!$B$24*'Fixed Data'!$B$23+AE$158*'Fixed Data'!$B$26)*'Fixed Data'!AL44/10^6</f>
        <v>-127.63686929740201</v>
      </c>
      <c r="AF172" s="262">
        <f>-(AF$158*'Fixed Data'!$B$25*'Fixed Data'!AF$47*'Fixed Data'!$B$24*'Fixed Data'!$B$23+AF$158*'Fixed Data'!$B$26)*'Fixed Data'!AM44/10^6</f>
        <v>-132.96823354077793</v>
      </c>
      <c r="AG172" s="262">
        <f>-(AG$158*'Fixed Data'!$B$25*'Fixed Data'!AG$47*'Fixed Data'!$B$24*'Fixed Data'!$B$23+AG$158*'Fixed Data'!$B$26)*'Fixed Data'!AN44/10^6</f>
        <v>-138.50349977334011</v>
      </c>
      <c r="AH172" s="262">
        <f>-(AH$158*'Fixed Data'!$B$25*'Fixed Data'!AH$47*'Fixed Data'!$B$24*'Fixed Data'!$B$23+AH$158*'Fixed Data'!$B$26)*'Fixed Data'!AO44/10^6</f>
        <v>-144.25035829666277</v>
      </c>
      <c r="AI172" s="262">
        <f>-(AI$158*'Fixed Data'!$B$25*'Fixed Data'!AI$47*'Fixed Data'!$B$24*'Fixed Data'!$B$23+AI$158*'Fixed Data'!$B$26)*'Fixed Data'!AP44/10^6</f>
        <v>-150.22273394050322</v>
      </c>
      <c r="AJ172" s="262">
        <f>-(AJ$158*'Fixed Data'!$B$25*'Fixed Data'!AJ$47*'Fixed Data'!$B$24*'Fixed Data'!$B$23+AJ$158*'Fixed Data'!$B$26)*'Fixed Data'!AQ44/10^6</f>
        <v>-156.42623266141175</v>
      </c>
      <c r="AK172" s="262">
        <f>-(AK$158*'Fixed Data'!$B$25*'Fixed Data'!AK$47*'Fixed Data'!$B$24*'Fixed Data'!$B$23+AK$158*'Fixed Data'!$B$26)*'Fixed Data'!AR44/10^6</f>
        <v>-162.86866729319055</v>
      </c>
      <c r="AL172" s="262">
        <f>-(AL$158*'Fixed Data'!$B$25*'Fixed Data'!AL$47*'Fixed Data'!$B$24*'Fixed Data'!$B$23+AL$158*'Fixed Data'!$B$26)*'Fixed Data'!AS44/10^6</f>
        <v>-169.55924757730978</v>
      </c>
      <c r="AM172" s="262">
        <f>-(AM$158*'Fixed Data'!$B$25*'Fixed Data'!AM$47*'Fixed Data'!$B$24*'Fixed Data'!$B$23+AM$158*'Fixed Data'!$B$26)*'Fixed Data'!AT44/10^6</f>
        <v>-176.50781125093525</v>
      </c>
      <c r="AN172" s="262">
        <f>-(AN$158*'Fixed Data'!$B$25*'Fixed Data'!AN$47*'Fixed Data'!$B$24*'Fixed Data'!$B$23+AN$158*'Fixed Data'!$B$26)*'Fixed Data'!AU44/10^6</f>
        <v>-183.72414913048269</v>
      </c>
      <c r="AO172" s="262">
        <f>-(AO$158*'Fixed Data'!$B$25*'Fixed Data'!AO$47*'Fixed Data'!$B$24*'Fixed Data'!$B$23+AO$158*'Fixed Data'!$B$26)*'Fixed Data'!AV44/10^6</f>
        <v>-191.21779380227932</v>
      </c>
      <c r="AP172" s="262">
        <f>-(AP$158*'Fixed Data'!$B$25*'Fixed Data'!AP$47*'Fixed Data'!$B$24*'Fixed Data'!$B$23+AP$158*'Fixed Data'!$B$26)*'Fixed Data'!AW44/10^6</f>
        <v>-198.99912937881641</v>
      </c>
      <c r="AQ172" s="262">
        <f>-(AQ$158*'Fixed Data'!$B$25*'Fixed Data'!AQ$47*'Fixed Data'!$B$24*'Fixed Data'!$B$23+AQ$158*'Fixed Data'!$B$26)*'Fixed Data'!AX44/10^6</f>
        <v>-207.07898658508051</v>
      </c>
      <c r="AR172" s="262">
        <f>-(AR$158*'Fixed Data'!$B$25*'Fixed Data'!AR$47*'Fixed Data'!$B$24*'Fixed Data'!$B$23+AR$158*'Fixed Data'!$B$26)*'Fixed Data'!AY44/10^6</f>
        <v>-215.46849432079964</v>
      </c>
      <c r="AS172" s="262">
        <f>-(AS$158*'Fixed Data'!$B$25*'Fixed Data'!AS$47*'Fixed Data'!$B$24*'Fixed Data'!$B$23+AS$158*'Fixed Data'!$B$26)*'Fixed Data'!AZ44/10^6</f>
        <v>-224.17910545583467</v>
      </c>
      <c r="AT172" s="262">
        <f>-(AT$158*'Fixed Data'!$B$25*'Fixed Data'!AT$47*'Fixed Data'!$B$24*'Fixed Data'!$B$23+AT$158*'Fixed Data'!$B$26)*'Fixed Data'!BA44/10^6</f>
        <v>-233.22270058266793</v>
      </c>
      <c r="AU172" s="262">
        <f>-(AU$158*'Fixed Data'!$B$25*'Fixed Data'!AU$47*'Fixed Data'!$B$24*'Fixed Data'!$B$23+AU$158*'Fixed Data'!$B$26)*'Fixed Data'!BB44/10^6</f>
        <v>-242.61164709189327</v>
      </c>
      <c r="AV172" s="262">
        <f>-(AV$158*'Fixed Data'!$B$25*'Fixed Data'!AV$47*'Fixed Data'!$B$24*'Fixed Data'!$B$23+AV$158*'Fixed Data'!$B$26)*'Fixed Data'!BC44/10^6</f>
        <v>-252.35873598740386</v>
      </c>
      <c r="AW172" s="262">
        <f>-(AW$158*'Fixed Data'!$B$25*'Fixed Data'!AW$47*'Fixed Data'!$B$24*'Fixed Data'!$B$23+AW$158*'Fixed Data'!$B$26)*'Fixed Data'!BD44/10^6</f>
        <v>-262.47719826476663</v>
      </c>
      <c r="AX172" s="262">
        <f>-(AX$158*'Fixed Data'!$B$25*'Fixed Data'!AX$47*'Fixed Data'!$B$24*'Fixed Data'!$B$23+AX$158*'Fixed Data'!$B$26)*'Fixed Data'!BE44/10^6</f>
        <v>-272.98073967631893</v>
      </c>
      <c r="AY172" s="262">
        <f>-(AY$158*'Fixed Data'!$B$25*'Fixed Data'!AY$47*'Fixed Data'!$B$24*'Fixed Data'!$B$23+AY$158*'Fixed Data'!$B$26)*'Fixed Data'!BF44/10^6</f>
        <v>-283.58501188360412</v>
      </c>
      <c r="AZ172" s="262">
        <f>-(AZ$158*'Fixed Data'!$B$25*'Fixed Data'!AZ$47*'Fixed Data'!$B$24*'Fixed Data'!$B$23+AZ$158*'Fixed Data'!$B$26)*'Fixed Data'!BG44/10^6</f>
        <v>-294.47759910802114</v>
      </c>
      <c r="BA172" s="262">
        <f>-(BA$158*'Fixed Data'!$B$25*'Fixed Data'!BA$47*'Fixed Data'!$B$24*'Fixed Data'!$B$23+BA$158*'Fixed Data'!$B$26)*'Fixed Data'!BH44/10^6</f>
        <v>-305.77745620745463</v>
      </c>
      <c r="BB172" s="262">
        <f>-(BB$158*'Fixed Data'!$B$25*'Fixed Data'!BB$47*'Fixed Data'!$B$24*'Fixed Data'!$B$23+BB$158*'Fixed Data'!$B$26)*'Fixed Data'!BI44/10^6</f>
        <v>-317.47493218281596</v>
      </c>
    </row>
    <row r="173" spans="1:54" outlineLevel="2">
      <c r="A173" s="452"/>
      <c r="B173" s="135" t="s">
        <v>282</v>
      </c>
      <c r="C173" s="135"/>
      <c r="D173" s="135" t="s">
        <v>386</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53"/>
      <c r="B174" s="135" t="s">
        <v>282</v>
      </c>
      <c r="C174" s="135"/>
      <c r="D174" s="135" t="s">
        <v>386</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51" t="s">
        <v>480</v>
      </c>
      <c r="B176" s="135" t="s">
        <v>282</v>
      </c>
      <c r="C176" s="135" t="s">
        <v>392</v>
      </c>
      <c r="D176" s="135" t="s">
        <v>386</v>
      </c>
      <c r="E176" s="262">
        <f>-(E$158*'Fixed Data'!$B$25*'Fixed Data'!E$47*'Fixed Data'!$B$24*'Fixed Data'!$B$23+E$158*'Fixed Data'!$B$26)*'Fixed Data'!L46/10^6</f>
        <v>-18.455274592426328</v>
      </c>
      <c r="F176" s="262">
        <f>-(F$158*'Fixed Data'!$B$25*'Fixed Data'!F$47*'Fixed Data'!$B$24*'Fixed Data'!$B$23+F$158*'Fixed Data'!$B$26)*'Fixed Data'!M46/10^6</f>
        <v>-19.118419260654861</v>
      </c>
      <c r="G176" s="262">
        <f>-(G$158*'Fixed Data'!$B$25*'Fixed Data'!G$47*'Fixed Data'!$B$24*'Fixed Data'!$B$23+G$158*'Fixed Data'!$B$26)*'Fixed Data'!N46/10^6</f>
        <v>-19.840294260697362</v>
      </c>
      <c r="H176" s="262">
        <f>-(H$158*'Fixed Data'!$B$25*'Fixed Data'!H$47*'Fixed Data'!$B$24*'Fixed Data'!$B$23+H$158*'Fixed Data'!$B$26)*'Fixed Data'!O46/10^6</f>
        <v>-20.723200035638786</v>
      </c>
      <c r="I176" s="262">
        <f>-(I$158*'Fixed Data'!$B$25*'Fixed Data'!I$47*'Fixed Data'!$B$24*'Fixed Data'!$B$23+I$158*'Fixed Data'!$B$26)*'Fixed Data'!P46/10^6</f>
        <v>-21.510491674635013</v>
      </c>
      <c r="J176" s="262">
        <f>-(J$158*'Fixed Data'!$B$25*'Fixed Data'!J$47*'Fixed Data'!$B$24*'Fixed Data'!$B$23+J$158*'Fixed Data'!$B$26)*'Fixed Data'!Q46/10^6</f>
        <v>-22.246910331444614</v>
      </c>
      <c r="K176" s="262">
        <f>-(K$158*'Fixed Data'!$B$25*'Fixed Data'!K$47*'Fixed Data'!$B$24*'Fixed Data'!$B$23+K$158*'Fixed Data'!$B$26)*'Fixed Data'!R46/10^6</f>
        <v>-23.241128341203826</v>
      </c>
      <c r="L176" s="262">
        <f>-(L$158*'Fixed Data'!$B$25*'Fixed Data'!L$47*'Fixed Data'!$B$24*'Fixed Data'!$B$23+L$158*'Fixed Data'!$B$26)*'Fixed Data'!S46/10^6</f>
        <v>-24.281342944772355</v>
      </c>
      <c r="M176" s="262">
        <f>-(M$158*'Fixed Data'!$B$25*'Fixed Data'!M$47*'Fixed Data'!$B$24*'Fixed Data'!$B$23+M$158*'Fixed Data'!$B$26)*'Fixed Data'!T46/10^6</f>
        <v>-25.369193890645199</v>
      </c>
      <c r="N176" s="262">
        <f>-(N$158*'Fixed Data'!$B$25*'Fixed Data'!N$47*'Fixed Data'!$B$24*'Fixed Data'!$B$23+N$158*'Fixed Data'!$B$26)*'Fixed Data'!U46/10^6</f>
        <v>-26.50664617660447</v>
      </c>
      <c r="O176" s="262">
        <f>-(O$158*'Fixed Data'!$B$25*'Fixed Data'!O$47*'Fixed Data'!$B$24*'Fixed Data'!$B$23+O$158*'Fixed Data'!$B$26)*'Fixed Data'!V46/10^6</f>
        <v>-27.586757960624176</v>
      </c>
      <c r="P176" s="262">
        <f>-(P$158*'Fixed Data'!$B$25*'Fixed Data'!P$47*'Fixed Data'!$B$24*'Fixed Data'!$B$23+P$158*'Fixed Data'!$B$26)*'Fixed Data'!W46/10^6</f>
        <v>-28.685159186510901</v>
      </c>
      <c r="Q176" s="262">
        <f>-(Q$158*'Fixed Data'!$B$25*'Fixed Data'!Q$47*'Fixed Data'!$B$24*'Fixed Data'!$B$23+Q$158*'Fixed Data'!$B$26)*'Fixed Data'!X46/10^6</f>
        <v>-29.831491822142087</v>
      </c>
      <c r="R176" s="262">
        <f>-(R$158*'Fixed Data'!$B$25*'Fixed Data'!R$47*'Fixed Data'!$B$24*'Fixed Data'!$B$23+R$158*'Fixed Data'!$B$26)*'Fixed Data'!Y46/10^6</f>
        <v>-31.027921341488629</v>
      </c>
      <c r="S176" s="262">
        <f>-(S$158*'Fixed Data'!$B$25*'Fixed Data'!S$47*'Fixed Data'!$B$24*'Fixed Data'!$B$23+S$158*'Fixed Data'!$B$26)*'Fixed Data'!Z46/10^6</f>
        <v>-32.269449960496253</v>
      </c>
      <c r="T176" s="262">
        <f>-(T$158*'Fixed Data'!$B$25*'Fixed Data'!T$47*'Fixed Data'!$B$24*'Fixed Data'!$B$23+T$158*'Fixed Data'!$B$26)*'Fixed Data'!AA46/10^6</f>
        <v>-33.565123127281566</v>
      </c>
      <c r="U176" s="262">
        <f>-(U$158*'Fixed Data'!$B$25*'Fixed Data'!U$47*'Fixed Data'!$B$24*'Fixed Data'!$B$23+U$158*'Fixed Data'!$B$26)*'Fixed Data'!AB46/10^6</f>
        <v>-34.917378813081513</v>
      </c>
      <c r="V176" s="262">
        <f>-(V$158*'Fixed Data'!$B$25*'Fixed Data'!V$47*'Fixed Data'!$B$24*'Fixed Data'!$B$23+V$158*'Fixed Data'!$B$26)*'Fixed Data'!AC46/10^6</f>
        <v>-36.328765964982253</v>
      </c>
      <c r="W176" s="262">
        <f>-(W$158*'Fixed Data'!$B$25*'Fixed Data'!W$47*'Fixed Data'!$B$24*'Fixed Data'!$B$23+W$158*'Fixed Data'!$B$26)*'Fixed Data'!AD46/10^6</f>
        <v>-37.801949584911505</v>
      </c>
      <c r="X176" s="262">
        <f>-(X$158*'Fixed Data'!$B$25*'Fixed Data'!X$47*'Fixed Data'!$B$24*'Fixed Data'!$B$23+X$158*'Fixed Data'!$B$26)*'Fixed Data'!AE46/10^6</f>
        <v>-39.339716041819806</v>
      </c>
      <c r="Y176" s="262">
        <f>-(Y$158*'Fixed Data'!$B$25*'Fixed Data'!Y$47*'Fixed Data'!$B$24*'Fixed Data'!$B$23+Y$158*'Fixed Data'!$B$26)*'Fixed Data'!AF46/10^6</f>
        <v>-40.944978593069649</v>
      </c>
      <c r="Z176" s="262">
        <f>-(Z$158*'Fixed Data'!$B$25*'Fixed Data'!Z$47*'Fixed Data'!$B$24*'Fixed Data'!$B$23+Z$158*'Fixed Data'!$B$26)*'Fixed Data'!AG46/10^6</f>
        <v>-42.620783201765491</v>
      </c>
      <c r="AA176" s="262">
        <f>-(AA$158*'Fixed Data'!$B$25*'Fixed Data'!AA$47*'Fixed Data'!$B$24*'Fixed Data'!$B$23+AA$158*'Fixed Data'!$B$26)*'Fixed Data'!AH46/10^6</f>
        <v>-44.370314589998372</v>
      </c>
      <c r="AB176" s="262">
        <f>-(AB$158*'Fixed Data'!$B$25*'Fixed Data'!AB$47*'Fixed Data'!$B$24*'Fixed Data'!$B$23+AB$158*'Fixed Data'!$B$26)*'Fixed Data'!AI46/10^6</f>
        <v>-46.150211642279629</v>
      </c>
      <c r="AC176" s="262">
        <f>-(AC$158*'Fixed Data'!$B$25*'Fixed Data'!AC$47*'Fixed Data'!$B$24*'Fixed Data'!$B$23+AC$158*'Fixed Data'!$B$26)*'Fixed Data'!AJ46/10^6</f>
        <v>-352.71724876091469</v>
      </c>
      <c r="AD176" s="262">
        <f>-(AD$158*'Fixed Data'!$B$25*'Fixed Data'!AD$47*'Fixed Data'!$B$24*'Fixed Data'!$B$23+AD$158*'Fixed Data'!$B$26)*'Fixed Data'!AK46/10^6</f>
        <v>-367.51641682385952</v>
      </c>
      <c r="AE176" s="262">
        <f>-(AE$158*'Fixed Data'!$B$25*'Fixed Data'!AE$47*'Fixed Data'!$B$24*'Fixed Data'!$B$23+AE$158*'Fixed Data'!$B$26)*'Fixed Data'!AL46/10^6</f>
        <v>-382.91060790463717</v>
      </c>
      <c r="AF176" s="262">
        <f>-(AF$158*'Fixed Data'!$B$25*'Fixed Data'!AF$47*'Fixed Data'!$B$24*'Fixed Data'!$B$23+AF$158*'Fixed Data'!$B$26)*'Fixed Data'!AM46/10^6</f>
        <v>-398.90470064131142</v>
      </c>
      <c r="AG176" s="262">
        <f>-(AG$158*'Fixed Data'!$B$25*'Fixed Data'!AG$47*'Fixed Data'!$B$24*'Fixed Data'!$B$23+AG$158*'Fixed Data'!$B$26)*'Fixed Data'!AN46/10^6</f>
        <v>-415.51049933426992</v>
      </c>
      <c r="AH176" s="262">
        <f>-(AH$158*'Fixed Data'!$B$25*'Fixed Data'!AH$47*'Fixed Data'!$B$24*'Fixed Data'!$B$23+AH$158*'Fixed Data'!$B$26)*'Fixed Data'!AO46/10^6</f>
        <v>-432.75107490826559</v>
      </c>
      <c r="AI176" s="262">
        <f>-(AI$158*'Fixed Data'!$B$25*'Fixed Data'!AI$47*'Fixed Data'!$B$24*'Fixed Data'!$B$23+AI$158*'Fixed Data'!$B$26)*'Fixed Data'!AP46/10^6</f>
        <v>-450.66820184317794</v>
      </c>
      <c r="AJ176" s="262">
        <f>-(AJ$158*'Fixed Data'!$B$25*'Fixed Data'!AJ$47*'Fixed Data'!$B$24*'Fixed Data'!$B$23+AJ$158*'Fixed Data'!$B$26)*'Fixed Data'!AQ46/10^6</f>
        <v>-469.27869800872355</v>
      </c>
      <c r="AK176" s="262">
        <f>-(AK$158*'Fixed Data'!$B$25*'Fixed Data'!AK$47*'Fixed Data'!$B$24*'Fixed Data'!$B$23+AK$158*'Fixed Data'!$B$26)*'Fixed Data'!AR46/10^6</f>
        <v>-488.60600190645556</v>
      </c>
      <c r="AL176" s="262">
        <f>-(AL$158*'Fixed Data'!$B$25*'Fixed Data'!AL$47*'Fixed Data'!$B$24*'Fixed Data'!$B$23+AL$158*'Fixed Data'!$B$26)*'Fixed Data'!AS46/10^6</f>
        <v>-508.67774276122282</v>
      </c>
      <c r="AM176" s="262">
        <f>-(AM$158*'Fixed Data'!$B$25*'Fixed Data'!AM$47*'Fixed Data'!$B$24*'Fixed Data'!$B$23+AM$158*'Fixed Data'!$B$26)*'Fixed Data'!AT46/10^6</f>
        <v>-529.52343378552712</v>
      </c>
      <c r="AN176" s="262">
        <f>-(AN$158*'Fixed Data'!$B$25*'Fixed Data'!AN$47*'Fixed Data'!$B$24*'Fixed Data'!$B$23+AN$158*'Fixed Data'!$B$26)*'Fixed Data'!AU46/10^6</f>
        <v>-551.17244742738819</v>
      </c>
      <c r="AO176" s="262">
        <f>-(AO$158*'Fixed Data'!$B$25*'Fixed Data'!AO$47*'Fixed Data'!$B$24*'Fixed Data'!$B$23+AO$158*'Fixed Data'!$B$26)*'Fixed Data'!AV46/10^6</f>
        <v>-573.65338144602083</v>
      </c>
      <c r="AP176" s="262">
        <f>-(AP$158*'Fixed Data'!$B$25*'Fixed Data'!AP$47*'Fixed Data'!$B$24*'Fixed Data'!$B$23+AP$158*'Fixed Data'!$B$26)*'Fixed Data'!AW46/10^6</f>
        <v>-596.99738817905279</v>
      </c>
      <c r="AQ176" s="262">
        <f>-(AQ$158*'Fixed Data'!$B$25*'Fixed Data'!AQ$47*'Fixed Data'!$B$24*'Fixed Data'!$B$23+AQ$158*'Fixed Data'!$B$26)*'Fixed Data'!AX46/10^6</f>
        <v>-621.23695980150887</v>
      </c>
      <c r="AR176" s="262">
        <f>-(AR$158*'Fixed Data'!$B$25*'Fixed Data'!AR$47*'Fixed Data'!$B$24*'Fixed Data'!$B$23+AR$158*'Fixed Data'!$B$26)*'Fixed Data'!AY46/10^6</f>
        <v>-646.40548301253625</v>
      </c>
      <c r="AS176" s="262">
        <f>-(AS$158*'Fixed Data'!$B$25*'Fixed Data'!AS$47*'Fixed Data'!$B$24*'Fixed Data'!$B$23+AS$158*'Fixed Data'!$B$26)*'Fixed Data'!AZ46/10^6</f>
        <v>-672.53731642162916</v>
      </c>
      <c r="AT176" s="262">
        <f>-(AT$158*'Fixed Data'!$B$25*'Fixed Data'!AT$47*'Fixed Data'!$B$24*'Fixed Data'!$B$23+AT$158*'Fixed Data'!$B$26)*'Fixed Data'!BA46/10^6</f>
        <v>-699.66810180630875</v>
      </c>
      <c r="AU176" s="262">
        <f>-(AU$158*'Fixed Data'!$B$25*'Fixed Data'!AU$47*'Fixed Data'!$B$24*'Fixed Data'!$B$23+AU$158*'Fixed Data'!$B$26)*'Fixed Data'!BB46/10^6</f>
        <v>-727.83494133837826</v>
      </c>
      <c r="AV176" s="262">
        <f>-(AV$158*'Fixed Data'!$B$25*'Fixed Data'!AV$47*'Fixed Data'!$B$24*'Fixed Data'!$B$23+AV$158*'Fixed Data'!$B$26)*'Fixed Data'!BC46/10^6</f>
        <v>-757.07620802951465</v>
      </c>
      <c r="AW176" s="262">
        <f>-(AW$158*'Fixed Data'!$B$25*'Fixed Data'!AW$47*'Fixed Data'!$B$24*'Fixed Data'!$B$23+AW$158*'Fixed Data'!$B$26)*'Fixed Data'!BD46/10^6</f>
        <v>-787.43159486641639</v>
      </c>
      <c r="AX176" s="262">
        <f>-(AX$158*'Fixed Data'!$B$25*'Fixed Data'!AX$47*'Fixed Data'!$B$24*'Fixed Data'!$B$23+AX$158*'Fixed Data'!$B$26)*'Fixed Data'!BE46/10^6</f>
        <v>-818.94221910610509</v>
      </c>
      <c r="AY176" s="262">
        <f>-(AY$158*'Fixed Data'!$B$25*'Fixed Data'!AY$47*'Fixed Data'!$B$24*'Fixed Data'!$B$23+AY$158*'Fixed Data'!$B$26)*'Fixed Data'!BF46/10^6</f>
        <v>-850.75503573314211</v>
      </c>
      <c r="AZ176" s="262">
        <f>-(AZ$158*'Fixed Data'!$B$25*'Fixed Data'!AZ$47*'Fixed Data'!$B$24*'Fixed Data'!$B$23+AZ$158*'Fixed Data'!$B$26)*'Fixed Data'!BG46/10^6</f>
        <v>-883.43279741177673</v>
      </c>
      <c r="BA176" s="262">
        <f>-(BA$158*'Fixed Data'!$B$25*'Fixed Data'!BA$47*'Fixed Data'!$B$24*'Fixed Data'!$B$23+BA$158*'Fixed Data'!$B$26)*'Fixed Data'!BH46/10^6</f>
        <v>-917.33236871569977</v>
      </c>
      <c r="BB176" s="262">
        <f>-(BB$158*'Fixed Data'!$B$25*'Fixed Data'!BB$47*'Fixed Data'!$B$24*'Fixed Data'!$B$23+BB$158*'Fixed Data'!$B$26)*'Fixed Data'!BI46/10^6</f>
        <v>-952.42479664764687</v>
      </c>
    </row>
    <row r="177" spans="1:54" outlineLevel="2">
      <c r="A177" s="452"/>
      <c r="B177" s="135" t="s">
        <v>282</v>
      </c>
      <c r="C177" s="135"/>
      <c r="D177" s="135" t="s">
        <v>386</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53"/>
      <c r="B178" s="135" t="s">
        <v>282</v>
      </c>
      <c r="C178" s="135"/>
      <c r="D178" s="135" t="s">
        <v>386</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481</v>
      </c>
      <c r="B182" s="19"/>
      <c r="C182" s="19"/>
      <c r="D182" s="19"/>
      <c r="E182" s="15"/>
    </row>
    <row r="183" spans="1:54" ht="15" outlineLevel="1">
      <c r="A183" s="12"/>
      <c r="B183" s="19"/>
      <c r="C183" s="19"/>
      <c r="D183" s="19"/>
      <c r="E183" s="15"/>
    </row>
    <row r="184" spans="1:54" s="4" customFormat="1" outlineLevel="1">
      <c r="A184" s="4" t="s">
        <v>482</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54" t="s">
        <v>483</v>
      </c>
      <c r="B186" s="150" t="s">
        <v>484</v>
      </c>
      <c r="C186" s="6" t="s">
        <v>485</v>
      </c>
      <c r="D186" s="10" t="s">
        <v>397</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55"/>
      <c r="B187" s="150" t="s">
        <v>486</v>
      </c>
      <c r="C187" s="6" t="s">
        <v>487</v>
      </c>
      <c r="D187" s="10" t="s">
        <v>397</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51" t="s">
        <v>488</v>
      </c>
      <c r="B190" s="150" t="s">
        <v>348</v>
      </c>
      <c r="C190" s="19"/>
      <c r="D190" s="135" t="s">
        <v>386</v>
      </c>
      <c r="E190" s="21">
        <f>(E133+E83)*E186</f>
        <v>-2.2490363048498847</v>
      </c>
      <c r="F190" s="21">
        <f t="shared" ref="F190:BB190" si="17">(F133+F83)*F186</f>
        <v>-0.39021497780009157</v>
      </c>
      <c r="G190" s="21">
        <f t="shared" si="17"/>
        <v>-2.1662750614022275</v>
      </c>
      <c r="H190" s="21">
        <f t="shared" si="17"/>
        <v>-1.1308240274256691</v>
      </c>
      <c r="I190" s="21">
        <f t="shared" si="17"/>
        <v>-2.9136027296630727</v>
      </c>
      <c r="J190" s="21">
        <f t="shared" si="17"/>
        <v>-0.43083127046109299</v>
      </c>
      <c r="K190" s="21">
        <f t="shared" si="17"/>
        <v>-0.38880088612325681</v>
      </c>
      <c r="L190" s="21">
        <f t="shared" si="17"/>
        <v>-0.34971655997424456</v>
      </c>
      <c r="M190" s="21">
        <f t="shared" si="17"/>
        <v>-0.31340694757321486</v>
      </c>
      <c r="N190" s="21">
        <f t="shared" si="17"/>
        <v>-0.27970960569710168</v>
      </c>
      <c r="O190" s="21">
        <f t="shared" si="17"/>
        <v>-0.24847056321523253</v>
      </c>
      <c r="P190" s="21">
        <f t="shared" si="17"/>
        <v>-0.21954391158745093</v>
      </c>
      <c r="Q190" s="21">
        <f t="shared" si="17"/>
        <v>-0.19279141412291756</v>
      </c>
      <c r="R190" s="21">
        <f t="shared" si="17"/>
        <v>-0.16808213317356718</v>
      </c>
      <c r="S190" s="21">
        <f t="shared" si="17"/>
        <v>-0.14529207447147488</v>
      </c>
      <c r="T190" s="21">
        <f t="shared" si="17"/>
        <v>-0.12430384785318684</v>
      </c>
      <c r="U190" s="21">
        <f t="shared" si="17"/>
        <v>-0.10500634364646443</v>
      </c>
      <c r="V190" s="21">
        <f t="shared" si="17"/>
        <v>-8.7294424025932946E-2</v>
      </c>
      <c r="W190" s="21">
        <f t="shared" si="17"/>
        <v>-7.1068628673867887E-2</v>
      </c>
      <c r="X190" s="21">
        <f t="shared" si="17"/>
        <v>-5.6234894110853091E-2</v>
      </c>
      <c r="Y190" s="21">
        <f t="shared" si="17"/>
        <v>-4.270428608835132E-2</v>
      </c>
      <c r="Z190" s="21">
        <f t="shared" si="17"/>
        <v>-3.0392744461391022E-2</v>
      </c>
      <c r="AA190" s="21">
        <f t="shared" si="17"/>
        <v>-1.9220839984638079E-2</v>
      </c>
      <c r="AB190" s="21">
        <f t="shared" si="17"/>
        <v>-9.1135424991358321E-3</v>
      </c>
      <c r="AC190" s="21">
        <f t="shared" si="17"/>
        <v>-4.4998634731388628E-18</v>
      </c>
      <c r="AD190" s="21">
        <f t="shared" si="17"/>
        <v>-4.3476941769457614E-18</v>
      </c>
      <c r="AE190" s="21">
        <f t="shared" si="17"/>
        <v>-4.2006707023630545E-18</v>
      </c>
      <c r="AF190" s="21">
        <f t="shared" si="17"/>
        <v>-4.0586190360995693E-18</v>
      </c>
      <c r="AG190" s="21">
        <f t="shared" si="17"/>
        <v>-3.9213710493715647E-18</v>
      </c>
      <c r="AH190" s="21">
        <f t="shared" si="17"/>
        <v>-3.7887642989097254E-18</v>
      </c>
      <c r="AI190" s="21">
        <f t="shared" si="17"/>
        <v>-3.6606418346953867E-18</v>
      </c>
      <c r="AJ190" s="21">
        <f t="shared" si="17"/>
        <v>-3.5540211987333848E-18</v>
      </c>
      <c r="AK190" s="21">
        <f t="shared" si="17"/>
        <v>-3.4505060181877525E-18</v>
      </c>
      <c r="AL190" s="21">
        <f t="shared" si="17"/>
        <v>-3.3500058429007304E-18</v>
      </c>
      <c r="AM190" s="21">
        <f t="shared" si="17"/>
        <v>-3.252432857185175E-18</v>
      </c>
      <c r="AN190" s="21">
        <f t="shared" si="17"/>
        <v>-3.1577018030924032E-18</v>
      </c>
      <c r="AO190" s="21">
        <f t="shared" si="17"/>
        <v>-3.0657299059149543E-18</v>
      </c>
      <c r="AP190" s="21">
        <f t="shared" si="17"/>
        <v>-2.9764368018591789E-18</v>
      </c>
      <c r="AQ190" s="21">
        <f t="shared" si="17"/>
        <v>-2.8897444678244456E-18</v>
      </c>
      <c r="AR190" s="21">
        <f t="shared" si="17"/>
        <v>-2.8055771532276173E-18</v>
      </c>
      <c r="AS190" s="21">
        <f t="shared" si="17"/>
        <v>-2.7238613138132207E-18</v>
      </c>
      <c r="AT190" s="21">
        <f t="shared" si="17"/>
        <v>-2.6445255473914763E-18</v>
      </c>
      <c r="AU190" s="21">
        <f t="shared" si="17"/>
        <v>-2.5675005314480353E-18</v>
      </c>
      <c r="AV190" s="21">
        <f t="shared" si="17"/>
        <v>-2.492718962570908E-18</v>
      </c>
      <c r="AW190" s="21">
        <f t="shared" si="17"/>
        <v>-2.4201154976416584E-18</v>
      </c>
      <c r="AX190" s="21">
        <f t="shared" si="17"/>
        <v>-2.3496266967394742E-18</v>
      </c>
      <c r="AY190" s="21">
        <f t="shared" si="17"/>
        <v>-2.2811909677082269E-18</v>
      </c>
      <c r="AZ190" s="21">
        <f t="shared" si="17"/>
        <v>-2.2147485123380847E-18</v>
      </c>
      <c r="BA190" s="21">
        <f t="shared" si="17"/>
        <v>-2.1502412741146453E-18</v>
      </c>
      <c r="BB190" s="21">
        <f t="shared" si="17"/>
        <v>-2.0876128874899465E-18</v>
      </c>
    </row>
    <row r="191" spans="1:54" outlineLevel="2">
      <c r="A191" s="452"/>
      <c r="B191" s="150" t="s">
        <v>489</v>
      </c>
      <c r="C191" s="19"/>
      <c r="D191" s="135" t="s">
        <v>386</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52"/>
      <c r="B192" s="150" t="s">
        <v>562</v>
      </c>
      <c r="C192" s="19"/>
      <c r="D192" s="135" t="s">
        <v>386</v>
      </c>
      <c r="E192" s="21">
        <f>E77*E186</f>
        <v>-2.0601886900836983</v>
      </c>
      <c r="F192" s="21">
        <f t="shared" ref="F192:BB192" si="19">F77*F186</f>
        <v>-2.0311142323481155</v>
      </c>
      <c r="G192" s="21">
        <f t="shared" si="19"/>
        <v>-2.0059788872163695</v>
      </c>
      <c r="H192" s="21">
        <f t="shared" si="19"/>
        <v>-1.9940266051750528</v>
      </c>
      <c r="I192" s="21">
        <f t="shared" si="19"/>
        <v>-1.9697919013049361</v>
      </c>
      <c r="J192" s="21">
        <f t="shared" si="19"/>
        <v>-1.9388115363427965</v>
      </c>
      <c r="K192" s="21">
        <f t="shared" si="19"/>
        <v>-1.92760915577769</v>
      </c>
      <c r="L192" s="21">
        <f t="shared" si="19"/>
        <v>-1.9165950190097265</v>
      </c>
      <c r="M192" s="21">
        <f t="shared" si="19"/>
        <v>-1.9057248658719979</v>
      </c>
      <c r="N192" s="21">
        <f t="shared" si="19"/>
        <v>-1.8949780973723449</v>
      </c>
      <c r="O192" s="21">
        <f t="shared" si="19"/>
        <v>-1.8769208507069766</v>
      </c>
      <c r="P192" s="21">
        <f t="shared" si="19"/>
        <v>-1.8573700546828595</v>
      </c>
      <c r="Q192" s="21">
        <f t="shared" si="19"/>
        <v>-1.8382815484282424</v>
      </c>
      <c r="R192" s="21">
        <f t="shared" si="19"/>
        <v>-1.8196405999066561</v>
      </c>
      <c r="S192" s="21">
        <f t="shared" si="19"/>
        <v>-1.8014329713190771</v>
      </c>
      <c r="T192" s="21">
        <f t="shared" si="19"/>
        <v>-1.7836449028023555</v>
      </c>
      <c r="U192" s="21">
        <f t="shared" si="19"/>
        <v>-1.7662630956639611</v>
      </c>
      <c r="V192" s="21">
        <f t="shared" si="19"/>
        <v>-1.7492746965959112</v>
      </c>
      <c r="W192" s="21">
        <f t="shared" si="19"/>
        <v>-1.732667282733745</v>
      </c>
      <c r="X192" s="21">
        <f t="shared" si="19"/>
        <v>-1.7164288478357563</v>
      </c>
      <c r="Y192" s="21">
        <f t="shared" si="19"/>
        <v>-1.7005477871255019</v>
      </c>
      <c r="Z192" s="21">
        <f t="shared" si="19"/>
        <v>-1.6850128851822401</v>
      </c>
      <c r="AA192" s="21">
        <f t="shared" si="19"/>
        <v>-1.669813300613491</v>
      </c>
      <c r="AB192" s="21">
        <f t="shared" si="19"/>
        <v>-1.6532659188762422</v>
      </c>
      <c r="AC192" s="21">
        <f t="shared" si="19"/>
        <v>-12.035626102103915</v>
      </c>
      <c r="AD192" s="21">
        <f t="shared" si="19"/>
        <v>-11.946126581221529</v>
      </c>
      <c r="AE192" s="21">
        <f t="shared" si="19"/>
        <v>-11.858216009390798</v>
      </c>
      <c r="AF192" s="21">
        <f t="shared" si="19"/>
        <v>-11.771847171043666</v>
      </c>
      <c r="AG192" s="21">
        <f t="shared" si="19"/>
        <v>-11.686974416788455</v>
      </c>
      <c r="AH192" s="21">
        <f t="shared" si="19"/>
        <v>-11.603553615277166</v>
      </c>
      <c r="AI192" s="21">
        <f t="shared" si="19"/>
        <v>-11.5215420937182</v>
      </c>
      <c r="AJ192" s="21">
        <f t="shared" si="19"/>
        <v>-11.496436940929396</v>
      </c>
      <c r="AK192" s="21">
        <f t="shared" si="19"/>
        <v>-11.472157607573624</v>
      </c>
      <c r="AL192" s="21">
        <f t="shared" si="19"/>
        <v>-11.44868007318915</v>
      </c>
      <c r="AM192" s="21">
        <f t="shared" si="19"/>
        <v>-11.42598102118933</v>
      </c>
      <c r="AN192" s="21">
        <f t="shared" si="19"/>
        <v>-11.404037818109499</v>
      </c>
      <c r="AO192" s="21">
        <f t="shared" si="19"/>
        <v>-11.382828484360962</v>
      </c>
      <c r="AP192" s="21">
        <f t="shared" si="19"/>
        <v>-11.362331682068412</v>
      </c>
      <c r="AQ192" s="21">
        <f t="shared" si="19"/>
        <v>-11.342526693329107</v>
      </c>
      <c r="AR192" s="21">
        <f t="shared" si="19"/>
        <v>-11.323393407033004</v>
      </c>
      <c r="AS192" s="21">
        <f t="shared" si="19"/>
        <v>-11.304912294519962</v>
      </c>
      <c r="AT192" s="21">
        <f t="shared" si="19"/>
        <v>-11.287064395490408</v>
      </c>
      <c r="AU192" s="21">
        <f t="shared" si="19"/>
        <v>-11.269831304574412</v>
      </c>
      <c r="AV192" s="21">
        <f t="shared" si="19"/>
        <v>-11.253195152791536</v>
      </c>
      <c r="AW192" s="21">
        <f t="shared" si="19"/>
        <v>-11.237138588308831</v>
      </c>
      <c r="AX192" s="21">
        <f t="shared" si="19"/>
        <v>-11.221644765151241</v>
      </c>
      <c r="AY192" s="21">
        <f t="shared" si="19"/>
        <v>-11.194911547419709</v>
      </c>
      <c r="AZ192" s="21">
        <f t="shared" si="19"/>
        <v>-11.164876520442208</v>
      </c>
      <c r="BA192" s="21">
        <f t="shared" si="19"/>
        <v>-11.135806576674954</v>
      </c>
      <c r="BB192" s="21">
        <f t="shared" si="19"/>
        <v>-11.106812322202524</v>
      </c>
    </row>
    <row r="193" spans="1:54" outlineLevel="2">
      <c r="A193" s="452"/>
      <c r="B193" s="150" t="s">
        <v>490</v>
      </c>
      <c r="C193" s="19"/>
      <c r="D193" s="135" t="s">
        <v>386</v>
      </c>
      <c r="E193" s="21">
        <f t="shared" ref="E193:BB193" si="20">SUMIF($B$143:$B$154,"Environmental",E$143:E$154)*E186</f>
        <v>-12.284075183324427</v>
      </c>
      <c r="F193" s="21">
        <f t="shared" si="20"/>
        <v>-12.326209070464053</v>
      </c>
      <c r="G193" s="21">
        <f t="shared" si="20"/>
        <v>-12.343931497223162</v>
      </c>
      <c r="H193" s="21">
        <f t="shared" si="20"/>
        <v>-12.439628945362587</v>
      </c>
      <c r="I193" s="21">
        <f t="shared" si="20"/>
        <v>-12.49742914335355</v>
      </c>
      <c r="J193" s="21">
        <f t="shared" si="20"/>
        <v>-12.506573105581307</v>
      </c>
      <c r="K193" s="21">
        <f t="shared" si="20"/>
        <v>-12.597919943714585</v>
      </c>
      <c r="L193" s="21">
        <f t="shared" si="20"/>
        <v>-12.729280010865816</v>
      </c>
      <c r="M193" s="21">
        <f t="shared" si="20"/>
        <v>-12.859274525012619</v>
      </c>
      <c r="N193" s="21">
        <f t="shared" si="20"/>
        <v>-12.947598200680062</v>
      </c>
      <c r="O193" s="21">
        <f t="shared" si="20"/>
        <v>-13.023354394097048</v>
      </c>
      <c r="P193" s="21">
        <f t="shared" si="20"/>
        <v>-13.084757261281341</v>
      </c>
      <c r="Q193" s="21">
        <f t="shared" si="20"/>
        <v>-13.145317379910965</v>
      </c>
      <c r="R193" s="21">
        <f t="shared" si="20"/>
        <v>-13.243686311746444</v>
      </c>
      <c r="S193" s="21">
        <f t="shared" si="20"/>
        <v>-13.302292663105199</v>
      </c>
      <c r="T193" s="21">
        <f t="shared" si="20"/>
        <v>-13.360178164461232</v>
      </c>
      <c r="U193" s="21">
        <f t="shared" si="20"/>
        <v>-13.417375333594222</v>
      </c>
      <c r="V193" s="21">
        <f t="shared" si="20"/>
        <v>-13.511032696830856</v>
      </c>
      <c r="W193" s="21">
        <f t="shared" si="20"/>
        <v>-13.56658962571399</v>
      </c>
      <c r="X193" s="21">
        <f t="shared" si="20"/>
        <v>-13.657972062851023</v>
      </c>
      <c r="Y193" s="21">
        <f t="shared" si="20"/>
        <v>-13.712024622141547</v>
      </c>
      <c r="Z193" s="21">
        <f t="shared" si="20"/>
        <v>-13.801289890906752</v>
      </c>
      <c r="AA193" s="21">
        <f t="shared" si="20"/>
        <v>-13.889388646239244</v>
      </c>
      <c r="AB193" s="21">
        <f t="shared" si="20"/>
        <v>-13.962234647604697</v>
      </c>
      <c r="AC193" s="21">
        <f t="shared" si="20"/>
        <v>-103.11774784245736</v>
      </c>
      <c r="AD193" s="21">
        <f t="shared" si="20"/>
        <v>-103.82737632450699</v>
      </c>
      <c r="AE193" s="21">
        <f t="shared" si="20"/>
        <v>-104.55359590700307</v>
      </c>
      <c r="AF193" s="21">
        <f t="shared" si="20"/>
        <v>-105.26335835561451</v>
      </c>
      <c r="AG193" s="21">
        <f t="shared" si="20"/>
        <v>-105.95993426520904</v>
      </c>
      <c r="AH193" s="21">
        <f t="shared" si="20"/>
        <v>-106.64731021326064</v>
      </c>
      <c r="AI193" s="21">
        <f t="shared" si="20"/>
        <v>-107.33098278551138</v>
      </c>
      <c r="AJ193" s="21">
        <f t="shared" si="20"/>
        <v>-108.53195184757008</v>
      </c>
      <c r="AK193" s="21">
        <f t="shared" si="20"/>
        <v>-109.7328743559889</v>
      </c>
      <c r="AL193" s="21">
        <f t="shared" si="20"/>
        <v>-110.93536028718685</v>
      </c>
      <c r="AM193" s="21">
        <f t="shared" si="20"/>
        <v>-112.14006007033321</v>
      </c>
      <c r="AN193" s="21">
        <f t="shared" si="20"/>
        <v>-113.34688624708483</v>
      </c>
      <c r="AO193" s="21">
        <f t="shared" si="20"/>
        <v>-114.55541761119311</v>
      </c>
      <c r="AP193" s="21">
        <f t="shared" si="20"/>
        <v>-115.76578918544148</v>
      </c>
      <c r="AQ193" s="21">
        <f t="shared" si="20"/>
        <v>-116.97826405487487</v>
      </c>
      <c r="AR193" s="21">
        <f t="shared" si="20"/>
        <v>-118.1928625319849</v>
      </c>
      <c r="AS193" s="21">
        <f t="shared" si="20"/>
        <v>-119.40956206319956</v>
      </c>
      <c r="AT193" s="21">
        <f t="shared" si="20"/>
        <v>-120.62839092126765</v>
      </c>
      <c r="AU193" s="21">
        <f t="shared" si="20"/>
        <v>-121.84942116317927</v>
      </c>
      <c r="AV193" s="21">
        <f t="shared" si="20"/>
        <v>-123.07269526631369</v>
      </c>
      <c r="AW193" s="21">
        <f t="shared" si="20"/>
        <v>-124.29823079230398</v>
      </c>
      <c r="AX193" s="21">
        <f t="shared" si="20"/>
        <v>-125.52605215548132</v>
      </c>
      <c r="AY193" s="21">
        <f t="shared" si="20"/>
        <v>-126.62288304786523</v>
      </c>
      <c r="AZ193" s="21">
        <f t="shared" si="20"/>
        <v>-127.67529182763195</v>
      </c>
      <c r="BA193" s="21">
        <f t="shared" si="20"/>
        <v>-128.73136758061224</v>
      </c>
      <c r="BB193" s="21">
        <f t="shared" si="20"/>
        <v>-129.78107754730613</v>
      </c>
    </row>
    <row r="194" spans="1:54" outlineLevel="2">
      <c r="A194" s="452"/>
      <c r="B194" s="150" t="s">
        <v>491</v>
      </c>
      <c r="C194" s="19"/>
      <c r="D194" s="135" t="s">
        <v>386</v>
      </c>
      <c r="E194" s="21">
        <f t="shared" ref="E194:BB194" si="21">SUM(E172:E174)*E186</f>
        <v>-6.1517581989326269</v>
      </c>
      <c r="F194" s="21">
        <f t="shared" si="21"/>
        <v>-6.1573008905364146</v>
      </c>
      <c r="G194" s="21">
        <f t="shared" si="21"/>
        <v>-6.1737089969263712</v>
      </c>
      <c r="H194" s="21">
        <f t="shared" si="21"/>
        <v>-6.2303797034145685</v>
      </c>
      <c r="I194" s="21">
        <f t="shared" si="21"/>
        <v>-6.2483835946118447</v>
      </c>
      <c r="J194" s="21">
        <f t="shared" si="21"/>
        <v>-6.2437671828993482</v>
      </c>
      <c r="K194" s="21">
        <f t="shared" si="21"/>
        <v>-6.3022242933361623</v>
      </c>
      <c r="L194" s="21">
        <f t="shared" si="21"/>
        <v>-6.361638689284967</v>
      </c>
      <c r="M194" s="21">
        <f t="shared" si="21"/>
        <v>-6.4218863388301557</v>
      </c>
      <c r="N194" s="21">
        <f t="shared" si="21"/>
        <v>-6.4829157575557028</v>
      </c>
      <c r="O194" s="21">
        <f t="shared" si="21"/>
        <v>-6.5189239091814333</v>
      </c>
      <c r="P194" s="21">
        <f t="shared" si="21"/>
        <v>-6.5492589428335437</v>
      </c>
      <c r="Q194" s="21">
        <f t="shared" si="21"/>
        <v>-6.5806610169807875</v>
      </c>
      <c r="R194" s="21">
        <f t="shared" si="21"/>
        <v>-6.61312725424348</v>
      </c>
      <c r="S194" s="21">
        <f t="shared" si="21"/>
        <v>-6.6451595238871288</v>
      </c>
      <c r="T194" s="21">
        <f t="shared" si="21"/>
        <v>-6.6782357038151989</v>
      </c>
      <c r="U194" s="21">
        <f t="shared" si="21"/>
        <v>-6.7123529264469672</v>
      </c>
      <c r="V194" s="21">
        <f t="shared" si="21"/>
        <v>-6.7475085671980581</v>
      </c>
      <c r="W194" s="21">
        <f t="shared" si="21"/>
        <v>-6.78370021858552</v>
      </c>
      <c r="X194" s="21">
        <f t="shared" si="21"/>
        <v>-6.8209257191175432</v>
      </c>
      <c r="Y194" s="21">
        <f t="shared" si="21"/>
        <v>-6.8591831265539565</v>
      </c>
      <c r="Z194" s="21">
        <f t="shared" si="21"/>
        <v>-6.8984707274287844</v>
      </c>
      <c r="AA194" s="21">
        <f t="shared" si="21"/>
        <v>-6.9387870243999226</v>
      </c>
      <c r="AB194" s="21">
        <f t="shared" si="21"/>
        <v>-6.9730759747187125</v>
      </c>
      <c r="AC194" s="21">
        <f t="shared" si="21"/>
        <v>-51.491678447000822</v>
      </c>
      <c r="AD194" s="21">
        <f t="shared" si="21"/>
        <v>-51.837821761068838</v>
      </c>
      <c r="AE194" s="21">
        <f t="shared" si="21"/>
        <v>-52.182760350765932</v>
      </c>
      <c r="AF194" s="21">
        <f t="shared" si="21"/>
        <v>-52.524080087123551</v>
      </c>
      <c r="AG194" s="21">
        <f t="shared" si="21"/>
        <v>-52.860461848732662</v>
      </c>
      <c r="AH194" s="21">
        <f t="shared" si="21"/>
        <v>-53.192053476143826</v>
      </c>
      <c r="AI194" s="21">
        <f t="shared" si="21"/>
        <v>-53.521116884655029</v>
      </c>
      <c r="AJ194" s="21">
        <f t="shared" si="21"/>
        <v>-54.108048105935666</v>
      </c>
      <c r="AK194" s="21">
        <f t="shared" si="21"/>
        <v>-54.695626279699425</v>
      </c>
      <c r="AL194" s="21">
        <f t="shared" si="21"/>
        <v>-55.283981479149148</v>
      </c>
      <c r="AM194" s="21">
        <f t="shared" si="21"/>
        <v>-55.873327594276574</v>
      </c>
      <c r="AN194" s="21">
        <f t="shared" si="21"/>
        <v>-56.463738207026971</v>
      </c>
      <c r="AO194" s="21">
        <f t="shared" si="21"/>
        <v>-57.055098719539423</v>
      </c>
      <c r="AP194" s="21">
        <f t="shared" si="21"/>
        <v>-57.647451108194709</v>
      </c>
      <c r="AQ194" s="21">
        <f t="shared" si="21"/>
        <v>-58.240854669421957</v>
      </c>
      <c r="AR194" s="21">
        <f t="shared" si="21"/>
        <v>-58.835339078774446</v>
      </c>
      <c r="AS194" s="21">
        <f t="shared" si="21"/>
        <v>-59.430911483518145</v>
      </c>
      <c r="AT194" s="21">
        <f t="shared" si="21"/>
        <v>-60.027582648648</v>
      </c>
      <c r="AU194" s="21">
        <f t="shared" si="21"/>
        <v>-60.625377520846442</v>
      </c>
      <c r="AV194" s="21">
        <f t="shared" si="21"/>
        <v>-61.224314113891623</v>
      </c>
      <c r="AW194" s="21">
        <f t="shared" si="21"/>
        <v>-61.824404516614116</v>
      </c>
      <c r="AX194" s="21">
        <f t="shared" si="21"/>
        <v>-62.425659882617616</v>
      </c>
      <c r="AY194" s="21">
        <f t="shared" si="21"/>
        <v>-62.961807121100264</v>
      </c>
      <c r="AZ194" s="21">
        <f t="shared" si="21"/>
        <v>-63.475912068183959</v>
      </c>
      <c r="BA194" s="21">
        <f t="shared" si="21"/>
        <v>-63.991888183999002</v>
      </c>
      <c r="BB194" s="21">
        <f t="shared" si="21"/>
        <v>-64.504746958631699</v>
      </c>
    </row>
    <row r="195" spans="1:54" outlineLevel="2">
      <c r="A195" s="452"/>
      <c r="B195" s="150" t="s">
        <v>492</v>
      </c>
      <c r="C195" s="19"/>
      <c r="D195" s="135" t="s">
        <v>386</v>
      </c>
      <c r="E195" s="21">
        <f>SUM(E176:E178)*E186</f>
        <v>-18.455274592426328</v>
      </c>
      <c r="F195" s="21">
        <f t="shared" ref="F195:BB195" si="22">SUM(F176:F178)*F186</f>
        <v>-18.471902667299382</v>
      </c>
      <c r="G195" s="21">
        <f t="shared" si="22"/>
        <v>-18.52112699077912</v>
      </c>
      <c r="H195" s="21">
        <f t="shared" si="22"/>
        <v>-18.691139110243704</v>
      </c>
      <c r="I195" s="21">
        <f t="shared" si="22"/>
        <v>-18.74515078383553</v>
      </c>
      <c r="J195" s="21">
        <f t="shared" si="22"/>
        <v>-18.731301544584042</v>
      </c>
      <c r="K195" s="21">
        <f t="shared" si="22"/>
        <v>-18.906672880008486</v>
      </c>
      <c r="L195" s="21">
        <f t="shared" si="22"/>
        <v>-19.084916067854898</v>
      </c>
      <c r="M195" s="21">
        <f t="shared" si="22"/>
        <v>-19.265659012446669</v>
      </c>
      <c r="N195" s="21">
        <f t="shared" si="22"/>
        <v>-19.448747268646116</v>
      </c>
      <c r="O195" s="21">
        <f t="shared" si="22"/>
        <v>-19.556771727544305</v>
      </c>
      <c r="P195" s="21">
        <f t="shared" si="22"/>
        <v>-19.647776832441817</v>
      </c>
      <c r="Q195" s="21">
        <f t="shared" si="22"/>
        <v>-19.74198305094237</v>
      </c>
      <c r="R195" s="21">
        <f t="shared" si="22"/>
        <v>-19.83938176273044</v>
      </c>
      <c r="S195" s="21">
        <f t="shared" si="22"/>
        <v>-19.935478567838892</v>
      </c>
      <c r="T195" s="21">
        <f t="shared" si="22"/>
        <v>-20.034707107660843</v>
      </c>
      <c r="U195" s="21">
        <f t="shared" si="22"/>
        <v>-20.137058783088776</v>
      </c>
      <c r="V195" s="21">
        <f t="shared" si="22"/>
        <v>-20.24252569788235</v>
      </c>
      <c r="W195" s="21">
        <f t="shared" si="22"/>
        <v>-20.351100655756564</v>
      </c>
      <c r="X195" s="21">
        <f t="shared" si="22"/>
        <v>-20.46277715735263</v>
      </c>
      <c r="Y195" s="21">
        <f t="shared" si="22"/>
        <v>-20.577549379661868</v>
      </c>
      <c r="Z195" s="21">
        <f t="shared" si="22"/>
        <v>-20.695412178710889</v>
      </c>
      <c r="AA195" s="21">
        <f t="shared" si="22"/>
        <v>-20.816361076742975</v>
      </c>
      <c r="AB195" s="21">
        <f t="shared" si="22"/>
        <v>-20.919227924156132</v>
      </c>
      <c r="AC195" s="21">
        <f t="shared" si="22"/>
        <v>-154.47503534246187</v>
      </c>
      <c r="AD195" s="21">
        <f t="shared" si="22"/>
        <v>-155.51346528631043</v>
      </c>
      <c r="AE195" s="21">
        <f t="shared" si="22"/>
        <v>-156.54828105738011</v>
      </c>
      <c r="AF195" s="21">
        <f t="shared" si="22"/>
        <v>-157.57224026886706</v>
      </c>
      <c r="AG195" s="21">
        <f t="shared" si="22"/>
        <v>-158.5813855516364</v>
      </c>
      <c r="AH195" s="21">
        <f t="shared" si="22"/>
        <v>-159.57616043517118</v>
      </c>
      <c r="AI195" s="21">
        <f t="shared" si="22"/>
        <v>-160.56335066168504</v>
      </c>
      <c r="AJ195" s="21">
        <f t="shared" si="22"/>
        <v>-162.32414432627752</v>
      </c>
      <c r="AK195" s="21">
        <f t="shared" si="22"/>
        <v>-164.08687884812659</v>
      </c>
      <c r="AL195" s="21">
        <f t="shared" si="22"/>
        <v>-165.85194444699843</v>
      </c>
      <c r="AM195" s="21">
        <f t="shared" si="22"/>
        <v>-167.61998279318763</v>
      </c>
      <c r="AN195" s="21">
        <f t="shared" si="22"/>
        <v>-169.39121463212638</v>
      </c>
      <c r="AO195" s="21">
        <f t="shared" si="22"/>
        <v>-171.16529617030955</v>
      </c>
      <c r="AP195" s="21">
        <f t="shared" si="22"/>
        <v>-172.94235333692583</v>
      </c>
      <c r="AQ195" s="21">
        <f t="shared" si="22"/>
        <v>-174.72256402127854</v>
      </c>
      <c r="AR195" s="21">
        <f t="shared" si="22"/>
        <v>-176.50601725001371</v>
      </c>
      <c r="AS195" s="21">
        <f t="shared" si="22"/>
        <v>-178.29273446490325</v>
      </c>
      <c r="AT195" s="21">
        <f t="shared" si="22"/>
        <v>-180.08274796095071</v>
      </c>
      <c r="AU195" s="21">
        <f t="shared" si="22"/>
        <v>-181.87613257820684</v>
      </c>
      <c r="AV195" s="21">
        <f t="shared" si="22"/>
        <v>-183.67294235800316</v>
      </c>
      <c r="AW195" s="21">
        <f t="shared" si="22"/>
        <v>-185.47321356682883</v>
      </c>
      <c r="AX195" s="21">
        <f t="shared" si="22"/>
        <v>-187.27697966549525</v>
      </c>
      <c r="AY195" s="21">
        <f t="shared" si="22"/>
        <v>-188.88542138157973</v>
      </c>
      <c r="AZ195" s="21">
        <f t="shared" si="22"/>
        <v>-190.42773622345885</v>
      </c>
      <c r="BA195" s="21">
        <f t="shared" si="22"/>
        <v>-191.97566457152996</v>
      </c>
      <c r="BB195" s="21">
        <f t="shared" si="22"/>
        <v>-193.51424089605038</v>
      </c>
    </row>
    <row r="196" spans="1:54" outlineLevel="2">
      <c r="A196" s="452"/>
      <c r="B196" s="150" t="s">
        <v>285</v>
      </c>
      <c r="C196" s="19"/>
      <c r="D196" s="135" t="s">
        <v>386</v>
      </c>
      <c r="E196" s="21">
        <f t="shared" ref="E196:BB196" si="23">SUMIF($B$143:$B$154,"Safety",E$143:E$154)*E187</f>
        <v>-1.4441851809957318</v>
      </c>
      <c r="F196" s="21">
        <f t="shared" si="23"/>
        <v>-1.4412641033114448</v>
      </c>
      <c r="G196" s="21">
        <f t="shared" si="23"/>
        <v>-1.4375236447967605</v>
      </c>
      <c r="H196" s="21">
        <f t="shared" si="23"/>
        <v>-1.4515631596117404</v>
      </c>
      <c r="I196" s="21">
        <f t="shared" si="23"/>
        <v>-1.4576670753125371</v>
      </c>
      <c r="J196" s="21">
        <f t="shared" si="23"/>
        <v>-1.4542213972539229</v>
      </c>
      <c r="K196" s="21">
        <f t="shared" si="23"/>
        <v>-1.4689907973766301</v>
      </c>
      <c r="L196" s="21">
        <f t="shared" si="23"/>
        <v>-1.4841481395216998</v>
      </c>
      <c r="M196" s="21">
        <f t="shared" si="23"/>
        <v>-1.4996494614750822</v>
      </c>
      <c r="N196" s="21">
        <f t="shared" si="23"/>
        <v>-1.5154877281468848</v>
      </c>
      <c r="O196" s="21">
        <f t="shared" si="23"/>
        <v>-1.5311944283196826</v>
      </c>
      <c r="P196" s="21">
        <f t="shared" si="23"/>
        <v>-1.5471466737035122</v>
      </c>
      <c r="Q196" s="21">
        <f t="shared" si="23"/>
        <v>-1.5634466415157964</v>
      </c>
      <c r="R196" s="21">
        <f t="shared" si="23"/>
        <v>-1.5800979951570071</v>
      </c>
      <c r="S196" s="21">
        <f t="shared" si="23"/>
        <v>-1.5971045538143034</v>
      </c>
      <c r="T196" s="21">
        <f t="shared" si="23"/>
        <v>-1.6144701844479901</v>
      </c>
      <c r="U196" s="21">
        <f t="shared" si="23"/>
        <v>-1.632198845638376</v>
      </c>
      <c r="V196" s="21">
        <f t="shared" si="23"/>
        <v>-1.6502945560666342</v>
      </c>
      <c r="W196" s="21">
        <f t="shared" si="23"/>
        <v>-1.6687614677108833</v>
      </c>
      <c r="X196" s="21">
        <f t="shared" si="23"/>
        <v>-1.687603780157422</v>
      </c>
      <c r="Y196" s="21">
        <f t="shared" si="23"/>
        <v>-1.706825778114994</v>
      </c>
      <c r="Z196" s="21">
        <f t="shared" si="23"/>
        <v>-1.7264318478865437</v>
      </c>
      <c r="AA196" s="21">
        <f t="shared" si="23"/>
        <v>-1.74642645950813</v>
      </c>
      <c r="AB196" s="21">
        <f t="shared" si="23"/>
        <v>-1.7657154613232509</v>
      </c>
      <c r="AC196" s="21">
        <f t="shared" si="23"/>
        <v>-3.0903846205498526</v>
      </c>
      <c r="AD196" s="21">
        <f t="shared" si="23"/>
        <v>-3.0879550649797287</v>
      </c>
      <c r="AE196" s="21">
        <f t="shared" si="23"/>
        <v>-3.0862326116089469</v>
      </c>
      <c r="AF196" s="21">
        <f t="shared" si="23"/>
        <v>-3.0852175925374903</v>
      </c>
      <c r="AG196" s="21">
        <f t="shared" si="23"/>
        <v>-3.0849105359312512</v>
      </c>
      <c r="AH196" s="21">
        <f t="shared" si="23"/>
        <v>-3.0853121275619872</v>
      </c>
      <c r="AI196" s="21">
        <f t="shared" si="23"/>
        <v>-3.0864232736343293</v>
      </c>
      <c r="AJ196" s="21">
        <f t="shared" si="23"/>
        <v>-3.0947699505905804</v>
      </c>
      <c r="AK196" s="21">
        <f t="shared" si="23"/>
        <v>-3.10385298224179</v>
      </c>
      <c r="AL196" s="21">
        <f t="shared" si="23"/>
        <v>-3.1136784129677717</v>
      </c>
      <c r="AM196" s="21">
        <f t="shared" si="23"/>
        <v>-3.1242525014828226</v>
      </c>
      <c r="AN196" s="21">
        <f t="shared" si="23"/>
        <v>-3.135581694297652</v>
      </c>
      <c r="AO196" s="21">
        <f t="shared" si="23"/>
        <v>-3.14767273357426</v>
      </c>
      <c r="AP196" s="21">
        <f t="shared" si="23"/>
        <v>-3.1605325318843422</v>
      </c>
      <c r="AQ196" s="21">
        <f t="shared" si="23"/>
        <v>-3.1741682627516239</v>
      </c>
      <c r="AR196" s="21">
        <f t="shared" si="23"/>
        <v>-3.1885873541150382</v>
      </c>
      <c r="AS196" s="21">
        <f t="shared" si="23"/>
        <v>-3.2037974430361973</v>
      </c>
      <c r="AT196" s="21">
        <f t="shared" si="23"/>
        <v>-3.2198064567166673</v>
      </c>
      <c r="AU196" s="21">
        <f t="shared" si="23"/>
        <v>-3.2366225150649117</v>
      </c>
      <c r="AV196" s="21">
        <f t="shared" si="23"/>
        <v>-3.2542540566701148</v>
      </c>
      <c r="AW196" s="21">
        <f t="shared" si="23"/>
        <v>-3.2727097515186125</v>
      </c>
      <c r="AX196" s="21">
        <f t="shared" si="23"/>
        <v>-3.2919985362657749</v>
      </c>
      <c r="AY196" s="21">
        <f t="shared" si="23"/>
        <v>-3.310635494202617</v>
      </c>
      <c r="AZ196" s="21">
        <f t="shared" si="23"/>
        <v>-3.3295796053881483</v>
      </c>
      <c r="BA196" s="21">
        <f t="shared" si="23"/>
        <v>-3.3493756928824694</v>
      </c>
      <c r="BB196" s="21">
        <f t="shared" si="23"/>
        <v>-3.3692894784427709</v>
      </c>
    </row>
    <row r="197" spans="1:54" outlineLevel="2">
      <c r="A197" s="452"/>
      <c r="B197" s="150" t="s">
        <v>288</v>
      </c>
      <c r="C197" s="19"/>
      <c r="D197" s="135" t="s">
        <v>386</v>
      </c>
      <c r="E197" s="21">
        <f>SUMIF($B$143:$B$154,"Financial",E$143:E$154)*E186</f>
        <v>-6.1219148991000001</v>
      </c>
      <c r="F197" s="21">
        <f t="shared" ref="F197:BB197" si="24">SUMIF($B$143:$B$154,"Financial",F$143:F$154)*F186</f>
        <v>-6.0004090446859912</v>
      </c>
      <c r="G197" s="21">
        <f t="shared" si="24"/>
        <v>-5.8822918981633192</v>
      </c>
      <c r="H197" s="21">
        <f t="shared" si="24"/>
        <v>-5.8292466622584227</v>
      </c>
      <c r="I197" s="21">
        <f t="shared" si="24"/>
        <v>-5.7431404632678724</v>
      </c>
      <c r="J197" s="21">
        <f t="shared" si="24"/>
        <v>-5.6258455235541209</v>
      </c>
      <c r="K197" s="21">
        <f t="shared" si="24"/>
        <v>-5.5770648497793189</v>
      </c>
      <c r="L197" s="21">
        <f t="shared" si="24"/>
        <v>-5.5294657805805372</v>
      </c>
      <c r="M197" s="21">
        <f t="shared" si="24"/>
        <v>-5.4828782277263928</v>
      </c>
      <c r="N197" s="21">
        <f t="shared" si="24"/>
        <v>-5.4372377218579624</v>
      </c>
      <c r="O197" s="21">
        <f t="shared" si="24"/>
        <v>-5.3840238184569724</v>
      </c>
      <c r="P197" s="21">
        <f t="shared" si="24"/>
        <v>-5.3299005836472295</v>
      </c>
      <c r="Q197" s="21">
        <f t="shared" si="24"/>
        <v>-5.2770358723496722</v>
      </c>
      <c r="R197" s="21">
        <f t="shared" si="24"/>
        <v>-5.2253898127501843</v>
      </c>
      <c r="S197" s="21">
        <f t="shared" si="24"/>
        <v>-5.1749238708730481</v>
      </c>
      <c r="T197" s="21">
        <f t="shared" si="24"/>
        <v>-5.1256008043141277</v>
      </c>
      <c r="U197" s="21">
        <f t="shared" si="24"/>
        <v>-5.0773846195906218</v>
      </c>
      <c r="V197" s="21">
        <f t="shared" si="24"/>
        <v>-5.0302405301396256</v>
      </c>
      <c r="W197" s="21">
        <f t="shared" si="24"/>
        <v>-4.9841349150791885</v>
      </c>
      <c r="X197" s="21">
        <f t="shared" si="24"/>
        <v>-4.93903527875728</v>
      </c>
      <c r="Y197" s="21">
        <f t="shared" si="24"/>
        <v>-4.8949102150893591</v>
      </c>
      <c r="Z197" s="21">
        <f t="shared" si="24"/>
        <v>-4.8517293694899983</v>
      </c>
      <c r="AA197" s="21">
        <f t="shared" si="24"/>
        <v>-4.8094634028246999</v>
      </c>
      <c r="AB197" s="21">
        <f t="shared" si="24"/>
        <v>-4.7645078475853841</v>
      </c>
      <c r="AC197" s="21">
        <f t="shared" si="24"/>
        <v>-17.28657716041165</v>
      </c>
      <c r="AD197" s="21">
        <f t="shared" si="24"/>
        <v>-17.084559463784199</v>
      </c>
      <c r="AE197" s="21">
        <f t="shared" si="24"/>
        <v>-16.887695881232464</v>
      </c>
      <c r="AF197" s="21">
        <f t="shared" si="24"/>
        <v>-16.695820455045887</v>
      </c>
      <c r="AG197" s="21">
        <f t="shared" si="24"/>
        <v>-16.508772815666621</v>
      </c>
      <c r="AH197" s="21">
        <f t="shared" si="24"/>
        <v>-16.326397987242895</v>
      </c>
      <c r="AI197" s="21">
        <f t="shared" si="24"/>
        <v>-16.148546213695507</v>
      </c>
      <c r="AJ197" s="21">
        <f t="shared" si="24"/>
        <v>-16.052621663618517</v>
      </c>
      <c r="AK197" s="21">
        <f t="shared" si="24"/>
        <v>-15.959664996353368</v>
      </c>
      <c r="AL197" s="21">
        <f t="shared" si="24"/>
        <v>-15.869590931039616</v>
      </c>
      <c r="AM197" s="21">
        <f t="shared" si="24"/>
        <v>-15.782316693396572</v>
      </c>
      <c r="AN197" s="21">
        <f t="shared" si="24"/>
        <v>-15.697761939496369</v>
      </c>
      <c r="AO197" s="21">
        <f t="shared" si="24"/>
        <v>-15.615848688310448</v>
      </c>
      <c r="AP197" s="21">
        <f t="shared" si="24"/>
        <v>-15.536501255804518</v>
      </c>
      <c r="AQ197" s="21">
        <f t="shared" si="24"/>
        <v>-15.459646184725271</v>
      </c>
      <c r="AR197" s="21">
        <f t="shared" si="24"/>
        <v>-15.385212176141181</v>
      </c>
      <c r="AS197" s="21">
        <f t="shared" si="24"/>
        <v>-15.3131300310384</v>
      </c>
      <c r="AT197" s="21">
        <f t="shared" si="24"/>
        <v>-15.243332599422226</v>
      </c>
      <c r="AU197" s="21">
        <f t="shared" si="24"/>
        <v>-15.175754695877398</v>
      </c>
      <c r="AV197" s="21">
        <f t="shared" si="24"/>
        <v>-15.110333070472484</v>
      </c>
      <c r="AW197" s="21">
        <f t="shared" si="24"/>
        <v>-15.047006341958587</v>
      </c>
      <c r="AX197" s="21">
        <f t="shared" si="24"/>
        <v>-14.985714934656555</v>
      </c>
      <c r="AY197" s="21">
        <f t="shared" si="24"/>
        <v>-14.912898918009915</v>
      </c>
      <c r="AZ197" s="21">
        <f t="shared" si="24"/>
        <v>-14.837613901926497</v>
      </c>
      <c r="BA197" s="21">
        <f t="shared" si="24"/>
        <v>-14.764711382394895</v>
      </c>
      <c r="BB197" s="21">
        <f t="shared" si="24"/>
        <v>-14.692370610990176</v>
      </c>
    </row>
    <row r="198" spans="1:54" outlineLevel="2">
      <c r="A198" s="453"/>
      <c r="B198" s="150" t="s">
        <v>473</v>
      </c>
      <c r="C198" s="19"/>
      <c r="D198" s="135" t="s">
        <v>386</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51" t="s">
        <v>493</v>
      </c>
      <c r="B200" s="150" t="s">
        <v>494</v>
      </c>
      <c r="C200" s="19"/>
      <c r="D200" s="135" t="s">
        <v>386</v>
      </c>
      <c r="E200" s="21">
        <f>SUM(E190:E193,E196:E198)</f>
        <v>-24.159400258353742</v>
      </c>
      <c r="F200" s="21">
        <f t="shared" ref="F200:BB200" si="26">SUM(F190:F193,F196:F198)</f>
        <v>-22.189211428609696</v>
      </c>
      <c r="G200" s="21">
        <f t="shared" si="26"/>
        <v>-23.836000988801839</v>
      </c>
      <c r="H200" s="21">
        <f t="shared" si="26"/>
        <v>-22.845289399833472</v>
      </c>
      <c r="I200" s="21">
        <f t="shared" si="26"/>
        <v>-24.581631312901969</v>
      </c>
      <c r="J200" s="21">
        <f t="shared" si="26"/>
        <v>-21.956282833193242</v>
      </c>
      <c r="K200" s="21">
        <f t="shared" si="26"/>
        <v>-21.96038563277148</v>
      </c>
      <c r="L200" s="21">
        <f t="shared" si="26"/>
        <v>-22.009205509952025</v>
      </c>
      <c r="M200" s="21">
        <f t="shared" si="26"/>
        <v>-22.060934027659307</v>
      </c>
      <c r="N200" s="21">
        <f t="shared" si="26"/>
        <v>-22.075011353754356</v>
      </c>
      <c r="O200" s="21">
        <f t="shared" si="26"/>
        <v>-22.06396405479591</v>
      </c>
      <c r="P200" s="21">
        <f t="shared" si="26"/>
        <v>-22.038718484902397</v>
      </c>
      <c r="Q200" s="21">
        <f t="shared" si="26"/>
        <v>-22.016872856327595</v>
      </c>
      <c r="R200" s="21">
        <f t="shared" si="26"/>
        <v>-22.036896852733857</v>
      </c>
      <c r="S200" s="21">
        <f t="shared" si="26"/>
        <v>-22.021046133583102</v>
      </c>
      <c r="T200" s="21">
        <f t="shared" si="26"/>
        <v>-22.008197903878891</v>
      </c>
      <c r="U200" s="21">
        <f t="shared" si="26"/>
        <v>-21.998228238133645</v>
      </c>
      <c r="V200" s="21">
        <f t="shared" si="26"/>
        <v>-22.028136903658961</v>
      </c>
      <c r="W200" s="21">
        <f t="shared" si="26"/>
        <v>-22.023221919911673</v>
      </c>
      <c r="X200" s="21">
        <f t="shared" si="26"/>
        <v>-22.057274863712333</v>
      </c>
      <c r="Y200" s="21">
        <f t="shared" si="26"/>
        <v>-22.057012688559752</v>
      </c>
      <c r="Z200" s="21">
        <f t="shared" si="26"/>
        <v>-22.094856737926925</v>
      </c>
      <c r="AA200" s="21">
        <f t="shared" si="26"/>
        <v>-22.134312649170202</v>
      </c>
      <c r="AB200" s="21">
        <f t="shared" si="26"/>
        <v>-22.154837417888711</v>
      </c>
      <c r="AC200" s="21">
        <f t="shared" si="26"/>
        <v>-135.53033572552278</v>
      </c>
      <c r="AD200" s="21">
        <f t="shared" si="26"/>
        <v>-135.94601743449243</v>
      </c>
      <c r="AE200" s="21">
        <f t="shared" si="26"/>
        <v>-136.3857404092353</v>
      </c>
      <c r="AF200" s="21">
        <f t="shared" si="26"/>
        <v>-136.81624357424155</v>
      </c>
      <c r="AG200" s="21">
        <f t="shared" si="26"/>
        <v>-137.24059203359539</v>
      </c>
      <c r="AH200" s="21">
        <f t="shared" si="26"/>
        <v>-137.66257394334269</v>
      </c>
      <c r="AI200" s="21">
        <f t="shared" si="26"/>
        <v>-138.08749436655941</v>
      </c>
      <c r="AJ200" s="21">
        <f t="shared" si="26"/>
        <v>-139.17578040270857</v>
      </c>
      <c r="AK200" s="21">
        <f t="shared" si="26"/>
        <v>-140.26854994215768</v>
      </c>
      <c r="AL200" s="21">
        <f t="shared" si="26"/>
        <v>-141.36730970438339</v>
      </c>
      <c r="AM200" s="21">
        <f t="shared" si="26"/>
        <v>-142.47261028640193</v>
      </c>
      <c r="AN200" s="21">
        <f t="shared" si="26"/>
        <v>-143.58426769898836</v>
      </c>
      <c r="AO200" s="21">
        <f t="shared" si="26"/>
        <v>-144.70176751743878</v>
      </c>
      <c r="AP200" s="21">
        <f t="shared" si="26"/>
        <v>-145.82515465519876</v>
      </c>
      <c r="AQ200" s="21">
        <f t="shared" si="26"/>
        <v>-146.9546051956809</v>
      </c>
      <c r="AR200" s="21">
        <f t="shared" si="26"/>
        <v>-148.09005546927412</v>
      </c>
      <c r="AS200" s="21">
        <f t="shared" si="26"/>
        <v>-149.23140183179413</v>
      </c>
      <c r="AT200" s="21">
        <f t="shared" si="26"/>
        <v>-150.37859437289694</v>
      </c>
      <c r="AU200" s="21">
        <f t="shared" si="26"/>
        <v>-151.53162967869599</v>
      </c>
      <c r="AV200" s="21">
        <f t="shared" si="26"/>
        <v>-152.69047754624782</v>
      </c>
      <c r="AW200" s="21">
        <f t="shared" si="26"/>
        <v>-153.85508547409003</v>
      </c>
      <c r="AX200" s="21">
        <f t="shared" si="26"/>
        <v>-155.02541039155489</v>
      </c>
      <c r="AY200" s="21">
        <f t="shared" si="26"/>
        <v>-156.04132900749747</v>
      </c>
      <c r="AZ200" s="21">
        <f t="shared" si="26"/>
        <v>-157.00736185538881</v>
      </c>
      <c r="BA200" s="21">
        <f t="shared" si="26"/>
        <v>-157.98126123256455</v>
      </c>
      <c r="BB200" s="21">
        <f t="shared" si="26"/>
        <v>-158.94954995894159</v>
      </c>
    </row>
    <row r="201" spans="1:54" outlineLevel="2">
      <c r="A201" s="452"/>
      <c r="B201" s="150" t="s">
        <v>495</v>
      </c>
      <c r="C201" s="19"/>
      <c r="D201" s="135" t="s">
        <v>386</v>
      </c>
      <c r="E201" s="21">
        <f>SUM(E190:E192,E194,E196:E198)</f>
        <v>-18.027083273961942</v>
      </c>
      <c r="F201" s="21">
        <f t="shared" ref="F201:BB201" si="27">SUM(F190:F192,F194,F196:F198)</f>
        <v>-16.020303248682058</v>
      </c>
      <c r="G201" s="21">
        <f t="shared" si="27"/>
        <v>-17.665778488505048</v>
      </c>
      <c r="H201" s="21">
        <f t="shared" si="27"/>
        <v>-16.636040157885454</v>
      </c>
      <c r="I201" s="21">
        <f t="shared" si="27"/>
        <v>-18.332585764160264</v>
      </c>
      <c r="J201" s="21">
        <f t="shared" si="27"/>
        <v>-15.693476910511281</v>
      </c>
      <c r="K201" s="21">
        <f t="shared" si="27"/>
        <v>-15.664689982393059</v>
      </c>
      <c r="L201" s="21">
        <f t="shared" si="27"/>
        <v>-15.641564188371175</v>
      </c>
      <c r="M201" s="21">
        <f t="shared" si="27"/>
        <v>-15.623545841476844</v>
      </c>
      <c r="N201" s="21">
        <f t="shared" si="27"/>
        <v>-15.610328910629999</v>
      </c>
      <c r="O201" s="21">
        <f t="shared" si="27"/>
        <v>-15.559533569880298</v>
      </c>
      <c r="P201" s="21">
        <f t="shared" si="27"/>
        <v>-15.503220166454597</v>
      </c>
      <c r="Q201" s="21">
        <f t="shared" si="27"/>
        <v>-15.452216493397415</v>
      </c>
      <c r="R201" s="21">
        <f t="shared" si="27"/>
        <v>-15.406337795230897</v>
      </c>
      <c r="S201" s="21">
        <f t="shared" si="27"/>
        <v>-15.363912994365032</v>
      </c>
      <c r="T201" s="21">
        <f t="shared" si="27"/>
        <v>-15.32625544323286</v>
      </c>
      <c r="U201" s="21">
        <f t="shared" si="27"/>
        <v>-15.293205830986391</v>
      </c>
      <c r="V201" s="21">
        <f t="shared" si="27"/>
        <v>-15.264612774026162</v>
      </c>
      <c r="W201" s="21">
        <f t="shared" si="27"/>
        <v>-15.240332512783205</v>
      </c>
      <c r="X201" s="21">
        <f t="shared" si="27"/>
        <v>-15.220228519978853</v>
      </c>
      <c r="Y201" s="21">
        <f t="shared" si="27"/>
        <v>-15.204171192972163</v>
      </c>
      <c r="Z201" s="21">
        <f t="shared" si="27"/>
        <v>-15.192037574448957</v>
      </c>
      <c r="AA201" s="21">
        <f t="shared" si="27"/>
        <v>-15.183711027330883</v>
      </c>
      <c r="AB201" s="21">
        <f t="shared" si="27"/>
        <v>-15.165678745002726</v>
      </c>
      <c r="AC201" s="21">
        <f t="shared" si="27"/>
        <v>-83.90426633006625</v>
      </c>
      <c r="AD201" s="21">
        <f t="shared" si="27"/>
        <v>-83.956462871054299</v>
      </c>
      <c r="AE201" s="21">
        <f t="shared" si="27"/>
        <v>-84.014904852998143</v>
      </c>
      <c r="AF201" s="21">
        <f t="shared" si="27"/>
        <v>-84.076965305750591</v>
      </c>
      <c r="AG201" s="21">
        <f t="shared" si="27"/>
        <v>-84.141119617118989</v>
      </c>
      <c r="AH201" s="21">
        <f t="shared" si="27"/>
        <v>-84.207317206225881</v>
      </c>
      <c r="AI201" s="21">
        <f t="shared" si="27"/>
        <v>-84.27762846570306</v>
      </c>
      <c r="AJ201" s="21">
        <f t="shared" si="27"/>
        <v>-84.751876661074164</v>
      </c>
      <c r="AK201" s="21">
        <f t="shared" si="27"/>
        <v>-85.231301865868204</v>
      </c>
      <c r="AL201" s="21">
        <f t="shared" si="27"/>
        <v>-85.715930896345682</v>
      </c>
      <c r="AM201" s="21">
        <f t="shared" si="27"/>
        <v>-86.205877810345299</v>
      </c>
      <c r="AN201" s="21">
        <f t="shared" si="27"/>
        <v>-86.701119658930494</v>
      </c>
      <c r="AO201" s="21">
        <f t="shared" si="27"/>
        <v>-87.20144862578509</v>
      </c>
      <c r="AP201" s="21">
        <f t="shared" si="27"/>
        <v>-87.706816577951983</v>
      </c>
      <c r="AQ201" s="21">
        <f t="shared" si="27"/>
        <v>-88.217195810227963</v>
      </c>
      <c r="AR201" s="21">
        <f t="shared" si="27"/>
        <v>-88.732532016063672</v>
      </c>
      <c r="AS201" s="21">
        <f t="shared" si="27"/>
        <v>-89.252751252112702</v>
      </c>
      <c r="AT201" s="21">
        <f t="shared" si="27"/>
        <v>-89.777786100277311</v>
      </c>
      <c r="AU201" s="21">
        <f t="shared" si="27"/>
        <v>-90.307586036363162</v>
      </c>
      <c r="AV201" s="21">
        <f t="shared" si="27"/>
        <v>-90.842096393825756</v>
      </c>
      <c r="AW201" s="21">
        <f t="shared" si="27"/>
        <v>-91.381259198400159</v>
      </c>
      <c r="AX201" s="21">
        <f t="shared" si="27"/>
        <v>-91.925018118691199</v>
      </c>
      <c r="AY201" s="21">
        <f t="shared" si="27"/>
        <v>-92.380253080732501</v>
      </c>
      <c r="AZ201" s="21">
        <f t="shared" si="27"/>
        <v>-92.807982095940815</v>
      </c>
      <c r="BA201" s="21">
        <f t="shared" si="27"/>
        <v>-93.241781835951329</v>
      </c>
      <c r="BB201" s="21">
        <f t="shared" si="27"/>
        <v>-93.673219370267176</v>
      </c>
    </row>
    <row r="202" spans="1:54" outlineLevel="2">
      <c r="A202" s="453"/>
      <c r="B202" s="150" t="s">
        <v>496</v>
      </c>
      <c r="C202" s="19"/>
      <c r="D202" s="135" t="s">
        <v>386</v>
      </c>
      <c r="E202" s="21">
        <f>SUM(E190:E192,E195:E198)</f>
        <v>-30.330599667455644</v>
      </c>
      <c r="F202" s="21">
        <f t="shared" ref="F202:BB202" si="28">SUM(F190:F192,F195:F198)</f>
        <v>-28.334905025445025</v>
      </c>
      <c r="G202" s="21">
        <f t="shared" si="28"/>
        <v>-30.013196482357795</v>
      </c>
      <c r="H202" s="21">
        <f t="shared" si="28"/>
        <v>-29.096799564714591</v>
      </c>
      <c r="I202" s="21">
        <f t="shared" si="28"/>
        <v>-30.829352953383946</v>
      </c>
      <c r="J202" s="21">
        <f t="shared" si="28"/>
        <v>-28.181011272195974</v>
      </c>
      <c r="K202" s="21">
        <f t="shared" si="28"/>
        <v>-28.269138569065383</v>
      </c>
      <c r="L202" s="21">
        <f t="shared" si="28"/>
        <v>-28.364841566941106</v>
      </c>
      <c r="M202" s="21">
        <f t="shared" si="28"/>
        <v>-28.467318515093357</v>
      </c>
      <c r="N202" s="21">
        <f t="shared" si="28"/>
        <v>-28.576160421720406</v>
      </c>
      <c r="O202" s="21">
        <f t="shared" si="28"/>
        <v>-28.597381388243171</v>
      </c>
      <c r="P202" s="21">
        <f t="shared" si="28"/>
        <v>-28.601738056062871</v>
      </c>
      <c r="Q202" s="21">
        <f t="shared" si="28"/>
        <v>-28.613538527358997</v>
      </c>
      <c r="R202" s="21">
        <f t="shared" si="28"/>
        <v>-28.632592303717853</v>
      </c>
      <c r="S202" s="21">
        <f t="shared" si="28"/>
        <v>-28.654232038316795</v>
      </c>
      <c r="T202" s="21">
        <f t="shared" si="28"/>
        <v>-28.682726847078502</v>
      </c>
      <c r="U202" s="21">
        <f t="shared" si="28"/>
        <v>-28.717911687628199</v>
      </c>
      <c r="V202" s="21">
        <f t="shared" si="28"/>
        <v>-28.759629904710454</v>
      </c>
      <c r="W202" s="21">
        <f t="shared" si="28"/>
        <v>-28.80773294995425</v>
      </c>
      <c r="X202" s="21">
        <f t="shared" si="28"/>
        <v>-28.86207995821394</v>
      </c>
      <c r="Y202" s="21">
        <f t="shared" si="28"/>
        <v>-28.922537446080071</v>
      </c>
      <c r="Z202" s="21">
        <f t="shared" si="28"/>
        <v>-28.988979025731062</v>
      </c>
      <c r="AA202" s="21">
        <f t="shared" si="28"/>
        <v>-29.061285079673933</v>
      </c>
      <c r="AB202" s="21">
        <f t="shared" si="28"/>
        <v>-29.111830694440144</v>
      </c>
      <c r="AC202" s="21">
        <f t="shared" si="28"/>
        <v>-186.88762322552728</v>
      </c>
      <c r="AD202" s="21">
        <f t="shared" si="28"/>
        <v>-187.63210639629588</v>
      </c>
      <c r="AE202" s="21">
        <f t="shared" si="28"/>
        <v>-188.38042555961232</v>
      </c>
      <c r="AF202" s="21">
        <f t="shared" si="28"/>
        <v>-189.12512548749413</v>
      </c>
      <c r="AG202" s="21">
        <f t="shared" si="28"/>
        <v>-189.86204332002271</v>
      </c>
      <c r="AH202" s="21">
        <f t="shared" si="28"/>
        <v>-190.59142416525324</v>
      </c>
      <c r="AI202" s="21">
        <f t="shared" si="28"/>
        <v>-191.31986224273308</v>
      </c>
      <c r="AJ202" s="21">
        <f t="shared" si="28"/>
        <v>-192.96797288141599</v>
      </c>
      <c r="AK202" s="21">
        <f t="shared" si="28"/>
        <v>-194.62255443429535</v>
      </c>
      <c r="AL202" s="21">
        <f t="shared" si="28"/>
        <v>-196.28389386419497</v>
      </c>
      <c r="AM202" s="21">
        <f t="shared" si="28"/>
        <v>-197.95253300925637</v>
      </c>
      <c r="AN202" s="21">
        <f t="shared" si="28"/>
        <v>-199.62859608402988</v>
      </c>
      <c r="AO202" s="21">
        <f t="shared" si="28"/>
        <v>-201.31164607655523</v>
      </c>
      <c r="AP202" s="21">
        <f t="shared" si="28"/>
        <v>-203.0017188066831</v>
      </c>
      <c r="AQ202" s="21">
        <f t="shared" si="28"/>
        <v>-204.69890516208457</v>
      </c>
      <c r="AR202" s="21">
        <f t="shared" si="28"/>
        <v>-206.40321018730293</v>
      </c>
      <c r="AS202" s="21">
        <f t="shared" si="28"/>
        <v>-208.11457423349782</v>
      </c>
      <c r="AT202" s="21">
        <f t="shared" si="28"/>
        <v>-209.83295141258</v>
      </c>
      <c r="AU202" s="21">
        <f t="shared" si="28"/>
        <v>-211.55834109372356</v>
      </c>
      <c r="AV202" s="21">
        <f t="shared" si="28"/>
        <v>-213.29072463793727</v>
      </c>
      <c r="AW202" s="21">
        <f t="shared" si="28"/>
        <v>-215.03006824861487</v>
      </c>
      <c r="AX202" s="21">
        <f t="shared" si="28"/>
        <v>-216.77633790156881</v>
      </c>
      <c r="AY202" s="21">
        <f t="shared" si="28"/>
        <v>-218.30386734121197</v>
      </c>
      <c r="AZ202" s="21">
        <f t="shared" si="28"/>
        <v>-219.75980625121571</v>
      </c>
      <c r="BA202" s="21">
        <f t="shared" si="28"/>
        <v>-221.22555822348227</v>
      </c>
      <c r="BB202" s="21">
        <f t="shared" si="28"/>
        <v>-222.68271330768584</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51" t="s">
        <v>497</v>
      </c>
      <c r="B204" s="150" t="s">
        <v>498</v>
      </c>
      <c r="C204" s="19"/>
      <c r="D204" s="135" t="s">
        <v>386</v>
      </c>
      <c r="E204" s="21">
        <f>E200</f>
        <v>-24.159400258353742</v>
      </c>
      <c r="F204" s="21">
        <f>F200+E204</f>
        <v>-46.348611686963437</v>
      </c>
      <c r="G204" s="21">
        <f t="shared" ref="G204:BB206" si="29">G200+F204</f>
        <v>-70.18461267576528</v>
      </c>
      <c r="H204" s="21">
        <f t="shared" si="29"/>
        <v>-93.029902075598756</v>
      </c>
      <c r="I204" s="21">
        <f t="shared" si="29"/>
        <v>-117.61153338850073</v>
      </c>
      <c r="J204" s="21">
        <f t="shared" si="29"/>
        <v>-139.56781622169399</v>
      </c>
      <c r="K204" s="21">
        <f t="shared" si="29"/>
        <v>-161.52820185446546</v>
      </c>
      <c r="L204" s="21">
        <f t="shared" si="29"/>
        <v>-183.5374073644175</v>
      </c>
      <c r="M204" s="21">
        <f t="shared" si="29"/>
        <v>-205.5983413920768</v>
      </c>
      <c r="N204" s="21">
        <f t="shared" si="29"/>
        <v>-227.67335274583115</v>
      </c>
      <c r="O204" s="21">
        <f t="shared" si="29"/>
        <v>-249.73731680062707</v>
      </c>
      <c r="P204" s="21">
        <f t="shared" si="29"/>
        <v>-271.77603528552947</v>
      </c>
      <c r="Q204" s="21">
        <f t="shared" si="29"/>
        <v>-293.79290814185708</v>
      </c>
      <c r="R204" s="21">
        <f t="shared" si="29"/>
        <v>-315.82980499459092</v>
      </c>
      <c r="S204" s="21">
        <f t="shared" si="29"/>
        <v>-337.85085112817404</v>
      </c>
      <c r="T204" s="21">
        <f t="shared" si="29"/>
        <v>-359.85904903205295</v>
      </c>
      <c r="U204" s="21">
        <f t="shared" si="29"/>
        <v>-381.85727727018661</v>
      </c>
      <c r="V204" s="21">
        <f t="shared" si="29"/>
        <v>-403.88541417384556</v>
      </c>
      <c r="W204" s="21">
        <f t="shared" si="29"/>
        <v>-425.90863609375725</v>
      </c>
      <c r="X204" s="21">
        <f t="shared" si="29"/>
        <v>-447.96591095746959</v>
      </c>
      <c r="Y204" s="21">
        <f t="shared" si="29"/>
        <v>-470.02292364602931</v>
      </c>
      <c r="Z204" s="21">
        <f t="shared" si="29"/>
        <v>-492.11778038395624</v>
      </c>
      <c r="AA204" s="21">
        <f t="shared" si="29"/>
        <v>-514.25209303312647</v>
      </c>
      <c r="AB204" s="21">
        <f t="shared" si="29"/>
        <v>-536.40693045101523</v>
      </c>
      <c r="AC204" s="21">
        <f t="shared" si="29"/>
        <v>-671.93726617653806</v>
      </c>
      <c r="AD204" s="21">
        <f t="shared" si="29"/>
        <v>-807.88328361103049</v>
      </c>
      <c r="AE204" s="21">
        <f t="shared" si="29"/>
        <v>-944.26902402026576</v>
      </c>
      <c r="AF204" s="21">
        <f t="shared" si="29"/>
        <v>-1081.0852675945073</v>
      </c>
      <c r="AG204" s="21">
        <f t="shared" si="29"/>
        <v>-1218.3258596281028</v>
      </c>
      <c r="AH204" s="21">
        <f t="shared" si="29"/>
        <v>-1355.9884335714455</v>
      </c>
      <c r="AI204" s="21">
        <f t="shared" si="29"/>
        <v>-1494.075927938005</v>
      </c>
      <c r="AJ204" s="21">
        <f t="shared" si="29"/>
        <v>-1633.2517083407135</v>
      </c>
      <c r="AK204" s="21">
        <f t="shared" si="29"/>
        <v>-1773.5202582828713</v>
      </c>
      <c r="AL204" s="21">
        <f t="shared" si="29"/>
        <v>-1914.8875679872547</v>
      </c>
      <c r="AM204" s="21">
        <f t="shared" si="29"/>
        <v>-2057.3601782736564</v>
      </c>
      <c r="AN204" s="21">
        <f t="shared" si="29"/>
        <v>-2200.9444459726446</v>
      </c>
      <c r="AO204" s="21">
        <f t="shared" si="29"/>
        <v>-2345.6462134900835</v>
      </c>
      <c r="AP204" s="21">
        <f t="shared" si="29"/>
        <v>-2491.4713681452822</v>
      </c>
      <c r="AQ204" s="21">
        <f t="shared" si="29"/>
        <v>-2638.4259733409631</v>
      </c>
      <c r="AR204" s="21">
        <f t="shared" si="29"/>
        <v>-2786.516028810237</v>
      </c>
      <c r="AS204" s="21">
        <f t="shared" si="29"/>
        <v>-2935.7474306420313</v>
      </c>
      <c r="AT204" s="21">
        <f t="shared" si="29"/>
        <v>-3086.126025014928</v>
      </c>
      <c r="AU204" s="21">
        <f t="shared" si="29"/>
        <v>-3237.657654693624</v>
      </c>
      <c r="AV204" s="21">
        <f t="shared" si="29"/>
        <v>-3390.3481322398716</v>
      </c>
      <c r="AW204" s="21">
        <f t="shared" si="29"/>
        <v>-3544.2032177139617</v>
      </c>
      <c r="AX204" s="21">
        <f t="shared" si="29"/>
        <v>-3699.2286281055167</v>
      </c>
      <c r="AY204" s="21">
        <f t="shared" si="29"/>
        <v>-3855.2699571130142</v>
      </c>
      <c r="AZ204" s="21">
        <f t="shared" si="29"/>
        <v>-4012.2773189684031</v>
      </c>
      <c r="BA204" s="21">
        <f t="shared" si="29"/>
        <v>-4170.258580200968</v>
      </c>
      <c r="BB204" s="21">
        <f t="shared" si="29"/>
        <v>-4329.2081301599101</v>
      </c>
    </row>
    <row r="205" spans="1:54" outlineLevel="2">
      <c r="A205" s="452"/>
      <c r="B205" s="150" t="s">
        <v>499</v>
      </c>
      <c r="C205" s="19"/>
      <c r="D205" s="135" t="s">
        <v>386</v>
      </c>
      <c r="E205" s="21">
        <f>E201</f>
        <v>-18.027083273961942</v>
      </c>
      <c r="F205" s="21">
        <f t="shared" ref="F205:U206" si="30">F201+E205</f>
        <v>-34.047386522644004</v>
      </c>
      <c r="G205" s="21">
        <f t="shared" si="30"/>
        <v>-51.713165011149052</v>
      </c>
      <c r="H205" s="21">
        <f t="shared" si="30"/>
        <v>-68.349205169034505</v>
      </c>
      <c r="I205" s="21">
        <f t="shared" si="30"/>
        <v>-86.681790933194776</v>
      </c>
      <c r="J205" s="21">
        <f t="shared" si="30"/>
        <v>-102.37526784370606</v>
      </c>
      <c r="K205" s="21">
        <f t="shared" si="30"/>
        <v>-118.03995782609911</v>
      </c>
      <c r="L205" s="21">
        <f t="shared" si="30"/>
        <v>-133.68152201447029</v>
      </c>
      <c r="M205" s="21">
        <f t="shared" si="30"/>
        <v>-149.30506785594713</v>
      </c>
      <c r="N205" s="21">
        <f t="shared" si="30"/>
        <v>-164.91539676657712</v>
      </c>
      <c r="O205" s="21">
        <f t="shared" si="30"/>
        <v>-180.47493033645742</v>
      </c>
      <c r="P205" s="21">
        <f t="shared" si="30"/>
        <v>-195.978150502912</v>
      </c>
      <c r="Q205" s="21">
        <f t="shared" si="30"/>
        <v>-211.43036699630943</v>
      </c>
      <c r="R205" s="21">
        <f t="shared" si="30"/>
        <v>-226.83670479154034</v>
      </c>
      <c r="S205" s="21">
        <f t="shared" si="30"/>
        <v>-242.20061778590537</v>
      </c>
      <c r="T205" s="21">
        <f t="shared" si="30"/>
        <v>-257.52687322913823</v>
      </c>
      <c r="U205" s="21">
        <f t="shared" si="30"/>
        <v>-272.82007906012461</v>
      </c>
      <c r="V205" s="21">
        <f t="shared" si="29"/>
        <v>-288.08469183415076</v>
      </c>
      <c r="W205" s="21">
        <f t="shared" si="29"/>
        <v>-303.32502434693396</v>
      </c>
      <c r="X205" s="21">
        <f t="shared" si="29"/>
        <v>-318.54525286691279</v>
      </c>
      <c r="Y205" s="21">
        <f t="shared" si="29"/>
        <v>-333.74942405988497</v>
      </c>
      <c r="Z205" s="21">
        <f t="shared" si="29"/>
        <v>-348.9414616343339</v>
      </c>
      <c r="AA205" s="21">
        <f t="shared" si="29"/>
        <v>-364.12517266166481</v>
      </c>
      <c r="AB205" s="21">
        <f t="shared" si="29"/>
        <v>-379.29085140666751</v>
      </c>
      <c r="AC205" s="21">
        <f t="shared" si="29"/>
        <v>-463.19511773673378</v>
      </c>
      <c r="AD205" s="21">
        <f t="shared" si="29"/>
        <v>-547.15158060778811</v>
      </c>
      <c r="AE205" s="21">
        <f t="shared" si="29"/>
        <v>-631.16648546078625</v>
      </c>
      <c r="AF205" s="21">
        <f t="shared" si="29"/>
        <v>-715.24345076653685</v>
      </c>
      <c r="AG205" s="21">
        <f t="shared" si="29"/>
        <v>-799.38457038365584</v>
      </c>
      <c r="AH205" s="21">
        <f t="shared" si="29"/>
        <v>-883.59188758988171</v>
      </c>
      <c r="AI205" s="21">
        <f t="shared" si="29"/>
        <v>-967.86951605558477</v>
      </c>
      <c r="AJ205" s="21">
        <f t="shared" si="29"/>
        <v>-1052.6213927166589</v>
      </c>
      <c r="AK205" s="21">
        <f t="shared" si="29"/>
        <v>-1137.852694582527</v>
      </c>
      <c r="AL205" s="21">
        <f t="shared" si="29"/>
        <v>-1223.5686254788727</v>
      </c>
      <c r="AM205" s="21">
        <f t="shared" si="29"/>
        <v>-1309.774503289218</v>
      </c>
      <c r="AN205" s="21">
        <f t="shared" si="29"/>
        <v>-1396.4756229481486</v>
      </c>
      <c r="AO205" s="21">
        <f t="shared" si="29"/>
        <v>-1483.6770715739337</v>
      </c>
      <c r="AP205" s="21">
        <f t="shared" si="29"/>
        <v>-1571.3838881518857</v>
      </c>
      <c r="AQ205" s="21">
        <f t="shared" si="29"/>
        <v>-1659.6010839621135</v>
      </c>
      <c r="AR205" s="21">
        <f t="shared" si="29"/>
        <v>-1748.3336159781772</v>
      </c>
      <c r="AS205" s="21">
        <f t="shared" si="29"/>
        <v>-1837.5863672302899</v>
      </c>
      <c r="AT205" s="21">
        <f t="shared" si="29"/>
        <v>-1927.3641533305672</v>
      </c>
      <c r="AU205" s="21">
        <f t="shared" si="29"/>
        <v>-2017.6717393669303</v>
      </c>
      <c r="AV205" s="21">
        <f t="shared" si="29"/>
        <v>-2108.5138357607561</v>
      </c>
      <c r="AW205" s="21">
        <f t="shared" si="29"/>
        <v>-2199.8950949591563</v>
      </c>
      <c r="AX205" s="21">
        <f t="shared" si="29"/>
        <v>-2291.8201130778475</v>
      </c>
      <c r="AY205" s="21">
        <f t="shared" si="29"/>
        <v>-2384.20036615858</v>
      </c>
      <c r="AZ205" s="21">
        <f t="shared" si="29"/>
        <v>-2477.0083482545206</v>
      </c>
      <c r="BA205" s="21">
        <f t="shared" si="29"/>
        <v>-2570.2501300904719</v>
      </c>
      <c r="BB205" s="21">
        <f t="shared" si="29"/>
        <v>-2663.9233494607392</v>
      </c>
    </row>
    <row r="206" spans="1:54" outlineLevel="2">
      <c r="A206" s="453"/>
      <c r="B206" s="150" t="s">
        <v>500</v>
      </c>
      <c r="C206" s="19"/>
      <c r="D206" s="135" t="s">
        <v>386</v>
      </c>
      <c r="E206" s="21">
        <f>E202</f>
        <v>-30.330599667455644</v>
      </c>
      <c r="F206" s="21">
        <f t="shared" si="30"/>
        <v>-58.665504692900669</v>
      </c>
      <c r="G206" s="21">
        <f t="shared" si="29"/>
        <v>-88.678701175258468</v>
      </c>
      <c r="H206" s="21">
        <f t="shared" si="29"/>
        <v>-117.77550073997305</v>
      </c>
      <c r="I206" s="21">
        <f t="shared" si="29"/>
        <v>-148.604853693357</v>
      </c>
      <c r="J206" s="21">
        <f t="shared" si="29"/>
        <v>-176.78586496555297</v>
      </c>
      <c r="K206" s="21">
        <f t="shared" si="29"/>
        <v>-205.05500353461835</v>
      </c>
      <c r="L206" s="21">
        <f t="shared" si="29"/>
        <v>-233.41984510155945</v>
      </c>
      <c r="M206" s="21">
        <f t="shared" si="29"/>
        <v>-261.8871636166528</v>
      </c>
      <c r="N206" s="21">
        <f t="shared" si="29"/>
        <v>-290.46332403837323</v>
      </c>
      <c r="O206" s="21">
        <f t="shared" si="29"/>
        <v>-319.06070542661638</v>
      </c>
      <c r="P206" s="21">
        <f t="shared" si="29"/>
        <v>-347.66244348267924</v>
      </c>
      <c r="Q206" s="21">
        <f t="shared" si="29"/>
        <v>-376.27598201003821</v>
      </c>
      <c r="R206" s="21">
        <f t="shared" si="29"/>
        <v>-404.90857431375605</v>
      </c>
      <c r="S206" s="21">
        <f t="shared" si="29"/>
        <v>-433.56280635207287</v>
      </c>
      <c r="T206" s="21">
        <f t="shared" si="29"/>
        <v>-462.2455331991514</v>
      </c>
      <c r="U206" s="21">
        <f t="shared" si="29"/>
        <v>-490.9634448867796</v>
      </c>
      <c r="V206" s="21">
        <f t="shared" si="29"/>
        <v>-519.72307479149003</v>
      </c>
      <c r="W206" s="21">
        <f t="shared" si="29"/>
        <v>-548.53080774144428</v>
      </c>
      <c r="X206" s="21">
        <f t="shared" si="29"/>
        <v>-577.39288769965822</v>
      </c>
      <c r="Y206" s="21">
        <f t="shared" si="29"/>
        <v>-606.31542514573835</v>
      </c>
      <c r="Z206" s="21">
        <f t="shared" si="29"/>
        <v>-635.3044041714694</v>
      </c>
      <c r="AA206" s="21">
        <f t="shared" si="29"/>
        <v>-664.36568925114329</v>
      </c>
      <c r="AB206" s="21">
        <f t="shared" si="29"/>
        <v>-693.47751994558348</v>
      </c>
      <c r="AC206" s="21">
        <f t="shared" si="29"/>
        <v>-880.36514317111073</v>
      </c>
      <c r="AD206" s="21">
        <f t="shared" si="29"/>
        <v>-1067.9972495674067</v>
      </c>
      <c r="AE206" s="21">
        <f t="shared" si="29"/>
        <v>-1256.3776751270191</v>
      </c>
      <c r="AF206" s="21">
        <f t="shared" si="29"/>
        <v>-1445.5028006145133</v>
      </c>
      <c r="AG206" s="21">
        <f t="shared" si="29"/>
        <v>-1635.3648439345359</v>
      </c>
      <c r="AH206" s="21">
        <f t="shared" si="29"/>
        <v>-1825.9562680997892</v>
      </c>
      <c r="AI206" s="21">
        <f t="shared" si="29"/>
        <v>-2017.2761303425223</v>
      </c>
      <c r="AJ206" s="21">
        <f t="shared" si="29"/>
        <v>-2210.2441032239381</v>
      </c>
      <c r="AK206" s="21">
        <f t="shared" si="29"/>
        <v>-2404.8666576582336</v>
      </c>
      <c r="AL206" s="21">
        <f t="shared" si="29"/>
        <v>-2601.1505515224285</v>
      </c>
      <c r="AM206" s="21">
        <f t="shared" si="29"/>
        <v>-2799.103084531685</v>
      </c>
      <c r="AN206" s="21">
        <f t="shared" si="29"/>
        <v>-2998.731680615715</v>
      </c>
      <c r="AO206" s="21">
        <f t="shared" si="29"/>
        <v>-3200.0433266922701</v>
      </c>
      <c r="AP206" s="21">
        <f t="shared" si="29"/>
        <v>-3403.0450454989532</v>
      </c>
      <c r="AQ206" s="21">
        <f t="shared" si="29"/>
        <v>-3607.7439506610376</v>
      </c>
      <c r="AR206" s="21">
        <f t="shared" si="29"/>
        <v>-3814.1471608483407</v>
      </c>
      <c r="AS206" s="21">
        <f t="shared" si="29"/>
        <v>-4022.2617350818387</v>
      </c>
      <c r="AT206" s="21">
        <f t="shared" si="29"/>
        <v>-4232.094686494419</v>
      </c>
      <c r="AU206" s="21">
        <f t="shared" si="29"/>
        <v>-4443.6530275881423</v>
      </c>
      <c r="AV206" s="21">
        <f t="shared" si="29"/>
        <v>-4656.9437522260796</v>
      </c>
      <c r="AW206" s="21">
        <f t="shared" si="29"/>
        <v>-4871.9738204746945</v>
      </c>
      <c r="AX206" s="21">
        <f t="shared" si="29"/>
        <v>-5088.7501583762632</v>
      </c>
      <c r="AY206" s="21">
        <f t="shared" si="29"/>
        <v>-5307.0540257174753</v>
      </c>
      <c r="AZ206" s="21">
        <f t="shared" si="29"/>
        <v>-5526.8138319686914</v>
      </c>
      <c r="BA206" s="21">
        <f t="shared" si="29"/>
        <v>-5748.0393901921734</v>
      </c>
      <c r="BB206" s="21">
        <f t="shared" si="29"/>
        <v>-5970.7221034998593</v>
      </c>
    </row>
    <row r="207" spans="1:54" outlineLevel="1">
      <c r="B207" s="150"/>
      <c r="C207" s="19"/>
      <c r="D207" s="19"/>
      <c r="E207" s="15"/>
    </row>
    <row r="208" spans="1:54" outlineLevel="1">
      <c r="A208" s="4" t="s">
        <v>563</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9" t="s">
        <v>488</v>
      </c>
      <c r="B210" s="150" t="s">
        <v>564</v>
      </c>
      <c r="C210" s="19"/>
      <c r="D210" s="135" t="s">
        <v>386</v>
      </c>
      <c r="E210" s="21">
        <f>E190-Baseline!E190</f>
        <v>-2.2490363048498847</v>
      </c>
      <c r="F210" s="21">
        <f>F190-Baseline!F190</f>
        <v>-0.39021497780009157</v>
      </c>
      <c r="G210" s="21">
        <f>G190-Baseline!G190</f>
        <v>-2.1662750614022275</v>
      </c>
      <c r="H210" s="21">
        <f>H190-Baseline!H190</f>
        <v>-1.1308240274256691</v>
      </c>
      <c r="I210" s="21">
        <f>I190-Baseline!I190</f>
        <v>-2.9136027296630727</v>
      </c>
      <c r="J210" s="21">
        <f>J190-Baseline!J190</f>
        <v>-0.43083127046109299</v>
      </c>
      <c r="K210" s="21">
        <f>K190-Baseline!K190</f>
        <v>-0.38880088612325681</v>
      </c>
      <c r="L210" s="21">
        <f>L190-Baseline!L190</f>
        <v>-0.34971655997424456</v>
      </c>
      <c r="M210" s="21">
        <f>M190-Baseline!M190</f>
        <v>-0.31340694757321486</v>
      </c>
      <c r="N210" s="21">
        <f>N190-Baseline!N190</f>
        <v>-0.27970960569710168</v>
      </c>
      <c r="O210" s="21">
        <f>O190-Baseline!O190</f>
        <v>-0.24847056321523253</v>
      </c>
      <c r="P210" s="21">
        <f>P190-Baseline!P190</f>
        <v>-0.21954391158745093</v>
      </c>
      <c r="Q210" s="21">
        <f>Q190-Baseline!Q190</f>
        <v>-0.19279141412291756</v>
      </c>
      <c r="R210" s="21">
        <f>R190-Baseline!R190</f>
        <v>-0.16808213317356718</v>
      </c>
      <c r="S210" s="21">
        <f>S190-Baseline!S190</f>
        <v>-0.14529207447147488</v>
      </c>
      <c r="T210" s="21">
        <f>T190-Baseline!T190</f>
        <v>-0.12430384785318684</v>
      </c>
      <c r="U210" s="21">
        <f>U190-Baseline!U190</f>
        <v>-0.10500634364646443</v>
      </c>
      <c r="V210" s="21">
        <f>V190-Baseline!V190</f>
        <v>-8.7294424025932946E-2</v>
      </c>
      <c r="W210" s="21">
        <f>W190-Baseline!W190</f>
        <v>-7.1068628673867887E-2</v>
      </c>
      <c r="X210" s="21">
        <f>X190-Baseline!X190</f>
        <v>-5.6234894110853091E-2</v>
      </c>
      <c r="Y210" s="21">
        <f>Y190-Baseline!Y190</f>
        <v>-4.270428608835132E-2</v>
      </c>
      <c r="Z210" s="21">
        <f>Z190-Baseline!Z190</f>
        <v>-3.0392744461391022E-2</v>
      </c>
      <c r="AA210" s="21">
        <f>AA190-Baseline!AA190</f>
        <v>-1.9220839984638079E-2</v>
      </c>
      <c r="AB210" s="21">
        <f>AB190-Baseline!AB190</f>
        <v>-9.1135424991358321E-3</v>
      </c>
      <c r="AC210" s="21">
        <f>AC190-Baseline!AC190</f>
        <v>-4.4998634731388628E-18</v>
      </c>
      <c r="AD210" s="21">
        <f>AD190-Baseline!AD190</f>
        <v>-4.3476941769457614E-18</v>
      </c>
      <c r="AE210" s="21">
        <f>AE190-Baseline!AE190</f>
        <v>-4.2006707023630545E-18</v>
      </c>
      <c r="AF210" s="21">
        <f>AF190-Baseline!AF190</f>
        <v>-4.0586190360995693E-18</v>
      </c>
      <c r="AG210" s="21">
        <f>AG190-Baseline!AG190</f>
        <v>-3.9213710493715647E-18</v>
      </c>
      <c r="AH210" s="21">
        <f>AH190-Baseline!AH190</f>
        <v>-3.7887642989097254E-18</v>
      </c>
      <c r="AI210" s="21">
        <f>AI190-Baseline!AI190</f>
        <v>-3.6606418346953867E-18</v>
      </c>
      <c r="AJ210" s="21">
        <f>AJ190-Baseline!AJ190</f>
        <v>-3.5540211987333848E-18</v>
      </c>
      <c r="AK210" s="21">
        <f>AK190-Baseline!AK190</f>
        <v>-3.4505060181877525E-18</v>
      </c>
      <c r="AL210" s="21">
        <f>AL190-Baseline!AL190</f>
        <v>-3.3500058429007304E-18</v>
      </c>
      <c r="AM210" s="21">
        <f>AM190-Baseline!AM190</f>
        <v>-3.252432857185175E-18</v>
      </c>
      <c r="AN210" s="21">
        <f>AN190-Baseline!AN190</f>
        <v>-3.1577018030924032E-18</v>
      </c>
      <c r="AO210" s="21">
        <f>AO190-Baseline!AO190</f>
        <v>-3.0657299059149543E-18</v>
      </c>
      <c r="AP210" s="21">
        <f>AP190-Baseline!AP190</f>
        <v>-2.9764368018591789E-18</v>
      </c>
      <c r="AQ210" s="21">
        <f>AQ190-Baseline!AQ190</f>
        <v>-2.8897444678244456E-18</v>
      </c>
      <c r="AR210" s="21">
        <f>AR190-Baseline!AR190</f>
        <v>-2.8055771532276173E-18</v>
      </c>
      <c r="AS210" s="21">
        <f>AS190-Baseline!AS190</f>
        <v>-2.7238613138132207E-18</v>
      </c>
      <c r="AT210" s="21">
        <f>AT190-Baseline!AT190</f>
        <v>-2.6445255473914763E-18</v>
      </c>
      <c r="AU210" s="21">
        <f>AU190-Baseline!AU190</f>
        <v>-2.5675005314480353E-18</v>
      </c>
      <c r="AV210" s="21">
        <f>AV190-Baseline!AV190</f>
        <v>-2.492718962570908E-18</v>
      </c>
      <c r="AW210" s="21">
        <f>AW190-Baseline!AW190</f>
        <v>-2.4201154976416584E-18</v>
      </c>
      <c r="AX210" s="21">
        <f>AX190-Baseline!AX190</f>
        <v>-2.3496266967394742E-18</v>
      </c>
      <c r="AY210" s="21">
        <f>AY190-Baseline!AY190</f>
        <v>-2.2811909677082269E-18</v>
      </c>
      <c r="AZ210" s="21">
        <f>AZ190-Baseline!AZ190</f>
        <v>-2.2147485123380847E-18</v>
      </c>
      <c r="BA210" s="21">
        <f>BA190-Baseline!BA190</f>
        <v>-2.1502412741146453E-18</v>
      </c>
      <c r="BB210" s="21">
        <f>BB190-Baseline!BB190</f>
        <v>-2.0876128874899465E-18</v>
      </c>
    </row>
    <row r="211" spans="1:54" outlineLevel="2">
      <c r="A211" s="480"/>
      <c r="B211" s="150" t="s">
        <v>489</v>
      </c>
      <c r="C211" s="19"/>
      <c r="D211" s="135" t="s">
        <v>386</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80"/>
      <c r="B212" s="150" t="s">
        <v>562</v>
      </c>
      <c r="C212" s="19"/>
      <c r="D212" s="135" t="s">
        <v>386</v>
      </c>
      <c r="E212" s="21">
        <f>E192-Baseline!E192</f>
        <v>0</v>
      </c>
      <c r="F212" s="21">
        <f>F77*F186-Baseline!F77*Baseline!F186</f>
        <v>1.6983480500870396E-2</v>
      </c>
      <c r="G212" s="21">
        <f>G77*G186-Baseline!G77*Baseline!G186</f>
        <v>2.996786173267596E-2</v>
      </c>
      <c r="H212" s="21">
        <f>H77*H186-Baseline!H77*Baseline!H186</f>
        <v>2.9921665283749066E-2</v>
      </c>
      <c r="I212" s="21">
        <f>I77*I186-Baseline!I77*Baseline!I186</f>
        <v>4.2306388873465606E-2</v>
      </c>
      <c r="J212" s="21">
        <f>J77*J186-Baseline!J77*Baseline!J186</f>
        <v>6.1593878700203719E-2</v>
      </c>
      <c r="K212" s="21">
        <f>K77*K186-Baseline!K77*Baseline!K186</f>
        <v>6.1459196768623103E-2</v>
      </c>
      <c r="L212" s="21">
        <f>L77*L186-Baseline!L77*Baseline!L186</f>
        <v>6.1264729245184002E-2</v>
      </c>
      <c r="M212" s="21">
        <f>M77*M186-Baseline!M77*Baseline!M186</f>
        <v>6.1051548515990817E-2</v>
      </c>
      <c r="N212" s="21">
        <f>N77*N186-Baseline!N77*Baseline!N186</f>
        <v>6.0837166677977228E-2</v>
      </c>
      <c r="O212" s="21">
        <f>O77*O186-Baseline!O77*Baseline!O186</f>
        <v>6.0595574201867342E-2</v>
      </c>
      <c r="P212" s="21">
        <f>P77*P186-Baseline!P77*Baseline!P186</f>
        <v>6.0323694774148562E-2</v>
      </c>
      <c r="Q212" s="21">
        <f>Q77*Q186-Baseline!Q77*Baseline!Q186</f>
        <v>6.0052966416980436E-2</v>
      </c>
      <c r="R212" s="21">
        <f>R77*R186-Baseline!R77*Baseline!R186</f>
        <v>5.9783387459385384E-2</v>
      </c>
      <c r="S212" s="21">
        <f>S77*S186-Baseline!S77*Baseline!S186</f>
        <v>5.9514955464480046E-2</v>
      </c>
      <c r="T212" s="21">
        <f>T77*T186-Baseline!T77*Baseline!T186</f>
        <v>5.9247666927864984E-2</v>
      </c>
      <c r="U212" s="21">
        <f>U77*U186-Baseline!U77*Baseline!U186</f>
        <v>5.8981519610174393E-2</v>
      </c>
      <c r="V212" s="21">
        <f>V77*V186-Baseline!V77*Baseline!V186</f>
        <v>5.8716510189478655E-2</v>
      </c>
      <c r="W212" s="21">
        <f>W77*W186-Baseline!W77*Baseline!W186</f>
        <v>5.8452636779298128E-2</v>
      </c>
      <c r="X212" s="21">
        <f>X77*X186-Baseline!X77*Baseline!X186</f>
        <v>5.8189895053675222E-2</v>
      </c>
      <c r="Y212" s="21">
        <f>Y77*Y186-Baseline!Y77*Baseline!Y186</f>
        <v>5.7928283024865745E-2</v>
      </c>
      <c r="Z212" s="21">
        <f>Z77*Z186-Baseline!Z77*Baseline!Z186</f>
        <v>5.7667796829047102E-2</v>
      </c>
      <c r="AA212" s="21">
        <f>AA77*AA186-Baseline!AA77*Baseline!AA186</f>
        <v>5.740843363451309E-2</v>
      </c>
      <c r="AB212" s="21">
        <f>AB77*AB186-Baseline!AB77*Baseline!AB186</f>
        <v>5.7150190548080682E-2</v>
      </c>
      <c r="AC212" s="21">
        <f>AC77*AC186-Baseline!AC77*Baseline!AC186</f>
        <v>0.56893064017842221</v>
      </c>
      <c r="AD212" s="21">
        <f>AD77*AD186-Baseline!AD77*Baseline!AD186</f>
        <v>0.5663705091016169</v>
      </c>
      <c r="AE212" s="21">
        <f>AE77*AE186-Baseline!AE77*Baseline!AE186</f>
        <v>0.56382147499238577</v>
      </c>
      <c r="AF212" s="21">
        <f>AF77*AF186-Baseline!AF77*Baseline!AF186</f>
        <v>0.56128350695220242</v>
      </c>
      <c r="AG212" s="21">
        <f>AG77*AG186-Baseline!AG77*Baseline!AG186</f>
        <v>0.55875657276103752</v>
      </c>
      <c r="AH212" s="21">
        <f>AH77*AH186-Baseline!AH77*Baseline!AH186</f>
        <v>0.55624063228379939</v>
      </c>
      <c r="AI212" s="21">
        <f>AI77*AI186-Baseline!AI77*Baseline!AI186</f>
        <v>0.55373565863842522</v>
      </c>
      <c r="AJ212" s="21">
        <f>AJ77*AJ186-Baseline!AJ77*Baseline!AJ186</f>
        <v>0.55391753842896385</v>
      </c>
      <c r="AK212" s="21">
        <f>AK77*AK186-Baseline!AK77*Baseline!AK186</f>
        <v>0.55409912743575163</v>
      </c>
      <c r="AL212" s="21">
        <f>AL77*AL186-Baseline!AL77*Baseline!AL186</f>
        <v>0.55428044460578185</v>
      </c>
      <c r="AM212" s="21">
        <f>AM77*AM186-Baseline!AM77*Baseline!AM186</f>
        <v>0.55446149833961833</v>
      </c>
      <c r="AN212" s="21">
        <f>AN77*AN186-Baseline!AN77*Baseline!AN186</f>
        <v>0.55464228953031025</v>
      </c>
      <c r="AO212" s="21">
        <f>AO77*AO186-Baseline!AO77*Baseline!AO186</f>
        <v>0.55482283401304677</v>
      </c>
      <c r="AP212" s="21">
        <f>AP77*AP186-Baseline!AP77*Baseline!AP186</f>
        <v>0.55500313947406177</v>
      </c>
      <c r="AQ212" s="21">
        <f>AQ77*AQ186-Baseline!AQ77*Baseline!AQ186</f>
        <v>0.55518321331464904</v>
      </c>
      <c r="AR212" s="21">
        <f>AR77*AR186-Baseline!AR77*Baseline!AR186</f>
        <v>0.55536306272414215</v>
      </c>
      <c r="AS212" s="21">
        <f>AS77*AS186-Baseline!AS77*Baseline!AS186</f>
        <v>0.55554269637305431</v>
      </c>
      <c r="AT212" s="21">
        <f>AT77*AT186-Baseline!AT77*Baseline!AT186</f>
        <v>0.55572212545061106</v>
      </c>
      <c r="AU212" s="21">
        <f>AU77*AU186-Baseline!AU77*Baseline!AU186</f>
        <v>0.55590135475293678</v>
      </c>
      <c r="AV212" s="21">
        <f>AV77*AV186-Baseline!AV77*Baseline!AV186</f>
        <v>0.55608039133723075</v>
      </c>
      <c r="AW212" s="21">
        <f>AW77*AW186-Baseline!AW77*Baseline!AW186</f>
        <v>0.55625924076267275</v>
      </c>
      <c r="AX212" s="21">
        <f>AX77*AX186-Baseline!AX77*Baseline!AX186</f>
        <v>0.55643791562391343</v>
      </c>
      <c r="AY212" s="21">
        <f>AY77*AY186-Baseline!AY77*Baseline!AY186</f>
        <v>0.5544475190389857</v>
      </c>
      <c r="AZ212" s="21">
        <f>AZ77*AZ186-Baseline!AZ77*Baseline!AZ186</f>
        <v>0.55175170854164435</v>
      </c>
      <c r="BA212" s="21">
        <f>BA77*BA186-Baseline!BA77*Baseline!BA186</f>
        <v>0.54913854990745747</v>
      </c>
      <c r="BB212" s="21">
        <f>BB77*BB186-Baseline!BB77*Baseline!BB186</f>
        <v>0.54653537670996144</v>
      </c>
    </row>
    <row r="213" spans="1:54" outlineLevel="2">
      <c r="A213" s="480"/>
      <c r="B213" s="150" t="s">
        <v>490</v>
      </c>
      <c r="C213" s="19"/>
      <c r="D213" s="135" t="s">
        <v>386</v>
      </c>
      <c r="E213" s="21">
        <f>E193-Baseline!E193</f>
        <v>0</v>
      </c>
      <c r="F213" s="21">
        <f>F193-Baseline!F193</f>
        <v>0.10306753212785047</v>
      </c>
      <c r="G213" s="21">
        <f>G193-Baseline!G193</f>
        <v>0.18440933486579958</v>
      </c>
      <c r="H213" s="21">
        <f>H193-Baseline!H193</f>
        <v>0.18666471780826654</v>
      </c>
      <c r="I213" s="21">
        <f>I193-Baseline!I193</f>
        <v>0.26841469746475788</v>
      </c>
      <c r="J213" s="21">
        <f>J193-Baseline!J193</f>
        <v>0.39731986961119681</v>
      </c>
      <c r="K213" s="21">
        <f>K193-Baseline!K193</f>
        <v>0.40166754675106198</v>
      </c>
      <c r="L213" s="21">
        <f>L193-Baseline!L193</f>
        <v>0.40689654601876413</v>
      </c>
      <c r="M213" s="21">
        <f>M193-Baseline!M193</f>
        <v>0.41195800957606998</v>
      </c>
      <c r="N213" s="21">
        <f>N193-Baseline!N193</f>
        <v>0.4156750892828267</v>
      </c>
      <c r="O213" s="21">
        <f>O193-Baseline!O193</f>
        <v>0.4204533383746476</v>
      </c>
      <c r="P213" s="21">
        <f>P193-Baseline!P193</f>
        <v>0.4249669586484881</v>
      </c>
      <c r="Q213" s="21">
        <f>Q193-Baseline!Q193</f>
        <v>0.42943111942308931</v>
      </c>
      <c r="R213" s="21">
        <f>R193-Baseline!R193</f>
        <v>0.43511473101133724</v>
      </c>
      <c r="S213" s="21">
        <f>S193-Baseline!S193</f>
        <v>0.43947533326232247</v>
      </c>
      <c r="T213" s="21">
        <f>T193-Baseline!T193</f>
        <v>0.44378754131009046</v>
      </c>
      <c r="U213" s="21">
        <f>U193-Baseline!U193</f>
        <v>0.4480517020925312</v>
      </c>
      <c r="V213" s="21">
        <f>V193-Baseline!V193</f>
        <v>0.45351407103621355</v>
      </c>
      <c r="W213" s="21">
        <f>W193-Baseline!W193</f>
        <v>0.45767756084969768</v>
      </c>
      <c r="X213" s="21">
        <f>X193-Baseline!X193</f>
        <v>0.46302878327023755</v>
      </c>
      <c r="Y213" s="21">
        <f>Y193-Baseline!Y193</f>
        <v>0.46709304447010425</v>
      </c>
      <c r="Z213" s="21">
        <f>Z193-Baseline!Z193</f>
        <v>0.4723346559581465</v>
      </c>
      <c r="AA213" s="21">
        <f>AA193-Baseline!AA193</f>
        <v>0.47751928076547934</v>
      </c>
      <c r="AB213" s="21">
        <f>AB193-Baseline!AB193</f>
        <v>0.4826473233840094</v>
      </c>
      <c r="AC213" s="21">
        <f>AC193-Baseline!AC193</f>
        <v>4.8744324388334661</v>
      </c>
      <c r="AD213" s="21">
        <f>AD193-Baseline!AD193</f>
        <v>4.9224963077181201</v>
      </c>
      <c r="AE213" s="21">
        <f>AE193-Baseline!AE193</f>
        <v>4.9711999354169762</v>
      </c>
      <c r="AF213" s="21">
        <f>AF193-Baseline!AF193</f>
        <v>5.0189733244869927</v>
      </c>
      <c r="AG213" s="21">
        <f>AG193-Baseline!AG193</f>
        <v>5.0659655449371996</v>
      </c>
      <c r="AH213" s="21">
        <f>AH193-Baseline!AH193</f>
        <v>5.1123620600406241</v>
      </c>
      <c r="AI213" s="21">
        <f>AI193-Baseline!AI193</f>
        <v>5.1584234090893801</v>
      </c>
      <c r="AJ213" s="21">
        <f>AJ193-Baseline!AJ193</f>
        <v>5.2292507597955193</v>
      </c>
      <c r="AK213" s="21">
        <f>AK193-Baseline!AK193</f>
        <v>5.3000396273784389</v>
      </c>
      <c r="AL213" s="21">
        <f>AL193-Baseline!AL193</f>
        <v>5.3708637527990817</v>
      </c>
      <c r="AM213" s="21">
        <f>AM193-Baseline!AM193</f>
        <v>5.4417511822560272</v>
      </c>
      <c r="AN213" s="21">
        <f>AN193-Baseline!AN193</f>
        <v>5.5126944948729459</v>
      </c>
      <c r="AO213" s="21">
        <f>AO193-Baseline!AO193</f>
        <v>5.5836703098806737</v>
      </c>
      <c r="AP213" s="21">
        <f>AP193-Baseline!AP193</f>
        <v>5.654682352127594</v>
      </c>
      <c r="AQ213" s="21">
        <f>AQ193-Baseline!AQ193</f>
        <v>5.7257408584412133</v>
      </c>
      <c r="AR213" s="21">
        <f>AR193-Baseline!AR193</f>
        <v>5.7968444412720999</v>
      </c>
      <c r="AS213" s="21">
        <f>AS193-Baseline!AS193</f>
        <v>5.8679898041731775</v>
      </c>
      <c r="AT213" s="21">
        <f>AT193-Baseline!AT193</f>
        <v>5.9391763388217385</v>
      </c>
      <c r="AU213" s="21">
        <f>AU193-Baseline!AU193</f>
        <v>6.0104056990612236</v>
      </c>
      <c r="AV213" s="21">
        <f>AV193-Baseline!AV193</f>
        <v>6.0816782804697738</v>
      </c>
      <c r="AW213" s="21">
        <f>AW193-Baseline!AW193</f>
        <v>6.1529933928737393</v>
      </c>
      <c r="AX213" s="21">
        <f>AX193-Baseline!AX193</f>
        <v>6.2243509110897719</v>
      </c>
      <c r="AY213" s="21">
        <f>AY193-Baseline!AY193</f>
        <v>6.2712191214797031</v>
      </c>
      <c r="AZ213" s="21">
        <f>AZ193-Baseline!AZ193</f>
        <v>6.3095243619997632</v>
      </c>
      <c r="BA213" s="21">
        <f>BA193-Baseline!BA193</f>
        <v>6.3481128227290924</v>
      </c>
      <c r="BB213" s="21">
        <f>BB193-Baseline!BB193</f>
        <v>6.3861662599045701</v>
      </c>
    </row>
    <row r="214" spans="1:54" outlineLevel="2">
      <c r="A214" s="480"/>
      <c r="B214" s="150" t="s">
        <v>491</v>
      </c>
      <c r="C214" s="19"/>
      <c r="D214" s="135" t="s">
        <v>386</v>
      </c>
      <c r="E214" s="21">
        <f>E194-Baseline!E194</f>
        <v>0</v>
      </c>
      <c r="F214" s="21">
        <f>F194-Baseline!F194</f>
        <v>5.1485237977740184E-2</v>
      </c>
      <c r="G214" s="21">
        <f>G194-Baseline!G194</f>
        <v>9.2230710291474338E-2</v>
      </c>
      <c r="H214" s="21">
        <f>H194-Baseline!H194</f>
        <v>9.3490897058451594E-2</v>
      </c>
      <c r="I214" s="21">
        <f>I194-Baseline!I194</f>
        <v>0.13420024014166376</v>
      </c>
      <c r="J214" s="21">
        <f>J194-Baseline!J194</f>
        <v>0.19835751504823929</v>
      </c>
      <c r="K214" s="21">
        <f>K194-Baseline!K194</f>
        <v>0.20093785182706103</v>
      </c>
      <c r="L214" s="21">
        <f>L194-Baseline!L194</f>
        <v>0.20335233473376402</v>
      </c>
      <c r="M214" s="21">
        <f>M194-Baseline!M194</f>
        <v>0.20573069722730963</v>
      </c>
      <c r="N214" s="21">
        <f>N194-Baseline!N194</f>
        <v>0.20813022960455196</v>
      </c>
      <c r="O214" s="21">
        <f>O194-Baseline!O194</f>
        <v>0.21046062614006633</v>
      </c>
      <c r="P214" s="21">
        <f>P194-Baseline!P194</f>
        <v>0.21270693821528575</v>
      </c>
      <c r="Q214" s="21">
        <f>Q194-Baseline!Q194</f>
        <v>0.21497697966460994</v>
      </c>
      <c r="R214" s="21">
        <f>R194-Baseline!R194</f>
        <v>0.21727100888985262</v>
      </c>
      <c r="S214" s="21">
        <f>S194-Baseline!S194</f>
        <v>0.21953987709513267</v>
      </c>
      <c r="T214" s="21">
        <f>T194-Baseline!T194</f>
        <v>0.22183220663696268</v>
      </c>
      <c r="U214" s="21">
        <f>U194-Baseline!U194</f>
        <v>0.22414824650617593</v>
      </c>
      <c r="V214" s="21">
        <f>V194-Baseline!V194</f>
        <v>0.22648824470534468</v>
      </c>
      <c r="W214" s="21">
        <f>W194-Baseline!W194</f>
        <v>0.22885245704587831</v>
      </c>
      <c r="X214" s="21">
        <f>X194-Baseline!X194</f>
        <v>0.23124113316134576</v>
      </c>
      <c r="Y214" s="21">
        <f>Y194-Baseline!Y194</f>
        <v>0.23365453442860495</v>
      </c>
      <c r="Z214" s="21">
        <f>Z194-Baseline!Z194</f>
        <v>0.23609291764998463</v>
      </c>
      <c r="AA214" s="21">
        <f>AA194-Baseline!AA194</f>
        <v>0.23855654655998304</v>
      </c>
      <c r="AB214" s="21">
        <f>AB194-Baseline!AB194</f>
        <v>0.24104568787838687</v>
      </c>
      <c r="AC214" s="21">
        <f>AC194-Baseline!AC194</f>
        <v>2.4340398525335019</v>
      </c>
      <c r="AD214" s="21">
        <f>AD194-Baseline!AD194</f>
        <v>2.45765129826151</v>
      </c>
      <c r="AE214" s="21">
        <f>AE194-Baseline!AE194</f>
        <v>2.4811287707057446</v>
      </c>
      <c r="AF214" s="21">
        <f>AF194-Baseline!AF194</f>
        <v>2.5043563208377435</v>
      </c>
      <c r="AG214" s="21">
        <f>AG194-Baseline!AG194</f>
        <v>2.527269201063234</v>
      </c>
      <c r="AH214" s="21">
        <f>AH194-Baseline!AH194</f>
        <v>2.5498724303810718</v>
      </c>
      <c r="AI214" s="21">
        <f>AI194-Baseline!AI194</f>
        <v>2.5722729360462111</v>
      </c>
      <c r="AJ214" s="21">
        <f>AJ194-Baseline!AJ194</f>
        <v>2.6070161537903971</v>
      </c>
      <c r="AK214" s="21">
        <f>AK194-Baseline!AK194</f>
        <v>2.6417697379023224</v>
      </c>
      <c r="AL214" s="21">
        <f>AL194-Baseline!AL194</f>
        <v>2.6765382243146973</v>
      </c>
      <c r="AM214" s="21">
        <f>AM194-Baseline!AM194</f>
        <v>2.7113303337097889</v>
      </c>
      <c r="AN214" s="21">
        <f>AN194-Baseline!AN194</f>
        <v>2.7461481217515953</v>
      </c>
      <c r="AO214" s="21">
        <f>AO194-Baseline!AO194</f>
        <v>2.780984674412089</v>
      </c>
      <c r="AP214" s="21">
        <f>AP194-Baseline!AP194</f>
        <v>2.8158407308438314</v>
      </c>
      <c r="AQ214" s="21">
        <f>AQ194-Baseline!AQ194</f>
        <v>2.850717985136221</v>
      </c>
      <c r="AR214" s="21">
        <f>AR194-Baseline!AR194</f>
        <v>2.8856167875353478</v>
      </c>
      <c r="AS214" s="21">
        <f>AS194-Baseline!AS194</f>
        <v>2.9205364847869362</v>
      </c>
      <c r="AT214" s="21">
        <f>AT194-Baseline!AT194</f>
        <v>2.9554766984847376</v>
      </c>
      <c r="AU214" s="21">
        <f>AU194-Baseline!AU194</f>
        <v>2.9904377967545344</v>
      </c>
      <c r="AV214" s="21">
        <f>AV194-Baseline!AV194</f>
        <v>3.0254198998193829</v>
      </c>
      <c r="AW214" s="21">
        <f>AW194-Baseline!AW194</f>
        <v>3.060422904528032</v>
      </c>
      <c r="AX214" s="21">
        <f>AX194-Baseline!AX194</f>
        <v>3.0954467721526626</v>
      </c>
      <c r="AY214" s="21">
        <f>AY194-Baseline!AY194</f>
        <v>3.1182933071544596</v>
      </c>
      <c r="AZ214" s="21">
        <f>AZ194-Baseline!AZ194</f>
        <v>3.1368858285835017</v>
      </c>
      <c r="BA214" s="21">
        <f>BA194-Baseline!BA194</f>
        <v>3.1556234783034327</v>
      </c>
      <c r="BB214" s="21">
        <f>BB194-Baseline!BB194</f>
        <v>3.1740993865668941</v>
      </c>
    </row>
    <row r="215" spans="1:54" outlineLevel="2">
      <c r="A215" s="480"/>
      <c r="B215" s="150" t="s">
        <v>492</v>
      </c>
      <c r="C215" s="19"/>
      <c r="D215" s="135" t="s">
        <v>386</v>
      </c>
      <c r="E215" s="21">
        <f>E195-Baseline!E195</f>
        <v>0</v>
      </c>
      <c r="F215" s="21">
        <f>F195-Baseline!F195</f>
        <v>0.15445571389718182</v>
      </c>
      <c r="G215" s="21">
        <f>G195-Baseline!G195</f>
        <v>0.27669213087442301</v>
      </c>
      <c r="H215" s="21">
        <f>H195-Baseline!H195</f>
        <v>0.28047269117535478</v>
      </c>
      <c r="I215" s="21">
        <f>I195-Baseline!I195</f>
        <v>0.40260072042499573</v>
      </c>
      <c r="J215" s="21">
        <f>J195-Baseline!J195</f>
        <v>0.59507254501401974</v>
      </c>
      <c r="K215" s="21">
        <f>K195-Baseline!K195</f>
        <v>0.60281355548118398</v>
      </c>
      <c r="L215" s="21">
        <f>L195-Baseline!L195</f>
        <v>0.61005700420129116</v>
      </c>
      <c r="M215" s="21">
        <f>M195-Baseline!M195</f>
        <v>0.61719209155238275</v>
      </c>
      <c r="N215" s="21">
        <f>N195-Baseline!N195</f>
        <v>0.6243906886845636</v>
      </c>
      <c r="O215" s="21">
        <f>O195-Baseline!O195</f>
        <v>0.63138187842019278</v>
      </c>
      <c r="P215" s="21">
        <f>P195-Baseline!P195</f>
        <v>0.63812081477386684</v>
      </c>
      <c r="Q215" s="21">
        <f>Q195-Baseline!Q195</f>
        <v>0.64493093899382359</v>
      </c>
      <c r="R215" s="21">
        <f>R195-Baseline!R195</f>
        <v>0.65181302666955787</v>
      </c>
      <c r="S215" s="21">
        <f>S195-Baseline!S195</f>
        <v>0.65861963115910527</v>
      </c>
      <c r="T215" s="21">
        <f>T195-Baseline!T195</f>
        <v>0.66549661978516994</v>
      </c>
      <c r="U215" s="21">
        <f>U195-Baseline!U195</f>
        <v>0.67244473964367657</v>
      </c>
      <c r="V215" s="21">
        <f>V195-Baseline!V195</f>
        <v>0.67946473399144125</v>
      </c>
      <c r="W215" s="21">
        <f>W195-Baseline!W195</f>
        <v>0.68655737113763493</v>
      </c>
      <c r="X215" s="21">
        <f>X195-Baseline!X195</f>
        <v>0.6937233994840355</v>
      </c>
      <c r="Y215" s="21">
        <f>Y195-Baseline!Y195</f>
        <v>0.70096360328581397</v>
      </c>
      <c r="Z215" s="21">
        <f>Z195-Baseline!Z195</f>
        <v>0.70827875282758868</v>
      </c>
      <c r="AA215" s="21">
        <f>AA195-Baseline!AA195</f>
        <v>0.71566963980176723</v>
      </c>
      <c r="AB215" s="21">
        <f>AB195-Baseline!AB195</f>
        <v>0.72313706363516772</v>
      </c>
      <c r="AC215" s="21">
        <f>AC195-Baseline!AC195</f>
        <v>7.3021195576694993</v>
      </c>
      <c r="AD215" s="21">
        <f>AD195-Baseline!AD195</f>
        <v>7.3729538949316975</v>
      </c>
      <c r="AE215" s="21">
        <f>AE195-Baseline!AE195</f>
        <v>7.4433863123589106</v>
      </c>
      <c r="AF215" s="21">
        <f>AF195-Baseline!AF195</f>
        <v>7.5130689628706193</v>
      </c>
      <c r="AG215" s="21">
        <f>AG195-Baseline!AG195</f>
        <v>7.5818076034497039</v>
      </c>
      <c r="AH215" s="21">
        <f>AH195-Baseline!AH195</f>
        <v>7.649617291466285</v>
      </c>
      <c r="AI215" s="21">
        <f>AI195-Baseline!AI195</f>
        <v>7.7168188085096858</v>
      </c>
      <c r="AJ215" s="21">
        <f>AJ195-Baseline!AJ195</f>
        <v>7.8210484617793554</v>
      </c>
      <c r="AK215" s="21">
        <f>AK195-Baseline!AK195</f>
        <v>7.9253092141429988</v>
      </c>
      <c r="AL215" s="21">
        <f>AL195-Baseline!AL195</f>
        <v>8.0296146734064848</v>
      </c>
      <c r="AM215" s="21">
        <f>AM195-Baseline!AM195</f>
        <v>8.133991001631955</v>
      </c>
      <c r="AN215" s="21">
        <f>AN195-Baseline!AN195</f>
        <v>8.2384443657919633</v>
      </c>
      <c r="AO215" s="21">
        <f>AO195-Baseline!AO195</f>
        <v>8.3429540238061293</v>
      </c>
      <c r="AP215" s="21">
        <f>AP195-Baseline!AP195</f>
        <v>8.4475221931343469</v>
      </c>
      <c r="AQ215" s="21">
        <f>AQ195-Baseline!AQ195</f>
        <v>8.5521539560455722</v>
      </c>
      <c r="AR215" s="21">
        <f>AR195-Baseline!AR195</f>
        <v>8.6568503632774991</v>
      </c>
      <c r="AS215" s="21">
        <f>AS195-Baseline!AS195</f>
        <v>8.7616094550659511</v>
      </c>
      <c r="AT215" s="21">
        <f>AT195-Baseline!AT195</f>
        <v>8.8664300961931417</v>
      </c>
      <c r="AU215" s="21">
        <f>AU195-Baseline!AU195</f>
        <v>8.971313391036432</v>
      </c>
      <c r="AV215" s="21">
        <f>AV195-Baseline!AV195</f>
        <v>9.0762597002649841</v>
      </c>
      <c r="AW215" s="21">
        <f>AW195-Baseline!AW195</f>
        <v>9.181268714424931</v>
      </c>
      <c r="AX215" s="21">
        <f>AX195-Baseline!AX195</f>
        <v>9.2863403173328152</v>
      </c>
      <c r="AY215" s="21">
        <f>AY195-Baseline!AY195</f>
        <v>9.3548799223686956</v>
      </c>
      <c r="AZ215" s="21">
        <f>AZ195-Baseline!AZ195</f>
        <v>9.4106574866848689</v>
      </c>
      <c r="BA215" s="21">
        <f>BA195-Baseline!BA195</f>
        <v>9.4668704358734885</v>
      </c>
      <c r="BB215" s="21">
        <f>BB195-Baseline!BB195</f>
        <v>9.5222981606924861</v>
      </c>
    </row>
    <row r="216" spans="1:54" outlineLevel="2">
      <c r="A216" s="480"/>
      <c r="B216" s="150" t="s">
        <v>285</v>
      </c>
      <c r="C216" s="19"/>
      <c r="D216" s="135" t="s">
        <v>386</v>
      </c>
      <c r="E216" s="21">
        <f>E196-Baseline!E196</f>
        <v>0</v>
      </c>
      <c r="F216" s="21">
        <f>F196-Baseline!F196</f>
        <v>1.6671220874437287E-2</v>
      </c>
      <c r="G216" s="21">
        <f>G196-Baseline!G196</f>
        <v>3.4372301104521386E-2</v>
      </c>
      <c r="H216" s="21">
        <f>H196-Baseline!H196</f>
        <v>3.4623997838147957E-2</v>
      </c>
      <c r="I216" s="21">
        <f>I196-Baseline!I196</f>
        <v>4.3145121653031415E-2</v>
      </c>
      <c r="J216" s="21">
        <f>J196-Baseline!J196</f>
        <v>6.1560409400762239E-2</v>
      </c>
      <c r="K216" s="21">
        <f>K196-Baseline!K196</f>
        <v>6.213381731870693E-2</v>
      </c>
      <c r="L216" s="21">
        <f>L196-Baseline!L196</f>
        <v>6.2663271018136735E-2</v>
      </c>
      <c r="M216" s="21">
        <f>M196-Baseline!M196</f>
        <v>6.3196323744886707E-2</v>
      </c>
      <c r="N216" s="21">
        <f>N196-Baseline!N196</f>
        <v>6.3743643111539239E-2</v>
      </c>
      <c r="O216" s="21">
        <f>O196-Baseline!O196</f>
        <v>6.4288254646758247E-2</v>
      </c>
      <c r="P216" s="21">
        <f>P196-Baseline!P196</f>
        <v>6.4817091839203034E-2</v>
      </c>
      <c r="Q216" s="21">
        <f>Q196-Baseline!Q196</f>
        <v>6.536056647249433E-2</v>
      </c>
      <c r="R216" s="21">
        <f>R196-Baseline!R196</f>
        <v>6.5918861349036018E-2</v>
      </c>
      <c r="S216" s="21">
        <f>S196-Baseline!S196</f>
        <v>6.6492064952897501E-2</v>
      </c>
      <c r="T216" s="21">
        <f>T196-Baseline!T196</f>
        <v>6.7080321803701937E-2</v>
      </c>
      <c r="U216" s="21">
        <f>U196-Baseline!U196</f>
        <v>6.7683773678794301E-2</v>
      </c>
      <c r="V216" s="21">
        <f>V196-Baseline!V196</f>
        <v>6.8302576465996356E-2</v>
      </c>
      <c r="W216" s="21">
        <f>W196-Baseline!W196</f>
        <v>6.8936863871949861E-2</v>
      </c>
      <c r="X216" s="21">
        <f>X196-Baseline!X196</f>
        <v>6.9586765152106933E-2</v>
      </c>
      <c r="Y216" s="21">
        <f>Y196-Baseline!Y196</f>
        <v>7.0252487399500962E-2</v>
      </c>
      <c r="Z216" s="21">
        <f>Z196-Baseline!Z196</f>
        <v>7.0934145169713636E-2</v>
      </c>
      <c r="AA216" s="21">
        <f>AA196-Baseline!AA196</f>
        <v>7.1631894993109402E-2</v>
      </c>
      <c r="AB216" s="21">
        <f>AB196-Baseline!AB196</f>
        <v>7.2345931736772062E-2</v>
      </c>
      <c r="AC216" s="21">
        <f>AC196-Baseline!AC196</f>
        <v>0.18418382537737443</v>
      </c>
      <c r="AD216" s="21">
        <f>AD196-Baseline!AD196</f>
        <v>0.18340673355831383</v>
      </c>
      <c r="AE216" s="21">
        <f>AE196-Baseline!AE196</f>
        <v>0.18267308859029407</v>
      </c>
      <c r="AF216" s="21">
        <f>AF196-Baseline!AF196</f>
        <v>0.18198282550912426</v>
      </c>
      <c r="AG216" s="21">
        <f>AG196-Baseline!AG196</f>
        <v>0.18133590291866675</v>
      </c>
      <c r="AH216" s="21">
        <f>AH196-Baseline!AH196</f>
        <v>0.18073226977713519</v>
      </c>
      <c r="AI216" s="21">
        <f>AI196-Baseline!AI196</f>
        <v>0.18017188014132435</v>
      </c>
      <c r="AJ216" s="21">
        <f>AJ196-Baseline!AJ196</f>
        <v>0.18003432730686431</v>
      </c>
      <c r="AK216" s="21">
        <f>AK196-Baseline!AK196</f>
        <v>0.17993882709699971</v>
      </c>
      <c r="AL216" s="21">
        <f>AL196-Baseline!AL196</f>
        <v>0.17988563154208137</v>
      </c>
      <c r="AM216" s="21">
        <f>AM196-Baseline!AM196</f>
        <v>0.17987505939001824</v>
      </c>
      <c r="AN216" s="21">
        <f>AN196-Baseline!AN196</f>
        <v>0.17990742361032863</v>
      </c>
      <c r="AO216" s="21">
        <f>AO196-Baseline!AO196</f>
        <v>0.17998304280466826</v>
      </c>
      <c r="AP216" s="21">
        <f>AP196-Baseline!AP196</f>
        <v>0.18010226651211347</v>
      </c>
      <c r="AQ216" s="21">
        <f>AQ196-Baseline!AQ196</f>
        <v>0.18026544539458822</v>
      </c>
      <c r="AR216" s="21">
        <f>AR196-Baseline!AR196</f>
        <v>0.18047296857880069</v>
      </c>
      <c r="AS216" s="21">
        <f>AS196-Baseline!AS196</f>
        <v>0.18072522108634548</v>
      </c>
      <c r="AT216" s="21">
        <f>AT196-Baseline!AT196</f>
        <v>0.18102259603365534</v>
      </c>
      <c r="AU216" s="21">
        <f>AU196-Baseline!AU196</f>
        <v>0.1813655651171362</v>
      </c>
      <c r="AV216" s="21">
        <f>AV196-Baseline!AV196</f>
        <v>0.1817545518317738</v>
      </c>
      <c r="AW216" s="21">
        <f>AW196-Baseline!AW196</f>
        <v>0.18219000377256256</v>
      </c>
      <c r="AX216" s="21">
        <f>AX196-Baseline!AX196</f>
        <v>0.18267241384997934</v>
      </c>
      <c r="AY216" s="21">
        <f>AY196-Baseline!AY196</f>
        <v>0.18292733262685523</v>
      </c>
      <c r="AZ216" s="21">
        <f>AZ196-Baseline!AZ196</f>
        <v>0.18313002398517142</v>
      </c>
      <c r="BA216" s="21">
        <f>BA196-Baseline!BA196</f>
        <v>0.18337947598564863</v>
      </c>
      <c r="BB216" s="21">
        <f>BB196-Baseline!BB196</f>
        <v>0.18362562128636606</v>
      </c>
    </row>
    <row r="217" spans="1:54" outlineLevel="2">
      <c r="A217" s="480"/>
      <c r="B217" s="150" t="s">
        <v>288</v>
      </c>
      <c r="C217" s="19"/>
      <c r="D217" s="135"/>
      <c r="E217" s="21">
        <f>E197-Baseline!E197</f>
        <v>0</v>
      </c>
      <c r="F217" s="21">
        <f>F197-Baseline!F197</f>
        <v>6.514369927536201E-2</v>
      </c>
      <c r="G217" s="21">
        <f>G197-Baseline!G197</f>
        <v>0.12761511369693501</v>
      </c>
      <c r="H217" s="21">
        <f>H197-Baseline!H197</f>
        <v>0.12622717762172009</v>
      </c>
      <c r="I217" s="21">
        <f>I197-Baseline!I197</f>
        <v>0.15907488345817722</v>
      </c>
      <c r="J217" s="21">
        <f>J197-Baseline!J197</f>
        <v>0.22427398008510568</v>
      </c>
      <c r="K217" s="21">
        <f>K197-Baseline!K197</f>
        <v>0.22224724675582319</v>
      </c>
      <c r="L217" s="21">
        <f>L197-Baseline!L197</f>
        <v>0.22009907606375645</v>
      </c>
      <c r="M217" s="21">
        <f>M197-Baseline!M197</f>
        <v>0.21796678418297954</v>
      </c>
      <c r="N217" s="21">
        <f>N197-Baseline!N197</f>
        <v>0.21588316336284841</v>
      </c>
      <c r="O217" s="21">
        <f>O197-Baseline!O197</f>
        <v>0.21379522690577613</v>
      </c>
      <c r="P217" s="21">
        <f>P197-Baseline!P197</f>
        <v>0.21167313516174335</v>
      </c>
      <c r="Q217" s="21">
        <f>Q197-Baseline!Q197</f>
        <v>0.20960031436705595</v>
      </c>
      <c r="R217" s="21">
        <f>R197-Baseline!R197</f>
        <v>0.20757520860057088</v>
      </c>
      <c r="S217" s="21">
        <f>S197-Baseline!S197</f>
        <v>0.20559631362255359</v>
      </c>
      <c r="T217" s="21">
        <f>T197-Baseline!T197</f>
        <v>0.20366217793390184</v>
      </c>
      <c r="U217" s="21">
        <f>U197-Baseline!U197</f>
        <v>0.20177139565357027</v>
      </c>
      <c r="V217" s="21">
        <f>V197-Baseline!V197</f>
        <v>0.19992260935164463</v>
      </c>
      <c r="W217" s="21">
        <f>W197-Baseline!W197</f>
        <v>0.19811450823428256</v>
      </c>
      <c r="X217" s="21">
        <f>X197-Baseline!X197</f>
        <v>0.19634582359022001</v>
      </c>
      <c r="Y217" s="21">
        <f>Y197-Baseline!Y197</f>
        <v>0.19461533092284622</v>
      </c>
      <c r="Z217" s="21">
        <f>Z197-Baseline!Z197</f>
        <v>0.19292184440527649</v>
      </c>
      <c r="AA217" s="21">
        <f>AA197-Baseline!AA197</f>
        <v>0.19126422108643037</v>
      </c>
      <c r="AB217" s="21">
        <f>AB197-Baseline!AB197</f>
        <v>0.18964135569430862</v>
      </c>
      <c r="AC217" s="21">
        <f>AC197-Baseline!AC197</f>
        <v>0.91736239061917857</v>
      </c>
      <c r="AD217" s="21">
        <f>AD197-Baseline!AD197</f>
        <v>0.90696154519281436</v>
      </c>
      <c r="AE217" s="21">
        <f>AE197-Baseline!AE197</f>
        <v>0.89682533000525311</v>
      </c>
      <c r="AF217" s="21">
        <f>AF197-Baseline!AF197</f>
        <v>0.88694528352168689</v>
      </c>
      <c r="AG217" s="21">
        <f>AG197-Baseline!AG197</f>
        <v>0.87731323450177712</v>
      </c>
      <c r="AH217" s="21">
        <f>AH197-Baseline!AH197</f>
        <v>0.86792127179528578</v>
      </c>
      <c r="AI217" s="21">
        <f>AI197-Baseline!AI197</f>
        <v>0.85876174980782238</v>
      </c>
      <c r="AJ217" s="21">
        <f>AJ197-Baseline!AJ197</f>
        <v>0.8539526731760354</v>
      </c>
      <c r="AK217" s="21">
        <f>AK197-Baseline!AK197</f>
        <v>0.84929671450378663</v>
      </c>
      <c r="AL217" s="21">
        <f>AL197-Baseline!AL197</f>
        <v>0.84478955295730351</v>
      </c>
      <c r="AM217" s="21">
        <f>AM197-Baseline!AM197</f>
        <v>0.84042699232963436</v>
      </c>
      <c r="AN217" s="21">
        <f>AN197-Baseline!AN197</f>
        <v>0.83620495979445941</v>
      </c>
      <c r="AO217" s="21">
        <f>AO197-Baseline!AO197</f>
        <v>0.83211950719652172</v>
      </c>
      <c r="AP217" s="21">
        <f>AP197-Baseline!AP197</f>
        <v>0.8281668021846631</v>
      </c>
      <c r="AQ217" s="21">
        <f>AQ197-Baseline!AQ197</f>
        <v>0.82434311415500794</v>
      </c>
      <c r="AR217" s="21">
        <f>AR197-Baseline!AR197</f>
        <v>0.82064484312142127</v>
      </c>
      <c r="AS217" s="21">
        <f>AS197-Baseline!AS197</f>
        <v>0.81706849416919347</v>
      </c>
      <c r="AT217" s="21">
        <f>AT197-Baseline!AT197</f>
        <v>0.81361065854800607</v>
      </c>
      <c r="AU217" s="21">
        <f>AU197-Baseline!AU197</f>
        <v>0.81026805900428656</v>
      </c>
      <c r="AV217" s="21">
        <f>AV197-Baseline!AV197</f>
        <v>0.80703749226291244</v>
      </c>
      <c r="AW217" s="21">
        <f>AW197-Baseline!AW197</f>
        <v>0.80391586001918292</v>
      </c>
      <c r="AX217" s="21">
        <f>AX197-Baseline!AX197</f>
        <v>0.80090015976589335</v>
      </c>
      <c r="AY217" s="21">
        <f>AY197-Baseline!AY197</f>
        <v>0.79550272674193323</v>
      </c>
      <c r="AZ217" s="21">
        <f>AZ197-Baseline!AZ197</f>
        <v>0.78939753141053259</v>
      </c>
      <c r="BA217" s="21">
        <f>BA197-Baseline!BA197</f>
        <v>0.78348465634498332</v>
      </c>
      <c r="BB217" s="21">
        <f>BB197-Baseline!BB197</f>
        <v>0.77762687671563313</v>
      </c>
    </row>
    <row r="218" spans="1:54" outlineLevel="2">
      <c r="A218" s="481"/>
      <c r="B218" s="150" t="s">
        <v>473</v>
      </c>
      <c r="C218" s="19"/>
      <c r="D218" s="135" t="s">
        <v>386</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9" t="s">
        <v>493</v>
      </c>
      <c r="B220" s="150" t="s">
        <v>494</v>
      </c>
      <c r="C220" s="19"/>
      <c r="D220" s="135" t="s">
        <v>386</v>
      </c>
      <c r="E220" s="21">
        <f>E200-Baseline!E200</f>
        <v>-2.2490363048498843</v>
      </c>
      <c r="F220" s="21">
        <f>F200-Baseline!F200</f>
        <v>-0.18834904502157102</v>
      </c>
      <c r="G220" s="21">
        <f>G200-Baseline!G200</f>
        <v>-1.7899104500022958</v>
      </c>
      <c r="H220" s="21">
        <f>H200-Baseline!H200</f>
        <v>-0.75338646887378857</v>
      </c>
      <c r="I220" s="21">
        <f>I200-Baseline!I200</f>
        <v>-2.4006616382136414</v>
      </c>
      <c r="J220" s="21">
        <f>J200-Baseline!J200</f>
        <v>0.31391686733617519</v>
      </c>
      <c r="K220" s="21">
        <f>K200-Baseline!K200</f>
        <v>0.3587069214709615</v>
      </c>
      <c r="L220" s="21">
        <f>L200-Baseline!L200</f>
        <v>0.40120706237159709</v>
      </c>
      <c r="M220" s="21">
        <f>M200-Baseline!M200</f>
        <v>0.44076571844671264</v>
      </c>
      <c r="N220" s="21">
        <f>N200-Baseline!N200</f>
        <v>0.47642945673809223</v>
      </c>
      <c r="O220" s="21">
        <f>O200-Baseline!O200</f>
        <v>0.51066183091381845</v>
      </c>
      <c r="P220" s="21">
        <f>P200-Baseline!P200</f>
        <v>0.5422369688361286</v>
      </c>
      <c r="Q220" s="21">
        <f>Q200-Baseline!Q200</f>
        <v>0.57165355255670391</v>
      </c>
      <c r="R220" s="21">
        <f>R200-Baseline!R200</f>
        <v>0.60031005524676218</v>
      </c>
      <c r="S220" s="21">
        <f>S200-Baseline!S200</f>
        <v>0.62578659283077798</v>
      </c>
      <c r="T220" s="21">
        <f>T200-Baseline!T200</f>
        <v>0.64947386012237374</v>
      </c>
      <c r="U220" s="21">
        <f>U200-Baseline!U200</f>
        <v>0.67148204738860429</v>
      </c>
      <c r="V220" s="21">
        <f>V200-Baseline!V200</f>
        <v>0.69316134301740107</v>
      </c>
      <c r="W220" s="21">
        <f>W200-Baseline!W200</f>
        <v>0.71211294106136336</v>
      </c>
      <c r="X220" s="21">
        <f>X200-Baseline!X200</f>
        <v>0.73091637295538803</v>
      </c>
      <c r="Y220" s="21">
        <f>Y200-Baseline!Y200</f>
        <v>0.74718485972896431</v>
      </c>
      <c r="Z220" s="21">
        <f>Z200-Baseline!Z200</f>
        <v>0.76346569790079144</v>
      </c>
      <c r="AA220" s="21">
        <f>AA200-Baseline!AA200</f>
        <v>0.77860299049489257</v>
      </c>
      <c r="AB220" s="21">
        <f>AB200-Baseline!AB200</f>
        <v>0.79267125886403633</v>
      </c>
      <c r="AC220" s="21">
        <f>AC200-Baseline!AC200</f>
        <v>6.5449092950084378</v>
      </c>
      <c r="AD220" s="21">
        <f>AD200-Baseline!AD200</f>
        <v>6.5792350955708798</v>
      </c>
      <c r="AE220" s="21">
        <f>AE200-Baseline!AE200</f>
        <v>6.6145198290048768</v>
      </c>
      <c r="AF220" s="21">
        <f>AF200-Baseline!AF200</f>
        <v>6.6491849404700076</v>
      </c>
      <c r="AG220" s="21">
        <f>AG200-Baseline!AG200</f>
        <v>6.6833712551186579</v>
      </c>
      <c r="AH220" s="21">
        <f>AH200-Baseline!AH200</f>
        <v>6.7172562338968191</v>
      </c>
      <c r="AI220" s="21">
        <f>AI200-Baseline!AI200</f>
        <v>6.7510926976769667</v>
      </c>
      <c r="AJ220" s="21">
        <f>AJ200-Baseline!AJ200</f>
        <v>6.8171552987074051</v>
      </c>
      <c r="AK220" s="21">
        <f>AK200-Baseline!AK200</f>
        <v>6.8833742964149849</v>
      </c>
      <c r="AL220" s="21">
        <f>AL200-Baseline!AL200</f>
        <v>6.9498193819042626</v>
      </c>
      <c r="AM220" s="21">
        <f>AM200-Baseline!AM200</f>
        <v>7.0165147323153008</v>
      </c>
      <c r="AN220" s="21">
        <f>AN200-Baseline!AN200</f>
        <v>7.0834491678080269</v>
      </c>
      <c r="AO220" s="21">
        <f>AO200-Baseline!AO200</f>
        <v>7.1505956938948998</v>
      </c>
      <c r="AP220" s="21">
        <f>AP200-Baseline!AP200</f>
        <v>7.2179545602984092</v>
      </c>
      <c r="AQ220" s="21">
        <f>AQ200-Baseline!AQ200</f>
        <v>7.2855326313054434</v>
      </c>
      <c r="AR220" s="21">
        <f>AR200-Baseline!AR200</f>
        <v>7.353325315696452</v>
      </c>
      <c r="AS220" s="21">
        <f>AS200-Baseline!AS200</f>
        <v>7.4213262158017699</v>
      </c>
      <c r="AT220" s="21">
        <f>AT200-Baseline!AT200</f>
        <v>7.4895317188540105</v>
      </c>
      <c r="AU220" s="21">
        <f>AU200-Baseline!AU200</f>
        <v>7.5579406779355907</v>
      </c>
      <c r="AV220" s="21">
        <f>AV200-Baseline!AV200</f>
        <v>7.6265507159016579</v>
      </c>
      <c r="AW220" s="21">
        <f>AW200-Baseline!AW200</f>
        <v>7.6953584974281171</v>
      </c>
      <c r="AX220" s="21">
        <f>AX200-Baseline!AX200</f>
        <v>7.7643614003295625</v>
      </c>
      <c r="AY220" s="21">
        <f>AY200-Baseline!AY200</f>
        <v>7.8040966998874808</v>
      </c>
      <c r="AZ220" s="21">
        <f>AZ200-Baseline!AZ200</f>
        <v>7.8338036259371222</v>
      </c>
      <c r="BA220" s="21">
        <f>BA200-Baseline!BA200</f>
        <v>7.8641155049672022</v>
      </c>
      <c r="BB220" s="21">
        <f>BB200-Baseline!BB200</f>
        <v>7.8939541346165356</v>
      </c>
    </row>
    <row r="221" spans="1:54" outlineLevel="2">
      <c r="A221" s="480"/>
      <c r="B221" s="150" t="s">
        <v>495</v>
      </c>
      <c r="C221" s="19"/>
      <c r="D221" s="135" t="s">
        <v>386</v>
      </c>
      <c r="E221" s="21">
        <f>E201-Baseline!E201</f>
        <v>-2.249036304849886</v>
      </c>
      <c r="F221" s="21">
        <f>F201-Baseline!F201</f>
        <v>-0.2399313391716813</v>
      </c>
      <c r="G221" s="21">
        <f>G201-Baseline!G201</f>
        <v>-1.8820890745766192</v>
      </c>
      <c r="H221" s="21">
        <f>H201-Baseline!H201</f>
        <v>-0.84656028962359997</v>
      </c>
      <c r="I221" s="21">
        <f>I201-Baseline!I201</f>
        <v>-2.5348760955367347</v>
      </c>
      <c r="J221" s="21">
        <f>J201-Baseline!J201</f>
        <v>0.11495451277321855</v>
      </c>
      <c r="K221" s="21">
        <f>K201-Baseline!K201</f>
        <v>0.15797722654695612</v>
      </c>
      <c r="L221" s="21">
        <f>L201-Baseline!L201</f>
        <v>0.19766285108659609</v>
      </c>
      <c r="M221" s="21">
        <f>M201-Baseline!M201</f>
        <v>0.23453840609795051</v>
      </c>
      <c r="N221" s="21">
        <f>N201-Baseline!N201</f>
        <v>0.26888459705981305</v>
      </c>
      <c r="O221" s="21">
        <f>O201-Baseline!O201</f>
        <v>0.30066911867923451</v>
      </c>
      <c r="P221" s="21">
        <f>P201-Baseline!P201</f>
        <v>0.32997694840292802</v>
      </c>
      <c r="Q221" s="21">
        <f>Q201-Baseline!Q201</f>
        <v>0.35719941279822542</v>
      </c>
      <c r="R221" s="21">
        <f>R201-Baseline!R201</f>
        <v>0.38246633312527578</v>
      </c>
      <c r="S221" s="21">
        <f>S201-Baseline!S201</f>
        <v>0.40585113666358907</v>
      </c>
      <c r="T221" s="21">
        <f>T201-Baseline!T201</f>
        <v>0.42751852544924418</v>
      </c>
      <c r="U221" s="21">
        <f>U201-Baseline!U201</f>
        <v>0.4475785918022499</v>
      </c>
      <c r="V221" s="21">
        <f>V201-Baseline!V201</f>
        <v>0.4661355166865313</v>
      </c>
      <c r="W221" s="21">
        <f>W201-Baseline!W201</f>
        <v>0.48328783725754221</v>
      </c>
      <c r="X221" s="21">
        <f>X201-Baseline!X201</f>
        <v>0.49912872284649623</v>
      </c>
      <c r="Y221" s="21">
        <f>Y201-Baseline!Y201</f>
        <v>0.51374634968746768</v>
      </c>
      <c r="Z221" s="21">
        <f>Z201-Baseline!Z201</f>
        <v>0.52722395959263046</v>
      </c>
      <c r="AA221" s="21">
        <f>AA201-Baseline!AA201</f>
        <v>0.53964025628939716</v>
      </c>
      <c r="AB221" s="21">
        <f>AB201-Baseline!AB201</f>
        <v>0.55106962335841203</v>
      </c>
      <c r="AC221" s="21">
        <f>AC201-Baseline!AC201</f>
        <v>4.1045167087084735</v>
      </c>
      <c r="AD221" s="21">
        <f>AD201-Baseline!AD201</f>
        <v>4.1143900861142555</v>
      </c>
      <c r="AE221" s="21">
        <f>AE201-Baseline!AE201</f>
        <v>4.1244486642936806</v>
      </c>
      <c r="AF221" s="21">
        <f>AF201-Baseline!AF201</f>
        <v>4.1345679368207584</v>
      </c>
      <c r="AG221" s="21">
        <f>AG201-Baseline!AG201</f>
        <v>4.1446749112447208</v>
      </c>
      <c r="AH221" s="21">
        <f>AH201-Baseline!AH201</f>
        <v>4.1547666042372953</v>
      </c>
      <c r="AI221" s="21">
        <f>AI201-Baseline!AI201</f>
        <v>4.1649422246337906</v>
      </c>
      <c r="AJ221" s="21">
        <f>AJ201-Baseline!AJ201</f>
        <v>4.1949206927022544</v>
      </c>
      <c r="AK221" s="21">
        <f>AK201-Baseline!AK201</f>
        <v>4.2251044069388684</v>
      </c>
      <c r="AL221" s="21">
        <f>AL201-Baseline!AL201</f>
        <v>4.2554938534198641</v>
      </c>
      <c r="AM221" s="21">
        <f>AM201-Baseline!AM201</f>
        <v>4.2860938837690554</v>
      </c>
      <c r="AN221" s="21">
        <f>AN201-Baseline!AN201</f>
        <v>4.3169027946866976</v>
      </c>
      <c r="AO221" s="21">
        <f>AO201-Baseline!AO201</f>
        <v>4.3479100584263364</v>
      </c>
      <c r="AP221" s="21">
        <f>AP201-Baseline!AP201</f>
        <v>4.3791129390146608</v>
      </c>
      <c r="AQ221" s="21">
        <f>AQ201-Baseline!AQ201</f>
        <v>4.4105097580004724</v>
      </c>
      <c r="AR221" s="21">
        <f>AR201-Baseline!AR201</f>
        <v>4.4420976619597212</v>
      </c>
      <c r="AS221" s="21">
        <f>AS201-Baseline!AS201</f>
        <v>4.4738728964155285</v>
      </c>
      <c r="AT221" s="21">
        <f>AT201-Baseline!AT201</f>
        <v>4.5058320785170025</v>
      </c>
      <c r="AU221" s="21">
        <f>AU201-Baseline!AU201</f>
        <v>4.5379727756288872</v>
      </c>
      <c r="AV221" s="21">
        <f>AV201-Baseline!AV201</f>
        <v>4.5702923352513096</v>
      </c>
      <c r="AW221" s="21">
        <f>AW201-Baseline!AW201</f>
        <v>4.6027880090824453</v>
      </c>
      <c r="AX221" s="21">
        <f>AX201-Baseline!AX201</f>
        <v>4.6354572613924319</v>
      </c>
      <c r="AY221" s="21">
        <f>AY201-Baseline!AY201</f>
        <v>4.6511708855622373</v>
      </c>
      <c r="AZ221" s="21">
        <f>AZ201-Baseline!AZ201</f>
        <v>4.6611650925208465</v>
      </c>
      <c r="BA221" s="21">
        <f>BA201-Baseline!BA201</f>
        <v>4.671626160541507</v>
      </c>
      <c r="BB221" s="21">
        <f>BB201-Baseline!BB201</f>
        <v>4.6818872612788454</v>
      </c>
    </row>
    <row r="222" spans="1:54" outlineLevel="2">
      <c r="A222" s="481"/>
      <c r="B222" s="150" t="s">
        <v>496</v>
      </c>
      <c r="C222" s="19"/>
      <c r="D222" s="135" t="s">
        <v>386</v>
      </c>
      <c r="E222" s="21">
        <f>E202-Baseline!E202</f>
        <v>-2.2490363048498878</v>
      </c>
      <c r="F222" s="21">
        <f>F202-Baseline!F202</f>
        <v>-0.13696086325224144</v>
      </c>
      <c r="G222" s="21">
        <f>G202-Baseline!G202</f>
        <v>-1.6976276539936741</v>
      </c>
      <c r="H222" s="21">
        <f>H202-Baseline!H202</f>
        <v>-0.65957849550670034</v>
      </c>
      <c r="I222" s="21">
        <f>I202-Baseline!I202</f>
        <v>-2.2664756152534018</v>
      </c>
      <c r="J222" s="21">
        <f>J202-Baseline!J202</f>
        <v>0.51166954273900345</v>
      </c>
      <c r="K222" s="21">
        <f>K202-Baseline!K202</f>
        <v>0.55985293020107818</v>
      </c>
      <c r="L222" s="21">
        <f>L202-Baseline!L202</f>
        <v>0.60436752055412413</v>
      </c>
      <c r="M222" s="21">
        <f>M202-Baseline!M202</f>
        <v>0.64599980042302718</v>
      </c>
      <c r="N222" s="21">
        <f>N202-Baseline!N202</f>
        <v>0.6851450561398309</v>
      </c>
      <c r="O222" s="21">
        <f>O202-Baseline!O202</f>
        <v>0.7215903709593583</v>
      </c>
      <c r="P222" s="21">
        <f>P202-Baseline!P202</f>
        <v>0.75539082496150911</v>
      </c>
      <c r="Q222" s="21">
        <f>Q202-Baseline!Q202</f>
        <v>0.78715337212744174</v>
      </c>
      <c r="R222" s="21">
        <f>R202-Baseline!R202</f>
        <v>0.81700835090498813</v>
      </c>
      <c r="S222" s="21">
        <f>S202-Baseline!S202</f>
        <v>0.84493089072756078</v>
      </c>
      <c r="T222" s="21">
        <f>T202-Baseline!T202</f>
        <v>0.87118293859745322</v>
      </c>
      <c r="U222" s="21">
        <f>U202-Baseline!U202</f>
        <v>0.89587508493974966</v>
      </c>
      <c r="V222" s="21">
        <f>V202-Baseline!V202</f>
        <v>0.91911200597262521</v>
      </c>
      <c r="W222" s="21">
        <f>W202-Baseline!W202</f>
        <v>0.94099275134929883</v>
      </c>
      <c r="X222" s="21">
        <f>X202-Baseline!X202</f>
        <v>0.96161098916918775</v>
      </c>
      <c r="Y222" s="21">
        <f>Y202-Baseline!Y202</f>
        <v>0.98105541854467759</v>
      </c>
      <c r="Z222" s="21">
        <f>Z202-Baseline!Z202</f>
        <v>0.99940979477023362</v>
      </c>
      <c r="AA222" s="21">
        <f>AA202-Baseline!AA202</f>
        <v>1.0167533495311822</v>
      </c>
      <c r="AB222" s="21">
        <f>AB202-Baseline!AB202</f>
        <v>1.0331609991151964</v>
      </c>
      <c r="AC222" s="21">
        <f>AC202-Baseline!AC202</f>
        <v>8.9725964138444851</v>
      </c>
      <c r="AD222" s="21">
        <f>AD202-Baseline!AD202</f>
        <v>9.0296926827844288</v>
      </c>
      <c r="AE222" s="21">
        <f>AE202-Baseline!AE202</f>
        <v>9.0867062059468537</v>
      </c>
      <c r="AF222" s="21">
        <f>AF202-Baseline!AF202</f>
        <v>9.1432805788535916</v>
      </c>
      <c r="AG222" s="21">
        <f>AG202-Baseline!AG202</f>
        <v>9.1992133136311907</v>
      </c>
      <c r="AH222" s="21">
        <f>AH202-Baseline!AH202</f>
        <v>9.2545114653225085</v>
      </c>
      <c r="AI222" s="21">
        <f>AI202-Baseline!AI202</f>
        <v>9.309488097097244</v>
      </c>
      <c r="AJ222" s="21">
        <f>AJ202-Baseline!AJ202</f>
        <v>9.4089530006912412</v>
      </c>
      <c r="AK222" s="21">
        <f>AK202-Baseline!AK202</f>
        <v>9.508643883179559</v>
      </c>
      <c r="AL222" s="21">
        <f>AL202-Baseline!AL202</f>
        <v>9.6085703025116231</v>
      </c>
      <c r="AM222" s="21">
        <f>AM202-Baseline!AM202</f>
        <v>9.7087545516912144</v>
      </c>
      <c r="AN222" s="21">
        <f>AN202-Baseline!AN202</f>
        <v>9.8091990387270869</v>
      </c>
      <c r="AO222" s="21">
        <f>AO202-Baseline!AO202</f>
        <v>9.9098794078203412</v>
      </c>
      <c r="AP222" s="21">
        <f>AP202-Baseline!AP202</f>
        <v>10.010794401305191</v>
      </c>
      <c r="AQ222" s="21">
        <f>AQ202-Baseline!AQ202</f>
        <v>10.111945728909802</v>
      </c>
      <c r="AR222" s="21">
        <f>AR202-Baseline!AR202</f>
        <v>10.213331237701851</v>
      </c>
      <c r="AS222" s="21">
        <f>AS202-Baseline!AS202</f>
        <v>10.314945866694529</v>
      </c>
      <c r="AT222" s="21">
        <f>AT202-Baseline!AT202</f>
        <v>10.416785476225414</v>
      </c>
      <c r="AU222" s="21">
        <f>AU202-Baseline!AU202</f>
        <v>10.518848369910785</v>
      </c>
      <c r="AV222" s="21">
        <f>AV202-Baseline!AV202</f>
        <v>10.621132135696911</v>
      </c>
      <c r="AW222" s="21">
        <f>AW202-Baseline!AW202</f>
        <v>10.723633818979323</v>
      </c>
      <c r="AX222" s="21">
        <f>AX202-Baseline!AX202</f>
        <v>10.826350806572606</v>
      </c>
      <c r="AY222" s="21">
        <f>AY202-Baseline!AY202</f>
        <v>10.887757500776502</v>
      </c>
      <c r="AZ222" s="21">
        <f>AZ202-Baseline!AZ202</f>
        <v>10.934936750622228</v>
      </c>
      <c r="BA222" s="21">
        <f>BA202-Baseline!BA202</f>
        <v>10.982873118111598</v>
      </c>
      <c r="BB222" s="21">
        <f>BB202-Baseline!BB202</f>
        <v>11.030086035404452</v>
      </c>
    </row>
    <row r="223" spans="1:54" outlineLevel="2">
      <c r="B223" s="19"/>
      <c r="C223" s="19"/>
      <c r="D223" s="19"/>
      <c r="E223" s="15"/>
    </row>
    <row r="224" spans="1:54" outlineLevel="2">
      <c r="A224" s="479" t="s">
        <v>497</v>
      </c>
      <c r="B224" s="150" t="s">
        <v>494</v>
      </c>
      <c r="C224" s="19"/>
      <c r="D224" s="135" t="s">
        <v>386</v>
      </c>
      <c r="E224" s="21">
        <f>E204-Baseline!E204</f>
        <v>-2.2490363048498843</v>
      </c>
      <c r="F224" s="21">
        <f>F204-Baseline!F204</f>
        <v>-2.4373853498714553</v>
      </c>
      <c r="G224" s="21">
        <f>G204-Baseline!G204</f>
        <v>-4.2272957998737581</v>
      </c>
      <c r="H224" s="21">
        <f>H204-Baseline!H204</f>
        <v>-4.9806822687475574</v>
      </c>
      <c r="I224" s="21">
        <f>I204-Baseline!I204</f>
        <v>-7.3813439069612059</v>
      </c>
      <c r="J224" s="21">
        <f>J204-Baseline!J204</f>
        <v>-7.0674270396250449</v>
      </c>
      <c r="K224" s="21">
        <f>K204-Baseline!K204</f>
        <v>-6.7087201181540763</v>
      </c>
      <c r="L224" s="21">
        <f>L204-Baseline!L204</f>
        <v>-6.3075130557824934</v>
      </c>
      <c r="M224" s="21">
        <f>M204-Baseline!M204</f>
        <v>-5.8667473373357666</v>
      </c>
      <c r="N224" s="21">
        <f>N204-Baseline!N204</f>
        <v>-5.3903178805976779</v>
      </c>
      <c r="O224" s="21">
        <f>O204-Baseline!O204</f>
        <v>-4.8796560496838595</v>
      </c>
      <c r="P224" s="21">
        <f>P204-Baseline!P204</f>
        <v>-4.3374190808477238</v>
      </c>
      <c r="Q224" s="21">
        <f>Q204-Baseline!Q204</f>
        <v>-3.7657655282910127</v>
      </c>
      <c r="R224" s="21">
        <f>R204-Baseline!R204</f>
        <v>-3.1654554730442328</v>
      </c>
      <c r="S224" s="21">
        <f>S204-Baseline!S204</f>
        <v>-2.539668880213469</v>
      </c>
      <c r="T224" s="21">
        <f>T204-Baseline!T204</f>
        <v>-1.8901950200910846</v>
      </c>
      <c r="U224" s="21">
        <f>U204-Baseline!U204</f>
        <v>-1.2187129727025194</v>
      </c>
      <c r="V224" s="21">
        <f>V204-Baseline!V204</f>
        <v>-0.52555162968508284</v>
      </c>
      <c r="W224" s="21">
        <f>W204-Baseline!W204</f>
        <v>0.18656131137623788</v>
      </c>
      <c r="X224" s="21">
        <f>X204-Baseline!X204</f>
        <v>0.91747768433162946</v>
      </c>
      <c r="Y224" s="21">
        <f>Y204-Baseline!Y204</f>
        <v>1.6646625440606044</v>
      </c>
      <c r="Z224" s="21">
        <f>Z204-Baseline!Z204</f>
        <v>2.4281282419613603</v>
      </c>
      <c r="AA224" s="21">
        <f>AA204-Baseline!AA204</f>
        <v>3.2067312324562636</v>
      </c>
      <c r="AB224" s="21">
        <f>AB204-Baseline!AB204</f>
        <v>3.9994024913202111</v>
      </c>
      <c r="AC224" s="21">
        <f>AC204-Baseline!AC204</f>
        <v>10.544311786328535</v>
      </c>
      <c r="AD224" s="21">
        <f>AD204-Baseline!AD204</f>
        <v>17.123546881899415</v>
      </c>
      <c r="AE224" s="21">
        <f>AE204-Baseline!AE204</f>
        <v>23.738066710904377</v>
      </c>
      <c r="AF224" s="21">
        <f>AF204-Baseline!AF204</f>
        <v>30.387251651374527</v>
      </c>
      <c r="AG224" s="21">
        <f>AG204-Baseline!AG204</f>
        <v>37.070622906493099</v>
      </c>
      <c r="AH224" s="21">
        <f>AH204-Baseline!AH204</f>
        <v>43.787879140389805</v>
      </c>
      <c r="AI224" s="21">
        <f>AI204-Baseline!AI204</f>
        <v>50.5389718380668</v>
      </c>
      <c r="AJ224" s="21">
        <f>AJ204-Baseline!AJ204</f>
        <v>57.356127136774148</v>
      </c>
      <c r="AK224" s="21">
        <f>AK204-Baseline!AK204</f>
        <v>64.239501433189162</v>
      </c>
      <c r="AL224" s="21">
        <f>AL204-Baseline!AL204</f>
        <v>71.189320815093424</v>
      </c>
      <c r="AM224" s="21">
        <f>AM204-Baseline!AM204</f>
        <v>78.205835547408697</v>
      </c>
      <c r="AN224" s="21">
        <f>AN204-Baseline!AN204</f>
        <v>85.289284715217036</v>
      </c>
      <c r="AO224" s="21">
        <f>AO204-Baseline!AO204</f>
        <v>92.439880409111993</v>
      </c>
      <c r="AP224" s="21">
        <f>AP204-Baseline!AP204</f>
        <v>99.657834969410487</v>
      </c>
      <c r="AQ224" s="21">
        <f>AQ204-Baseline!AQ204</f>
        <v>106.9433676007161</v>
      </c>
      <c r="AR224" s="21">
        <f>AR204-Baseline!AR204</f>
        <v>114.29669291641267</v>
      </c>
      <c r="AS224" s="21">
        <f>AS204-Baseline!AS204</f>
        <v>121.71801913221407</v>
      </c>
      <c r="AT224" s="21">
        <f>AT204-Baseline!AT204</f>
        <v>129.20755085106839</v>
      </c>
      <c r="AU224" s="21">
        <f>AU204-Baseline!AU204</f>
        <v>136.76549152900407</v>
      </c>
      <c r="AV224" s="21">
        <f>AV204-Baseline!AV204</f>
        <v>144.39204224490595</v>
      </c>
      <c r="AW224" s="21">
        <f>AW204-Baseline!AW204</f>
        <v>152.08740074233401</v>
      </c>
      <c r="AX224" s="21">
        <f>AX204-Baseline!AX204</f>
        <v>159.85176214266357</v>
      </c>
      <c r="AY224" s="21">
        <f>AY204-Baseline!AY204</f>
        <v>167.65585884255097</v>
      </c>
      <c r="AZ224" s="21">
        <f>AZ204-Baseline!AZ204</f>
        <v>175.48966246848795</v>
      </c>
      <c r="BA224" s="21">
        <f>BA204-Baseline!BA204</f>
        <v>183.35377797345518</v>
      </c>
      <c r="BB224" s="21">
        <f>BB204-Baseline!BB204</f>
        <v>191.24773210807143</v>
      </c>
    </row>
    <row r="225" spans="1:54" outlineLevel="2">
      <c r="A225" s="480"/>
      <c r="B225" s="150" t="s">
        <v>495</v>
      </c>
      <c r="C225" s="19"/>
      <c r="D225" s="135" t="s">
        <v>386</v>
      </c>
      <c r="E225" s="21">
        <f>E205-Baseline!E205</f>
        <v>-2.249036304849886</v>
      </c>
      <c r="F225" s="21">
        <f>F205-Baseline!F205</f>
        <v>-2.4889676440215709</v>
      </c>
      <c r="G225" s="21">
        <f>G205-Baseline!G205</f>
        <v>-4.3710567185981901</v>
      </c>
      <c r="H225" s="21">
        <f>H205-Baseline!H205</f>
        <v>-5.2176170082217936</v>
      </c>
      <c r="I225" s="21">
        <f>I205-Baseline!I205</f>
        <v>-7.752493103758539</v>
      </c>
      <c r="J225" s="21">
        <f>J205-Baseline!J205</f>
        <v>-7.6375385909853151</v>
      </c>
      <c r="K225" s="21">
        <f>K205-Baseline!K205</f>
        <v>-7.4795613644383536</v>
      </c>
      <c r="L225" s="21">
        <f>L205-Baseline!L205</f>
        <v>-7.2818985133517629</v>
      </c>
      <c r="M225" s="21">
        <f>M205-Baseline!M205</f>
        <v>-7.0473601072538088</v>
      </c>
      <c r="N225" s="21">
        <f>N205-Baseline!N205</f>
        <v>-6.7784755101939993</v>
      </c>
      <c r="O225" s="21">
        <f>O205-Baseline!O205</f>
        <v>-6.4778063915147754</v>
      </c>
      <c r="P225" s="21">
        <f>P205-Baseline!P205</f>
        <v>-6.1478294431118456</v>
      </c>
      <c r="Q225" s="21">
        <f>Q205-Baseline!Q205</f>
        <v>-5.790630030313622</v>
      </c>
      <c r="R225" s="21">
        <f>R205-Baseline!R205</f>
        <v>-5.4081636971883711</v>
      </c>
      <c r="S225" s="21">
        <f>S205-Baseline!S205</f>
        <v>-5.0023125605247856</v>
      </c>
      <c r="T225" s="21">
        <f>T205-Baseline!T205</f>
        <v>-4.5747940350755414</v>
      </c>
      <c r="U225" s="21">
        <f>U205-Baseline!U205</f>
        <v>-4.1272154432732577</v>
      </c>
      <c r="V225" s="21">
        <f>V205-Baseline!V205</f>
        <v>-3.6610799265866945</v>
      </c>
      <c r="W225" s="21">
        <f>W205-Baseline!W205</f>
        <v>-3.1777920893291594</v>
      </c>
      <c r="X225" s="21">
        <f>X205-Baseline!X205</f>
        <v>-2.678663366482624</v>
      </c>
      <c r="Y225" s="21">
        <f>Y205-Baseline!Y205</f>
        <v>-2.1649170167951866</v>
      </c>
      <c r="Z225" s="21">
        <f>Z205-Baseline!Z205</f>
        <v>-1.6376930572025117</v>
      </c>
      <c r="AA225" s="21">
        <f>AA205-Baseline!AA205</f>
        <v>-1.0980528009131376</v>
      </c>
      <c r="AB225" s="21">
        <f>AB205-Baseline!AB205</f>
        <v>-0.54698317755469361</v>
      </c>
      <c r="AC225" s="21">
        <f>AC205-Baseline!AC205</f>
        <v>3.5575335311537515</v>
      </c>
      <c r="AD225" s="21">
        <f>AD205-Baseline!AD205</f>
        <v>7.6719236172680212</v>
      </c>
      <c r="AE225" s="21">
        <f>AE205-Baseline!AE205</f>
        <v>11.79637228156173</v>
      </c>
      <c r="AF225" s="21">
        <f>AF205-Baseline!AF205</f>
        <v>15.930940218382489</v>
      </c>
      <c r="AG225" s="21">
        <f>AG205-Baseline!AG205</f>
        <v>20.075615129627181</v>
      </c>
      <c r="AH225" s="21">
        <f>AH205-Baseline!AH205</f>
        <v>24.230381733864533</v>
      </c>
      <c r="AI225" s="21">
        <f>AI205-Baseline!AI205</f>
        <v>28.395323958498352</v>
      </c>
      <c r="AJ225" s="21">
        <f>AJ205-Baseline!AJ205</f>
        <v>32.590244651200692</v>
      </c>
      <c r="AK225" s="21">
        <f>AK205-Baseline!AK205</f>
        <v>36.815349058139645</v>
      </c>
      <c r="AL225" s="21">
        <f>AL205-Baseline!AL205</f>
        <v>41.070842911559339</v>
      </c>
      <c r="AM225" s="21">
        <f>AM205-Baseline!AM205</f>
        <v>45.356936795328465</v>
      </c>
      <c r="AN225" s="21">
        <f>AN205-Baseline!AN205</f>
        <v>49.673839590015177</v>
      </c>
      <c r="AO225" s="21">
        <f>AO205-Baseline!AO205</f>
        <v>54.021749648441528</v>
      </c>
      <c r="AP225" s="21">
        <f>AP205-Baseline!AP205</f>
        <v>58.400862587456231</v>
      </c>
      <c r="AQ225" s="21">
        <f>AQ205-Baseline!AQ205</f>
        <v>62.811372345456903</v>
      </c>
      <c r="AR225" s="21">
        <f>AR205-Baseline!AR205</f>
        <v>67.253470007416581</v>
      </c>
      <c r="AS225" s="21">
        <f>AS205-Baseline!AS205</f>
        <v>71.727342903832323</v>
      </c>
      <c r="AT225" s="21">
        <f>AT205-Baseline!AT205</f>
        <v>76.233174982349283</v>
      </c>
      <c r="AU225" s="21">
        <f>AU205-Baseline!AU205</f>
        <v>80.771147757978042</v>
      </c>
      <c r="AV225" s="21">
        <f>AV205-Baseline!AV205</f>
        <v>85.341440093229266</v>
      </c>
      <c r="AW225" s="21">
        <f>AW205-Baseline!AW205</f>
        <v>89.944228102311627</v>
      </c>
      <c r="AX225" s="21">
        <f>AX205-Baseline!AX205</f>
        <v>94.579685363703902</v>
      </c>
      <c r="AY225" s="21">
        <f>AY205-Baseline!AY205</f>
        <v>99.230856249266253</v>
      </c>
      <c r="AZ225" s="21">
        <f>AZ205-Baseline!AZ205</f>
        <v>103.89202134178731</v>
      </c>
      <c r="BA225" s="21">
        <f>BA205-Baseline!BA205</f>
        <v>108.56364750232888</v>
      </c>
      <c r="BB225" s="21">
        <f>BB205-Baseline!BB205</f>
        <v>113.24553476360734</v>
      </c>
    </row>
    <row r="226" spans="1:54" outlineLevel="2">
      <c r="A226" s="481"/>
      <c r="B226" s="150" t="s">
        <v>496</v>
      </c>
      <c r="C226" s="19"/>
      <c r="D226" s="135" t="s">
        <v>386</v>
      </c>
      <c r="E226" s="21">
        <f>E206-Baseline!E206</f>
        <v>-2.2490363048498878</v>
      </c>
      <c r="F226" s="21">
        <f>F206-Baseline!F206</f>
        <v>-2.3859971681021293</v>
      </c>
      <c r="G226" s="21">
        <f>G206-Baseline!G206</f>
        <v>-4.083624822095814</v>
      </c>
      <c r="H226" s="21">
        <f>H206-Baseline!H206</f>
        <v>-4.7432033176025072</v>
      </c>
      <c r="I226" s="21">
        <f>I206-Baseline!I206</f>
        <v>-7.0096789328559055</v>
      </c>
      <c r="J226" s="21">
        <f>J206-Baseline!J206</f>
        <v>-6.4980093901168914</v>
      </c>
      <c r="K226" s="21">
        <f>K206-Baseline!K206</f>
        <v>-5.9381564599158025</v>
      </c>
      <c r="L226" s="21">
        <f>L206-Baseline!L206</f>
        <v>-5.3337889393616535</v>
      </c>
      <c r="M226" s="21">
        <f>M206-Baseline!M206</f>
        <v>-4.6877891389386264</v>
      </c>
      <c r="N226" s="21">
        <f>N206-Baseline!N206</f>
        <v>-4.0026440827988381</v>
      </c>
      <c r="O226" s="21">
        <f>O206-Baseline!O206</f>
        <v>-3.2810537118394336</v>
      </c>
      <c r="P226" s="21">
        <f>P206-Baseline!P206</f>
        <v>-2.5256628868779103</v>
      </c>
      <c r="Q226" s="21">
        <f>Q206-Baseline!Q206</f>
        <v>-1.738509514750433</v>
      </c>
      <c r="R226" s="21">
        <f>R206-Baseline!R206</f>
        <v>-0.92150116384544845</v>
      </c>
      <c r="S226" s="21">
        <f>S206-Baseline!S206</f>
        <v>-7.6570273117908982E-2</v>
      </c>
      <c r="T226" s="21">
        <f>T206-Baseline!T206</f>
        <v>0.79461266547951936</v>
      </c>
      <c r="U226" s="21">
        <f>U206-Baseline!U206</f>
        <v>1.6904877504192655</v>
      </c>
      <c r="V226" s="21">
        <f>V206-Baseline!V206</f>
        <v>2.6095997563919582</v>
      </c>
      <c r="W226" s="21">
        <f>W206-Baseline!W206</f>
        <v>3.5505925077412712</v>
      </c>
      <c r="X226" s="21">
        <f>X206-Baseline!X206</f>
        <v>4.5122034969105016</v>
      </c>
      <c r="Y226" s="21">
        <f>Y206-Baseline!Y206</f>
        <v>5.4932589154551579</v>
      </c>
      <c r="Z226" s="21">
        <f>Z206-Baseline!Z206</f>
        <v>6.4926687102254164</v>
      </c>
      <c r="AA226" s="21">
        <f>AA206-Baseline!AA206</f>
        <v>7.5094220597566164</v>
      </c>
      <c r="AB226" s="21">
        <f>AB206-Baseline!AB206</f>
        <v>8.5425830588717417</v>
      </c>
      <c r="AC226" s="21">
        <f>AC206-Baseline!AC206</f>
        <v>17.515179472716227</v>
      </c>
      <c r="AD226" s="21">
        <f>AD206-Baseline!AD206</f>
        <v>26.54487215550057</v>
      </c>
      <c r="AE226" s="21">
        <f>AE206-Baseline!AE206</f>
        <v>35.631578361447282</v>
      </c>
      <c r="AF226" s="21">
        <f>AF206-Baseline!AF206</f>
        <v>44.774858940300874</v>
      </c>
      <c r="AG226" s="21">
        <f>AG206-Baseline!AG206</f>
        <v>53.974072253932036</v>
      </c>
      <c r="AH226" s="21">
        <f>AH206-Baseline!AH206</f>
        <v>63.228583719254402</v>
      </c>
      <c r="AI226" s="21">
        <f>AI206-Baseline!AI206</f>
        <v>72.538071816351476</v>
      </c>
      <c r="AJ226" s="21">
        <f>AJ206-Baseline!AJ206</f>
        <v>81.947024817042802</v>
      </c>
      <c r="AK226" s="21">
        <f>AK206-Baseline!AK206</f>
        <v>91.455668700222304</v>
      </c>
      <c r="AL226" s="21">
        <f>AL206-Baseline!AL206</f>
        <v>101.06423900273421</v>
      </c>
      <c r="AM226" s="21">
        <f>AM206-Baseline!AM206</f>
        <v>110.77299355442528</v>
      </c>
      <c r="AN226" s="21">
        <f>AN206-Baseline!AN206</f>
        <v>120.58219259315229</v>
      </c>
      <c r="AO226" s="21">
        <f>AO206-Baseline!AO206</f>
        <v>130.49207200097271</v>
      </c>
      <c r="AP226" s="21">
        <f>AP206-Baseline!AP206</f>
        <v>140.50286640227796</v>
      </c>
      <c r="AQ226" s="21">
        <f>AQ206-Baseline!AQ206</f>
        <v>150.61481213118805</v>
      </c>
      <c r="AR226" s="21">
        <f>AR206-Baseline!AR206</f>
        <v>160.82814336888987</v>
      </c>
      <c r="AS226" s="21">
        <f>AS206-Baseline!AS206</f>
        <v>171.14308923558428</v>
      </c>
      <c r="AT226" s="21">
        <f>AT206-Baseline!AT206</f>
        <v>181.55987471180924</v>
      </c>
      <c r="AU226" s="21">
        <f>AU206-Baseline!AU206</f>
        <v>192.07872308172045</v>
      </c>
      <c r="AV226" s="21">
        <f>AV206-Baseline!AV206</f>
        <v>202.69985521741728</v>
      </c>
      <c r="AW226" s="21">
        <f>AW206-Baseline!AW206</f>
        <v>213.42348903639686</v>
      </c>
      <c r="AX226" s="21">
        <f>AX206-Baseline!AX206</f>
        <v>224.24983984296978</v>
      </c>
      <c r="AY226" s="21">
        <f>AY206-Baseline!AY206</f>
        <v>235.13759734374617</v>
      </c>
      <c r="AZ226" s="21">
        <f>AZ206-Baseline!AZ206</f>
        <v>246.07253409436817</v>
      </c>
      <c r="BA226" s="21">
        <f>BA206-Baseline!BA206</f>
        <v>257.05540721247962</v>
      </c>
      <c r="BB226" s="21">
        <f>BB206-Baseline!BB206</f>
        <v>268.08549324788419</v>
      </c>
    </row>
    <row r="227" spans="1:54" outlineLevel="1">
      <c r="B227" s="19"/>
      <c r="C227" s="19"/>
      <c r="D227" s="19"/>
      <c r="E227" s="15"/>
    </row>
    <row r="228" spans="1:54" ht="13.5"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25" outlineLevel="1" thickTop="1" thickBot="1">
      <c r="A229" s="57"/>
      <c r="B229" s="56" t="s">
        <v>501</v>
      </c>
      <c r="C229" s="57"/>
      <c r="D229" s="56" t="s">
        <v>386</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3.5"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mergeCells count="44">
    <mergeCell ref="A54:A64"/>
    <mergeCell ref="A66:A71"/>
    <mergeCell ref="A75:A77"/>
    <mergeCell ref="A220:A222"/>
    <mergeCell ref="A224:A226"/>
    <mergeCell ref="A190:A198"/>
    <mergeCell ref="A200:A202"/>
    <mergeCell ref="A143:A154"/>
    <mergeCell ref="A158:A169"/>
    <mergeCell ref="A172:A174"/>
    <mergeCell ref="A176:A178"/>
    <mergeCell ref="A186:A187"/>
    <mergeCell ref="A204:A206"/>
    <mergeCell ref="A210:A218"/>
    <mergeCell ref="A19:B19"/>
    <mergeCell ref="I20:N20"/>
    <mergeCell ref="P20:U20"/>
    <mergeCell ref="I21:N45"/>
    <mergeCell ref="P21:U45"/>
    <mergeCell ref="B23:G23"/>
    <mergeCell ref="D30:G30"/>
    <mergeCell ref="A31:A40"/>
    <mergeCell ref="D35:G35"/>
    <mergeCell ref="D36:G36"/>
    <mergeCell ref="D37:G37"/>
    <mergeCell ref="D38:G38"/>
    <mergeCell ref="D39:G39"/>
    <mergeCell ref="D40:G40"/>
    <mergeCell ref="D31:G34"/>
    <mergeCell ref="I2:U2"/>
    <mergeCell ref="I3:N4"/>
    <mergeCell ref="P3:U4"/>
    <mergeCell ref="I5:N18"/>
    <mergeCell ref="P5:U18"/>
    <mergeCell ref="AS51:AW51"/>
    <mergeCell ref="AX51:BB51"/>
    <mergeCell ref="E51:I51"/>
    <mergeCell ref="J51:N51"/>
    <mergeCell ref="O51:S51"/>
    <mergeCell ref="T51:X51"/>
    <mergeCell ref="Y51:AC51"/>
    <mergeCell ref="AD51:AH51"/>
    <mergeCell ref="AI51:AM51"/>
    <mergeCell ref="AN51:AR51"/>
  </mergeCell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DCB97358-58A9-40ED-896B-8E74C7BAA72D}">
          <x14:formula1>
            <xm:f>'Fixed Data'!$E$55:$E$58</xm:f>
          </x14:formula1>
          <xm:sqref>B158:B169 B143:B154</xm:sqref>
        </x14:dataValidation>
        <x14:dataValidation type="list" allowBlank="1" showInputMessage="1" showErrorMessage="1" xr:uid="{48ABFDE5-159F-44ED-B5E4-98A27830447B}">
          <x14:formula1>
            <xm:f>'Fixed Data'!$C$64:$C$65</xm:f>
          </x14:formula1>
          <xm:sqref>B66:B70</xm:sqref>
        </x14:dataValidation>
        <x14:dataValidation type="list" allowBlank="1" showInputMessage="1" showErrorMessage="1" xr:uid="{BA00CBD4-0936-412B-B5EB-89A31E109FB5}">
          <x14:formula1>
            <xm:f>'Fixed Data'!$C$55:$C$61</xm:f>
          </x14:formula1>
          <xm:sqref>C63</xm:sqref>
        </x14:dataValidation>
        <x14:dataValidation type="list" allowBlank="1" showInputMessage="1" showErrorMessage="1" xr:uid="{0096F467-43C8-43D6-AAB6-58DEABB2423A}">
          <x14:formula1>
            <xm:f>'Fixed Data'!$A$55:$A$78</xm:f>
          </x14:formula1>
          <xm:sqref>B54:B63</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52CC2-B0B3-4751-8F88-B3363278DCC8}">
  <sheetPr>
    <tabColor theme="9" tint="0.59999389629810485"/>
  </sheetPr>
  <dimension ref="A1:S34"/>
  <sheetViews>
    <sheetView workbookViewId="0">
      <selection activeCell="A34" sqref="A34"/>
    </sheetView>
  </sheetViews>
  <sheetFormatPr defaultRowHeight="12.75"/>
  <cols>
    <col min="1" max="1" width="22" customWidth="1"/>
  </cols>
  <sheetData>
    <row r="1" spans="1:19">
      <c r="A1" s="4" t="s">
        <v>502</v>
      </c>
    </row>
    <row r="2" spans="1:19">
      <c r="A2" s="472" t="s">
        <v>503</v>
      </c>
      <c r="B2" s="472"/>
      <c r="C2" s="472"/>
      <c r="D2" s="472"/>
      <c r="E2" s="472"/>
      <c r="F2" s="472"/>
      <c r="G2" s="472"/>
      <c r="H2" s="472"/>
      <c r="I2" s="472"/>
      <c r="J2" s="472"/>
      <c r="K2" s="472"/>
      <c r="L2" s="472"/>
      <c r="M2" s="472"/>
      <c r="N2" s="472"/>
      <c r="O2" s="472"/>
      <c r="P2" s="472"/>
      <c r="Q2" s="472"/>
      <c r="R2" s="472"/>
      <c r="S2" s="472"/>
    </row>
    <row r="3" spans="1:19">
      <c r="A3" s="472"/>
      <c r="B3" s="472"/>
      <c r="C3" s="472"/>
      <c r="D3" s="472"/>
      <c r="E3" s="472"/>
      <c r="F3" s="472"/>
      <c r="G3" s="472"/>
      <c r="H3" s="472"/>
      <c r="I3" s="472"/>
      <c r="J3" s="472"/>
      <c r="K3" s="472"/>
      <c r="L3" s="472"/>
      <c r="M3" s="472"/>
      <c r="N3" s="472"/>
      <c r="O3" s="472"/>
      <c r="P3" s="472"/>
      <c r="Q3" s="472"/>
      <c r="R3" s="472"/>
      <c r="S3" s="472"/>
    </row>
    <row r="4" spans="1:19">
      <c r="A4" s="472"/>
      <c r="B4" s="472"/>
      <c r="C4" s="472"/>
      <c r="D4" s="472"/>
      <c r="E4" s="472"/>
      <c r="F4" s="472"/>
      <c r="G4" s="472"/>
      <c r="H4" s="472"/>
      <c r="I4" s="472"/>
      <c r="J4" s="472"/>
      <c r="K4" s="472"/>
      <c r="L4" s="472"/>
      <c r="M4" s="472"/>
      <c r="N4" s="472"/>
      <c r="O4" s="472"/>
      <c r="P4" s="472"/>
      <c r="Q4" s="472"/>
      <c r="R4" s="472"/>
      <c r="S4" s="472"/>
    </row>
    <row r="6" spans="1:19">
      <c r="A6" s="4" t="s">
        <v>504</v>
      </c>
    </row>
    <row r="19" spans="1:19">
      <c r="A19" s="4" t="s">
        <v>505</v>
      </c>
    </row>
    <row r="20" spans="1:19">
      <c r="A20" s="472" t="s">
        <v>506</v>
      </c>
      <c r="B20" s="472"/>
      <c r="C20" s="472"/>
      <c r="D20" s="472"/>
      <c r="E20" s="472"/>
      <c r="F20" s="472"/>
      <c r="G20" s="472"/>
      <c r="H20" s="472"/>
      <c r="I20" s="472"/>
      <c r="J20" s="472"/>
      <c r="K20" s="472"/>
      <c r="L20" s="472"/>
      <c r="M20" s="472"/>
      <c r="N20" s="472"/>
      <c r="O20" s="472"/>
      <c r="P20" s="472"/>
      <c r="Q20" s="472"/>
      <c r="R20" s="472"/>
      <c r="S20" s="472"/>
    </row>
    <row r="21" spans="1:19" ht="25.5" customHeight="1">
      <c r="A21" s="472"/>
      <c r="B21" s="472"/>
      <c r="C21" s="472"/>
      <c r="D21" s="472"/>
      <c r="E21" s="472"/>
      <c r="F21" s="472"/>
      <c r="G21" s="472"/>
      <c r="H21" s="472"/>
      <c r="I21" s="472"/>
      <c r="J21" s="472"/>
      <c r="K21" s="472"/>
      <c r="L21" s="472"/>
      <c r="M21" s="472"/>
      <c r="N21" s="472"/>
      <c r="O21" s="472"/>
      <c r="P21" s="472"/>
      <c r="Q21" s="472"/>
      <c r="R21" s="472"/>
      <c r="S21" s="472"/>
    </row>
    <row r="23" spans="1:19">
      <c r="A23" s="158" t="s">
        <v>348</v>
      </c>
      <c r="B23" s="473" t="s">
        <v>507</v>
      </c>
      <c r="C23" s="473"/>
      <c r="D23" s="473"/>
      <c r="E23" s="473"/>
      <c r="F23" s="473"/>
      <c r="G23" s="473"/>
      <c r="H23" s="473"/>
      <c r="I23" s="473"/>
      <c r="J23" s="473"/>
      <c r="K23" s="473"/>
      <c r="L23" s="473"/>
      <c r="M23" s="473"/>
      <c r="N23" s="473"/>
      <c r="O23" s="473"/>
      <c r="P23" s="473"/>
      <c r="Q23" s="473"/>
      <c r="R23" s="473"/>
      <c r="S23" s="473"/>
    </row>
    <row r="24" spans="1:19">
      <c r="A24" s="158" t="s">
        <v>489</v>
      </c>
      <c r="B24" s="473" t="s">
        <v>508</v>
      </c>
      <c r="C24" s="473"/>
      <c r="D24" s="473"/>
      <c r="E24" s="473"/>
      <c r="F24" s="473"/>
      <c r="G24" s="473"/>
      <c r="H24" s="473"/>
      <c r="I24" s="473"/>
      <c r="J24" s="473"/>
      <c r="K24" s="473"/>
      <c r="L24" s="473"/>
      <c r="M24" s="473"/>
      <c r="N24" s="473"/>
      <c r="O24" s="473"/>
      <c r="P24" s="473"/>
      <c r="Q24" s="473"/>
      <c r="R24" s="473"/>
      <c r="S24" s="473"/>
    </row>
    <row r="25" spans="1:19">
      <c r="A25" s="159" t="s">
        <v>392</v>
      </c>
      <c r="B25" s="473" t="s">
        <v>509</v>
      </c>
      <c r="C25" s="473"/>
      <c r="D25" s="473"/>
      <c r="E25" s="473"/>
      <c r="F25" s="473"/>
      <c r="G25" s="473"/>
      <c r="H25" s="473"/>
      <c r="I25" s="473"/>
      <c r="J25" s="473"/>
      <c r="K25" s="473"/>
      <c r="L25" s="473"/>
      <c r="M25" s="473"/>
      <c r="N25" s="473"/>
      <c r="O25" s="473"/>
      <c r="P25" s="473"/>
      <c r="Q25" s="473"/>
      <c r="R25" s="473"/>
      <c r="S25" s="473"/>
    </row>
    <row r="26" spans="1:19">
      <c r="A26" s="159" t="s">
        <v>468</v>
      </c>
      <c r="B26" s="473" t="s">
        <v>509</v>
      </c>
      <c r="C26" s="473"/>
      <c r="D26" s="473"/>
      <c r="E26" s="473"/>
      <c r="F26" s="473"/>
      <c r="G26" s="473"/>
      <c r="H26" s="473"/>
      <c r="I26" s="473"/>
      <c r="J26" s="473"/>
      <c r="K26" s="473"/>
      <c r="L26" s="473"/>
      <c r="M26" s="473"/>
      <c r="N26" s="473"/>
      <c r="O26" s="473"/>
      <c r="P26" s="473"/>
      <c r="Q26" s="473"/>
      <c r="R26" s="473"/>
      <c r="S26" s="473"/>
    </row>
    <row r="27" spans="1:19">
      <c r="A27" s="159" t="s">
        <v>469</v>
      </c>
      <c r="B27" s="473" t="s">
        <v>509</v>
      </c>
      <c r="C27" s="473"/>
      <c r="D27" s="473"/>
      <c r="E27" s="473"/>
      <c r="F27" s="473"/>
      <c r="G27" s="473"/>
      <c r="H27" s="473"/>
      <c r="I27" s="473"/>
      <c r="J27" s="473"/>
      <c r="K27" s="473"/>
      <c r="L27" s="473"/>
      <c r="M27" s="473"/>
      <c r="N27" s="473"/>
      <c r="O27" s="473"/>
      <c r="P27" s="473"/>
      <c r="Q27" s="473"/>
      <c r="R27" s="473"/>
      <c r="S27" s="473"/>
    </row>
    <row r="31" spans="1:19">
      <c r="A31" s="4" t="s">
        <v>510</v>
      </c>
    </row>
    <row r="32" spans="1:19">
      <c r="A32" t="s">
        <v>511</v>
      </c>
    </row>
    <row r="34" spans="1:1">
      <c r="A34" s="4" t="s">
        <v>512</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0">
    <tabColor rgb="FF92D050"/>
    <pageSetUpPr autoPageBreaks="0"/>
  </sheetPr>
  <dimension ref="A1:BB358"/>
  <sheetViews>
    <sheetView topLeftCell="A4" zoomScale="85" zoomScaleNormal="85" workbookViewId="0">
      <selection activeCell="B10" sqref="B10"/>
    </sheetView>
  </sheetViews>
  <sheetFormatPr defaultColWidth="9" defaultRowHeight="12.75" outlineLevelRow="3"/>
  <cols>
    <col min="1" max="1" width="31.375" customWidth="1"/>
    <col min="2" max="2" width="32.875" customWidth="1"/>
    <col min="3" max="3" width="23.625" customWidth="1"/>
    <col min="4" max="4" width="15.375" customWidth="1"/>
    <col min="5" max="5" width="21.375" bestFit="1" customWidth="1"/>
    <col min="6" max="6" width="19.625" bestFit="1" customWidth="1"/>
    <col min="7" max="7" width="15.75" customWidth="1"/>
    <col min="8" max="49" width="14.625" customWidth="1"/>
    <col min="50" max="58" width="9" customWidth="1"/>
    <col min="60" max="60" width="9" customWidth="1"/>
  </cols>
  <sheetData>
    <row r="1" spans="1:21" ht="56.85" customHeight="1" thickBot="1"/>
    <row r="2" spans="1:21" ht="15" customHeight="1" thickBot="1">
      <c r="A2" s="12" t="s">
        <v>80</v>
      </c>
      <c r="F2" s="24"/>
      <c r="G2" s="10"/>
      <c r="I2" s="412" t="s">
        <v>340</v>
      </c>
      <c r="J2" s="413"/>
      <c r="K2" s="413"/>
      <c r="L2" s="413"/>
      <c r="M2" s="413"/>
      <c r="N2" s="413"/>
      <c r="O2" s="413"/>
      <c r="P2" s="413"/>
      <c r="Q2" s="413"/>
      <c r="R2" s="413"/>
      <c r="S2" s="413"/>
      <c r="T2" s="413"/>
      <c r="U2" s="414"/>
    </row>
    <row r="3" spans="1:21" ht="13.5" customHeight="1" outlineLevel="1" thickBot="1">
      <c r="A3" s="3"/>
      <c r="B3" s="7"/>
      <c r="F3" s="24"/>
      <c r="G3" s="10"/>
      <c r="I3" s="415" t="s">
        <v>341</v>
      </c>
      <c r="J3" s="416"/>
      <c r="K3" s="416"/>
      <c r="L3" s="416"/>
      <c r="M3" s="416"/>
      <c r="N3" s="417"/>
      <c r="O3" s="1"/>
      <c r="P3" s="421" t="s">
        <v>342</v>
      </c>
      <c r="Q3" s="422"/>
      <c r="R3" s="422"/>
      <c r="S3" s="422"/>
      <c r="T3" s="422"/>
      <c r="U3" s="423"/>
    </row>
    <row r="4" spans="1:21" ht="56.25" customHeight="1" outlineLevel="1">
      <c r="A4" s="31" t="s">
        <v>157</v>
      </c>
      <c r="B4" s="86"/>
      <c r="E4" s="53" t="s">
        <v>343</v>
      </c>
      <c r="F4" s="91"/>
      <c r="G4" s="28"/>
      <c r="H4" s="10"/>
      <c r="I4" s="418"/>
      <c r="J4" s="419"/>
      <c r="K4" s="419"/>
      <c r="L4" s="419"/>
      <c r="M4" s="419"/>
      <c r="N4" s="420"/>
      <c r="P4" s="424"/>
      <c r="Q4" s="425"/>
      <c r="R4" s="425"/>
      <c r="S4" s="425"/>
      <c r="T4" s="425"/>
      <c r="U4" s="426"/>
    </row>
    <row r="5" spans="1:21" outlineLevel="1">
      <c r="A5" s="13" t="s">
        <v>344</v>
      </c>
      <c r="B5" s="88"/>
      <c r="E5" s="14"/>
      <c r="H5" s="10"/>
      <c r="I5" s="482"/>
      <c r="J5" s="439"/>
      <c r="K5" s="439"/>
      <c r="L5" s="439"/>
      <c r="M5" s="439"/>
      <c r="N5" s="440"/>
      <c r="P5" s="482"/>
      <c r="Q5" s="439"/>
      <c r="R5" s="439"/>
      <c r="S5" s="439"/>
      <c r="T5" s="439"/>
      <c r="U5" s="440"/>
    </row>
    <row r="6" spans="1:21" outlineLevel="1">
      <c r="A6" s="13" t="s">
        <v>347</v>
      </c>
      <c r="B6" s="88"/>
      <c r="E6" s="53" t="s">
        <v>349</v>
      </c>
      <c r="F6" s="90"/>
      <c r="H6" s="10"/>
      <c r="I6" s="441"/>
      <c r="J6" s="442"/>
      <c r="K6" s="442"/>
      <c r="L6" s="442"/>
      <c r="M6" s="442"/>
      <c r="N6" s="443"/>
      <c r="P6" s="441"/>
      <c r="Q6" s="442"/>
      <c r="R6" s="442"/>
      <c r="S6" s="442"/>
      <c r="T6" s="442"/>
      <c r="U6" s="443"/>
    </row>
    <row r="7" spans="1:21" outlineLevel="1">
      <c r="A7" s="13" t="s">
        <v>351</v>
      </c>
      <c r="B7" s="88"/>
      <c r="E7" s="14"/>
      <c r="H7" s="10"/>
      <c r="I7" s="441"/>
      <c r="J7" s="442"/>
      <c r="K7" s="442"/>
      <c r="L7" s="442"/>
      <c r="M7" s="442"/>
      <c r="N7" s="443"/>
      <c r="P7" s="441"/>
      <c r="Q7" s="442"/>
      <c r="R7" s="442"/>
      <c r="S7" s="442"/>
      <c r="T7" s="442"/>
      <c r="U7" s="443"/>
    </row>
    <row r="8" spans="1:21" ht="39" outlineLevel="1" thickBot="1">
      <c r="A8" s="34" t="s">
        <v>352</v>
      </c>
      <c r="B8" s="89"/>
      <c r="E8" s="14"/>
      <c r="H8" s="10"/>
      <c r="I8" s="441"/>
      <c r="J8" s="442"/>
      <c r="K8" s="442"/>
      <c r="L8" s="442"/>
      <c r="M8" s="442"/>
      <c r="N8" s="443"/>
      <c r="P8" s="441"/>
      <c r="Q8" s="442"/>
      <c r="R8" s="442"/>
      <c r="S8" s="442"/>
      <c r="T8" s="442"/>
      <c r="U8" s="443"/>
    </row>
    <row r="9" spans="1:21" outlineLevel="1">
      <c r="E9" s="14"/>
      <c r="H9" s="10"/>
      <c r="I9" s="441"/>
      <c r="J9" s="442"/>
      <c r="K9" s="442"/>
      <c r="L9" s="442"/>
      <c r="M9" s="442"/>
      <c r="N9" s="443"/>
      <c r="P9" s="441"/>
      <c r="Q9" s="442"/>
      <c r="R9" s="442"/>
      <c r="S9" s="442"/>
      <c r="T9" s="442"/>
      <c r="U9" s="443"/>
    </row>
    <row r="10" spans="1:21" ht="26.25" outlineLevel="1" thickBot="1">
      <c r="A10" s="32" t="s">
        <v>354</v>
      </c>
      <c r="B10" s="35">
        <f>Baseline!B10</f>
        <v>2027</v>
      </c>
      <c r="E10" s="14"/>
      <c r="H10" s="10"/>
      <c r="I10" s="441"/>
      <c r="J10" s="442"/>
      <c r="K10" s="442"/>
      <c r="L10" s="442"/>
      <c r="M10" s="442"/>
      <c r="N10" s="443"/>
      <c r="P10" s="441"/>
      <c r="Q10" s="442"/>
      <c r="R10" s="442"/>
      <c r="S10" s="442"/>
      <c r="T10" s="442"/>
      <c r="U10" s="443"/>
    </row>
    <row r="11" spans="1:21" outlineLevel="1">
      <c r="A11" s="16"/>
      <c r="H11" s="10"/>
      <c r="I11" s="441"/>
      <c r="J11" s="442"/>
      <c r="K11" s="442"/>
      <c r="L11" s="442"/>
      <c r="M11" s="442"/>
      <c r="N11" s="443"/>
      <c r="P11" s="441"/>
      <c r="Q11" s="442"/>
      <c r="R11" s="442"/>
      <c r="S11" s="442"/>
      <c r="T11" s="442"/>
      <c r="U11" s="443"/>
    </row>
    <row r="12" spans="1:21" ht="38.25" outlineLevel="1">
      <c r="A12" s="26" t="s">
        <v>355</v>
      </c>
      <c r="B12" s="26" t="s">
        <v>356</v>
      </c>
      <c r="C12" s="26" t="s">
        <v>357</v>
      </c>
      <c r="D12" s="26" t="s">
        <v>358</v>
      </c>
      <c r="E12" s="26" t="s">
        <v>359</v>
      </c>
      <c r="F12" s="26" t="s">
        <v>360</v>
      </c>
      <c r="G12" s="26" t="s">
        <v>361</v>
      </c>
      <c r="I12" s="441"/>
      <c r="J12" s="442"/>
      <c r="K12" s="442"/>
      <c r="L12" s="442"/>
      <c r="M12" s="442"/>
      <c r="N12" s="443"/>
      <c r="P12" s="441"/>
      <c r="Q12" s="442"/>
      <c r="R12" s="442"/>
      <c r="S12" s="442"/>
      <c r="T12" s="442"/>
      <c r="U12" s="443"/>
    </row>
    <row r="13" spans="1:21" outlineLevel="1">
      <c r="A13" s="58">
        <v>2035</v>
      </c>
      <c r="B13" s="21">
        <f t="shared" ref="B13:B18" si="0">INDEX($E$204:$AW$204,1,MATCH($A13,$E$53:$BB$53,0))</f>
        <v>0</v>
      </c>
      <c r="C13" s="21">
        <f>B13-Baseline!B13</f>
        <v>199.73159405474104</v>
      </c>
      <c r="D13" s="21">
        <f t="shared" ref="D13:D18" si="1">INDEX($E$205:$AW$205,1,MATCH($A13,$E$53:$BB$53,0))</f>
        <v>0</v>
      </c>
      <c r="E13" s="21">
        <f>D13-Baseline!D13</f>
        <v>142.25770774869332</v>
      </c>
      <c r="F13" s="21">
        <f t="shared" ref="F13:F18" si="2">INDEX($E$206:$AW$206,1,MATCH($A13,$E$53:$BB$53,0))</f>
        <v>0</v>
      </c>
      <c r="G13" s="21">
        <f>F13-Baseline!F13</f>
        <v>257.19937447771417</v>
      </c>
      <c r="I13" s="441"/>
      <c r="J13" s="442"/>
      <c r="K13" s="442"/>
      <c r="L13" s="442"/>
      <c r="M13" s="442"/>
      <c r="N13" s="443"/>
      <c r="P13" s="441"/>
      <c r="Q13" s="442"/>
      <c r="R13" s="442"/>
      <c r="S13" s="442"/>
      <c r="T13" s="442"/>
      <c r="U13" s="443"/>
    </row>
    <row r="14" spans="1:21" outlineLevel="1">
      <c r="A14" s="58">
        <v>2040</v>
      </c>
      <c r="B14" s="21">
        <f t="shared" si="0"/>
        <v>0</v>
      </c>
      <c r="C14" s="21">
        <f>B14-Baseline!B14</f>
        <v>312.66434952154668</v>
      </c>
      <c r="D14" s="21">
        <f t="shared" si="1"/>
        <v>0</v>
      </c>
      <c r="E14" s="21">
        <f>D14-Baseline!D14</f>
        <v>221.42854109435197</v>
      </c>
      <c r="F14" s="21">
        <f t="shared" si="2"/>
        <v>0</v>
      </c>
      <c r="G14" s="21">
        <f>F14-Baseline!F14</f>
        <v>403.9870731499106</v>
      </c>
      <c r="I14" s="441"/>
      <c r="J14" s="442"/>
      <c r="K14" s="442"/>
      <c r="L14" s="442"/>
      <c r="M14" s="442"/>
      <c r="N14" s="443"/>
      <c r="P14" s="441"/>
      <c r="Q14" s="442"/>
      <c r="R14" s="442"/>
      <c r="S14" s="442"/>
      <c r="T14" s="442"/>
      <c r="U14" s="443"/>
    </row>
    <row r="15" spans="1:21" outlineLevel="1">
      <c r="A15" s="58">
        <v>2045</v>
      </c>
      <c r="B15" s="21">
        <f t="shared" si="0"/>
        <v>0</v>
      </c>
      <c r="C15" s="21">
        <f>B15-Baseline!B15</f>
        <v>426.09519740513349</v>
      </c>
      <c r="D15" s="21">
        <f t="shared" si="1"/>
        <v>0</v>
      </c>
      <c r="E15" s="21">
        <f>D15-Baseline!D15</f>
        <v>300.1472322576048</v>
      </c>
      <c r="F15" s="21">
        <f t="shared" si="2"/>
        <v>0</v>
      </c>
      <c r="G15" s="21">
        <f>F15-Baseline!F15</f>
        <v>552.08140024918555</v>
      </c>
      <c r="I15" s="441"/>
      <c r="J15" s="442"/>
      <c r="K15" s="442"/>
      <c r="L15" s="442"/>
      <c r="M15" s="442"/>
      <c r="N15" s="443"/>
      <c r="P15" s="441"/>
      <c r="Q15" s="442"/>
      <c r="R15" s="442"/>
      <c r="S15" s="442"/>
      <c r="T15" s="442"/>
      <c r="U15" s="443"/>
    </row>
    <row r="16" spans="1:21" outlineLevel="1">
      <c r="A16" s="58">
        <v>2050</v>
      </c>
      <c r="B16" s="21">
        <f t="shared" si="0"/>
        <v>0</v>
      </c>
      <c r="C16" s="21">
        <f>B16-Baseline!B16</f>
        <v>540.40633294233544</v>
      </c>
      <c r="D16" s="21">
        <f t="shared" si="1"/>
        <v>0</v>
      </c>
      <c r="E16" s="21">
        <f>D16-Baseline!D16</f>
        <v>378.74386822911282</v>
      </c>
      <c r="F16" s="21">
        <f t="shared" si="2"/>
        <v>0</v>
      </c>
      <c r="G16" s="21">
        <f>F16-Baseline!F16</f>
        <v>702.02010300445522</v>
      </c>
      <c r="I16" s="441"/>
      <c r="J16" s="442"/>
      <c r="K16" s="442"/>
      <c r="L16" s="442"/>
      <c r="M16" s="442"/>
      <c r="N16" s="443"/>
      <c r="P16" s="441"/>
      <c r="Q16" s="442"/>
      <c r="R16" s="442"/>
      <c r="S16" s="442"/>
      <c r="T16" s="442"/>
      <c r="U16" s="443"/>
    </row>
    <row r="17" spans="1:21" outlineLevel="1">
      <c r="A17" s="58">
        <v>2060</v>
      </c>
      <c r="B17" s="21">
        <f t="shared" si="0"/>
        <v>0</v>
      </c>
      <c r="C17" s="21">
        <f>B17-Baseline!B17</f>
        <v>1986.0768888023481</v>
      </c>
      <c r="D17" s="21">
        <f t="shared" si="1"/>
        <v>0</v>
      </c>
      <c r="E17" s="21">
        <f>D17-Baseline!D17</f>
        <v>1264.6394683904321</v>
      </c>
      <c r="F17" s="21">
        <f t="shared" si="2"/>
        <v>0</v>
      </c>
      <c r="G17" s="21">
        <f>F17-Baseline!F17</f>
        <v>2702.2147905251627</v>
      </c>
      <c r="I17" s="441"/>
      <c r="J17" s="442"/>
      <c r="K17" s="442"/>
      <c r="L17" s="442"/>
      <c r="M17" s="442"/>
      <c r="N17" s="443"/>
      <c r="P17" s="441"/>
      <c r="Q17" s="442"/>
      <c r="R17" s="442"/>
      <c r="S17" s="442"/>
      <c r="T17" s="442"/>
      <c r="U17" s="443"/>
    </row>
    <row r="18" spans="1:21" outlineLevel="1">
      <c r="A18" s="58">
        <v>2070</v>
      </c>
      <c r="B18" s="21">
        <f t="shared" si="0"/>
        <v>0</v>
      </c>
      <c r="C18" s="21">
        <f>B18-Baseline!B18</f>
        <v>3534.7401744847775</v>
      </c>
      <c r="D18" s="21">
        <f t="shared" si="1"/>
        <v>0</v>
      </c>
      <c r="E18" s="21">
        <f>D18-Baseline!D18</f>
        <v>2193.8552758539854</v>
      </c>
      <c r="F18" s="21">
        <f t="shared" si="2"/>
        <v>0</v>
      </c>
      <c r="G18" s="21">
        <f>F18-Baseline!F18</f>
        <v>4859.6436074434969</v>
      </c>
      <c r="I18" s="444"/>
      <c r="J18" s="445"/>
      <c r="K18" s="445"/>
      <c r="L18" s="445"/>
      <c r="M18" s="445"/>
      <c r="N18" s="446"/>
      <c r="P18" s="444"/>
      <c r="Q18" s="445"/>
      <c r="R18" s="445"/>
      <c r="S18" s="445"/>
      <c r="T18" s="445"/>
      <c r="U18" s="446"/>
    </row>
    <row r="19" spans="1:21" ht="13.5" outlineLevel="1" thickBot="1">
      <c r="A19" s="447"/>
      <c r="B19" s="447"/>
      <c r="I19" s="250"/>
      <c r="J19" s="251"/>
      <c r="K19" s="251"/>
      <c r="L19" s="251"/>
      <c r="M19" s="251"/>
      <c r="N19" s="251"/>
      <c r="P19" s="249"/>
      <c r="Q19" s="249"/>
      <c r="R19" s="249"/>
      <c r="S19" s="249"/>
      <c r="T19" s="249"/>
      <c r="U19" s="232"/>
    </row>
    <row r="20" spans="1:21" ht="26.25" customHeight="1" outlineLevel="1">
      <c r="A20" s="54" t="s">
        <v>362</v>
      </c>
      <c r="B20" s="55">
        <f>Baseline!B20</f>
        <v>0.33700000000000002</v>
      </c>
      <c r="E20" s="154"/>
      <c r="I20" s="436" t="s">
        <v>363</v>
      </c>
      <c r="J20" s="437"/>
      <c r="K20" s="437"/>
      <c r="L20" s="437"/>
      <c r="M20" s="437"/>
      <c r="N20" s="438"/>
      <c r="P20" s="436" t="s">
        <v>364</v>
      </c>
      <c r="Q20" s="437"/>
      <c r="R20" s="437"/>
      <c r="S20" s="437"/>
      <c r="T20" s="437"/>
      <c r="U20" s="438"/>
    </row>
    <row r="21" spans="1:21" ht="12.75" customHeight="1" outlineLevel="1">
      <c r="A21" s="154"/>
      <c r="B21" s="155"/>
      <c r="I21" s="482"/>
      <c r="J21" s="439"/>
      <c r="K21" s="439"/>
      <c r="L21" s="439"/>
      <c r="M21" s="439"/>
      <c r="N21" s="440"/>
      <c r="P21" s="482"/>
      <c r="Q21" s="439"/>
      <c r="R21" s="439"/>
      <c r="S21" s="439"/>
      <c r="T21" s="439"/>
      <c r="U21" s="440"/>
    </row>
    <row r="22" spans="1:21" ht="12.75" customHeight="1" outlineLevel="1">
      <c r="A22" s="154"/>
      <c r="B22" s="155"/>
      <c r="I22" s="441"/>
      <c r="J22" s="442"/>
      <c r="K22" s="442"/>
      <c r="L22" s="442"/>
      <c r="M22" s="442"/>
      <c r="N22" s="443"/>
      <c r="P22" s="441"/>
      <c r="Q22" s="442"/>
      <c r="R22" s="442"/>
      <c r="S22" s="442"/>
      <c r="T22" s="442"/>
      <c r="U22" s="443"/>
    </row>
    <row r="23" spans="1:21" outlineLevel="1">
      <c r="A23" s="154"/>
      <c r="B23" s="462" t="s">
        <v>366</v>
      </c>
      <c r="C23" s="463"/>
      <c r="D23" s="463"/>
      <c r="E23" s="463"/>
      <c r="F23" s="463"/>
      <c r="G23" s="464"/>
      <c r="I23" s="441"/>
      <c r="J23" s="442"/>
      <c r="K23" s="442"/>
      <c r="L23" s="442"/>
      <c r="M23" s="442"/>
      <c r="N23" s="443"/>
      <c r="P23" s="441"/>
      <c r="Q23" s="442"/>
      <c r="R23" s="442"/>
      <c r="S23" s="442"/>
      <c r="T23" s="442"/>
      <c r="U23" s="443"/>
    </row>
    <row r="24" spans="1:21" outlineLevel="1">
      <c r="B24" s="17">
        <v>2027</v>
      </c>
      <c r="C24" s="17">
        <v>2028</v>
      </c>
      <c r="D24" s="17">
        <v>2029</v>
      </c>
      <c r="E24" s="17">
        <v>2030</v>
      </c>
      <c r="F24" s="17">
        <v>2031</v>
      </c>
      <c r="G24" s="17" t="s">
        <v>367</v>
      </c>
      <c r="I24" s="441"/>
      <c r="J24" s="442"/>
      <c r="K24" s="442"/>
      <c r="L24" s="442"/>
      <c r="M24" s="442"/>
      <c r="N24" s="443"/>
      <c r="P24" s="441"/>
      <c r="Q24" s="442"/>
      <c r="R24" s="442"/>
      <c r="S24" s="442"/>
      <c r="T24" s="442"/>
      <c r="U24" s="443"/>
    </row>
    <row r="25" spans="1:21" ht="13.5" outlineLevel="1" thickBot="1">
      <c r="B25" s="30" t="s">
        <v>368</v>
      </c>
      <c r="C25" s="30" t="s">
        <v>368</v>
      </c>
      <c r="D25" s="30" t="s">
        <v>368</v>
      </c>
      <c r="E25" s="30" t="s">
        <v>368</v>
      </c>
      <c r="F25" s="30" t="s">
        <v>368</v>
      </c>
      <c r="G25" s="30" t="s">
        <v>368</v>
      </c>
      <c r="I25" s="441"/>
      <c r="J25" s="442"/>
      <c r="K25" s="442"/>
      <c r="L25" s="442"/>
      <c r="M25" s="442"/>
      <c r="N25" s="443"/>
      <c r="P25" s="441"/>
      <c r="Q25" s="442"/>
      <c r="R25" s="442"/>
      <c r="S25" s="442"/>
      <c r="T25" s="442"/>
      <c r="U25" s="443"/>
    </row>
    <row r="26" spans="1:21" outlineLevel="1">
      <c r="A26" s="54" t="s">
        <v>369</v>
      </c>
      <c r="B26" s="21">
        <f>E64</f>
        <v>0</v>
      </c>
      <c r="C26" s="21">
        <f>F64</f>
        <v>0</v>
      </c>
      <c r="D26" s="21">
        <f>G64</f>
        <v>0</v>
      </c>
      <c r="E26" s="21">
        <f>H64</f>
        <v>0</v>
      </c>
      <c r="F26" s="21">
        <f>I64</f>
        <v>0</v>
      </c>
      <c r="G26" s="21">
        <f>SUM(J64:BB64)</f>
        <v>0</v>
      </c>
      <c r="I26" s="441"/>
      <c r="J26" s="442"/>
      <c r="K26" s="442"/>
      <c r="L26" s="442"/>
      <c r="M26" s="442"/>
      <c r="N26" s="443"/>
      <c r="P26" s="441"/>
      <c r="Q26" s="442"/>
      <c r="R26" s="442"/>
      <c r="S26" s="442"/>
      <c r="T26" s="442"/>
      <c r="U26" s="443"/>
    </row>
    <row r="27" spans="1:21" outlineLevel="1">
      <c r="A27" s="54" t="s">
        <v>370</v>
      </c>
      <c r="B27" s="21">
        <f>E71+E77</f>
        <v>0</v>
      </c>
      <c r="C27" s="21">
        <f>F71+F77</f>
        <v>0</v>
      </c>
      <c r="D27" s="21">
        <f>G71+G77</f>
        <v>0</v>
      </c>
      <c r="E27" s="21">
        <f>H71+H77</f>
        <v>0</v>
      </c>
      <c r="F27" s="21">
        <f>I71+I77</f>
        <v>0</v>
      </c>
      <c r="G27" s="21">
        <f>SUM(J71:BB71)+SUM(J77:BB77)</f>
        <v>0</v>
      </c>
      <c r="I27" s="441"/>
      <c r="J27" s="442"/>
      <c r="K27" s="442"/>
      <c r="L27" s="442"/>
      <c r="M27" s="442"/>
      <c r="N27" s="443"/>
      <c r="P27" s="441"/>
      <c r="Q27" s="442"/>
      <c r="R27" s="442"/>
      <c r="S27" s="442"/>
      <c r="T27" s="442"/>
      <c r="U27" s="443"/>
    </row>
    <row r="28" spans="1:21" outlineLevel="1">
      <c r="A28" s="154"/>
      <c r="B28" s="248"/>
      <c r="C28" s="248"/>
      <c r="D28" s="248"/>
      <c r="E28" s="248"/>
      <c r="F28" s="248"/>
      <c r="G28" s="248"/>
      <c r="I28" s="441"/>
      <c r="J28" s="442"/>
      <c r="K28" s="442"/>
      <c r="L28" s="442"/>
      <c r="M28" s="442"/>
      <c r="N28" s="443"/>
      <c r="P28" s="441"/>
      <c r="Q28" s="442"/>
      <c r="R28" s="442"/>
      <c r="S28" s="442"/>
      <c r="T28" s="442"/>
      <c r="U28" s="443"/>
    </row>
    <row r="29" spans="1:21" ht="13.5" outlineLevel="1" thickBot="1">
      <c r="A29" s="154"/>
      <c r="B29" s="248"/>
      <c r="C29" s="248"/>
      <c r="D29" s="248"/>
      <c r="E29" s="248"/>
      <c r="F29" s="248"/>
      <c r="G29" s="248"/>
      <c r="I29" s="441"/>
      <c r="J29" s="442"/>
      <c r="K29" s="442"/>
      <c r="L29" s="442"/>
      <c r="M29" s="442"/>
      <c r="N29" s="443"/>
      <c r="P29" s="441"/>
      <c r="Q29" s="442"/>
      <c r="R29" s="442"/>
      <c r="S29" s="442"/>
      <c r="T29" s="442"/>
      <c r="U29" s="443"/>
    </row>
    <row r="30" spans="1:21" ht="13.5" outlineLevel="1" thickBot="1">
      <c r="A30" s="308"/>
      <c r="B30" s="309" t="s">
        <v>371</v>
      </c>
      <c r="C30" s="310" t="s">
        <v>372</v>
      </c>
      <c r="D30" s="466" t="s">
        <v>323</v>
      </c>
      <c r="E30" s="467"/>
      <c r="F30" s="467"/>
      <c r="G30" s="468"/>
      <c r="I30" s="441"/>
      <c r="J30" s="442"/>
      <c r="K30" s="442"/>
      <c r="L30" s="442"/>
      <c r="M30" s="442"/>
      <c r="N30" s="443"/>
      <c r="P30" s="441"/>
      <c r="Q30" s="442"/>
      <c r="R30" s="442"/>
      <c r="S30" s="442"/>
      <c r="T30" s="442"/>
      <c r="U30" s="443"/>
    </row>
    <row r="31" spans="1:21" outlineLevel="1">
      <c r="A31" s="459" t="s">
        <v>373</v>
      </c>
      <c r="B31" s="311"/>
      <c r="C31" s="307"/>
      <c r="D31" s="410"/>
      <c r="E31" s="410"/>
      <c r="F31" s="410"/>
      <c r="G31" s="411"/>
      <c r="I31" s="441"/>
      <c r="J31" s="442"/>
      <c r="K31" s="442"/>
      <c r="L31" s="442"/>
      <c r="M31" s="442"/>
      <c r="N31" s="443"/>
      <c r="P31" s="441"/>
      <c r="Q31" s="442"/>
      <c r="R31" s="442"/>
      <c r="S31" s="442"/>
      <c r="T31" s="442"/>
      <c r="U31" s="443"/>
    </row>
    <row r="32" spans="1:21" outlineLevel="1">
      <c r="A32" s="459"/>
      <c r="B32" s="312"/>
      <c r="C32" s="252"/>
      <c r="D32" s="408"/>
      <c r="E32" s="408"/>
      <c r="F32" s="408"/>
      <c r="G32" s="409"/>
      <c r="I32" s="441"/>
      <c r="J32" s="442"/>
      <c r="K32" s="442"/>
      <c r="L32" s="442"/>
      <c r="M32" s="442"/>
      <c r="N32" s="443"/>
      <c r="P32" s="441"/>
      <c r="Q32" s="442"/>
      <c r="R32" s="442"/>
      <c r="S32" s="442"/>
      <c r="T32" s="442"/>
      <c r="U32" s="443"/>
    </row>
    <row r="33" spans="1:21" outlineLevel="1">
      <c r="A33" s="459"/>
      <c r="B33" s="312"/>
      <c r="C33" s="252"/>
      <c r="D33" s="408"/>
      <c r="E33" s="408"/>
      <c r="F33" s="408"/>
      <c r="G33" s="409"/>
      <c r="I33" s="441"/>
      <c r="J33" s="442"/>
      <c r="K33" s="442"/>
      <c r="L33" s="442"/>
      <c r="M33" s="442"/>
      <c r="N33" s="443"/>
      <c r="P33" s="441"/>
      <c r="Q33" s="442"/>
      <c r="R33" s="442"/>
      <c r="S33" s="442"/>
      <c r="T33" s="442"/>
      <c r="U33" s="443"/>
    </row>
    <row r="34" spans="1:21" outlineLevel="1">
      <c r="A34" s="459"/>
      <c r="B34" s="312"/>
      <c r="C34" s="252"/>
      <c r="D34" s="408"/>
      <c r="E34" s="408"/>
      <c r="F34" s="408"/>
      <c r="G34" s="409"/>
      <c r="I34" s="441"/>
      <c r="J34" s="442"/>
      <c r="K34" s="442"/>
      <c r="L34" s="442"/>
      <c r="M34" s="442"/>
      <c r="N34" s="443"/>
      <c r="P34" s="441"/>
      <c r="Q34" s="442"/>
      <c r="R34" s="442"/>
      <c r="S34" s="442"/>
      <c r="T34" s="442"/>
      <c r="U34" s="443"/>
    </row>
    <row r="35" spans="1:21" outlineLevel="1">
      <c r="A35" s="459"/>
      <c r="B35" s="312"/>
      <c r="C35" s="252"/>
      <c r="D35" s="408"/>
      <c r="E35" s="408"/>
      <c r="F35" s="408"/>
      <c r="G35" s="409"/>
      <c r="I35" s="441"/>
      <c r="J35" s="442"/>
      <c r="K35" s="442"/>
      <c r="L35" s="442"/>
      <c r="M35" s="442"/>
      <c r="N35" s="443"/>
      <c r="P35" s="441"/>
      <c r="Q35" s="442"/>
      <c r="R35" s="442"/>
      <c r="S35" s="442"/>
      <c r="T35" s="442"/>
      <c r="U35" s="443"/>
    </row>
    <row r="36" spans="1:21" outlineLevel="1">
      <c r="A36" s="459"/>
      <c r="B36" s="312"/>
      <c r="C36" s="252"/>
      <c r="D36" s="408"/>
      <c r="E36" s="408"/>
      <c r="F36" s="408"/>
      <c r="G36" s="409"/>
      <c r="I36" s="441"/>
      <c r="J36" s="442"/>
      <c r="K36" s="442"/>
      <c r="L36" s="442"/>
      <c r="M36" s="442"/>
      <c r="N36" s="443"/>
      <c r="P36" s="441"/>
      <c r="Q36" s="442"/>
      <c r="R36" s="442"/>
      <c r="S36" s="442"/>
      <c r="T36" s="442"/>
      <c r="U36" s="443"/>
    </row>
    <row r="37" spans="1:21" outlineLevel="1">
      <c r="A37" s="459"/>
      <c r="B37" s="312"/>
      <c r="C37" s="252"/>
      <c r="D37" s="408"/>
      <c r="E37" s="408"/>
      <c r="F37" s="408"/>
      <c r="G37" s="409"/>
      <c r="I37" s="441"/>
      <c r="J37" s="442"/>
      <c r="K37" s="442"/>
      <c r="L37" s="442"/>
      <c r="M37" s="442"/>
      <c r="N37" s="443"/>
      <c r="P37" s="441"/>
      <c r="Q37" s="442"/>
      <c r="R37" s="442"/>
      <c r="S37" s="442"/>
      <c r="T37" s="442"/>
      <c r="U37" s="443"/>
    </row>
    <row r="38" spans="1:21" outlineLevel="1">
      <c r="A38" s="459"/>
      <c r="B38" s="312"/>
      <c r="C38" s="252"/>
      <c r="D38" s="408"/>
      <c r="E38" s="408"/>
      <c r="F38" s="408"/>
      <c r="G38" s="409"/>
      <c r="I38" s="441"/>
      <c r="J38" s="442"/>
      <c r="K38" s="442"/>
      <c r="L38" s="442"/>
      <c r="M38" s="442"/>
      <c r="N38" s="443"/>
      <c r="P38" s="441"/>
      <c r="Q38" s="442"/>
      <c r="R38" s="442"/>
      <c r="S38" s="442"/>
      <c r="T38" s="442"/>
      <c r="U38" s="443"/>
    </row>
    <row r="39" spans="1:21" outlineLevel="1">
      <c r="A39" s="459"/>
      <c r="B39" s="312"/>
      <c r="C39" s="252"/>
      <c r="D39" s="408"/>
      <c r="E39" s="408"/>
      <c r="F39" s="408"/>
      <c r="G39" s="409"/>
      <c r="I39" s="441"/>
      <c r="J39" s="442"/>
      <c r="K39" s="442"/>
      <c r="L39" s="442"/>
      <c r="M39" s="442"/>
      <c r="N39" s="443"/>
      <c r="P39" s="441"/>
      <c r="Q39" s="442"/>
      <c r="R39" s="442"/>
      <c r="S39" s="442"/>
      <c r="T39" s="442"/>
      <c r="U39" s="443"/>
    </row>
    <row r="40" spans="1:21" ht="13.5" outlineLevel="1" thickBot="1">
      <c r="A40" s="460"/>
      <c r="B40" s="313"/>
      <c r="C40" s="314"/>
      <c r="D40" s="469"/>
      <c r="E40" s="469"/>
      <c r="F40" s="469"/>
      <c r="G40" s="470"/>
      <c r="I40" s="441"/>
      <c r="J40" s="442"/>
      <c r="K40" s="442"/>
      <c r="L40" s="442"/>
      <c r="M40" s="442"/>
      <c r="N40" s="443"/>
      <c r="P40" s="441"/>
      <c r="Q40" s="442"/>
      <c r="R40" s="442"/>
      <c r="S40" s="442"/>
      <c r="T40" s="442"/>
      <c r="U40" s="443"/>
    </row>
    <row r="41" spans="1:21" outlineLevel="1">
      <c r="A41" s="154"/>
      <c r="B41" s="248"/>
      <c r="C41" s="248"/>
      <c r="D41" s="248"/>
      <c r="E41" s="248"/>
      <c r="F41" s="248"/>
      <c r="G41" s="248"/>
      <c r="I41" s="441"/>
      <c r="J41" s="442"/>
      <c r="K41" s="442"/>
      <c r="L41" s="442"/>
      <c r="M41" s="442"/>
      <c r="N41" s="443"/>
      <c r="P41" s="441"/>
      <c r="Q41" s="442"/>
      <c r="R41" s="442"/>
      <c r="S41" s="442"/>
      <c r="T41" s="442"/>
      <c r="U41" s="443"/>
    </row>
    <row r="42" spans="1:21" outlineLevel="1">
      <c r="A42" s="154"/>
      <c r="B42" s="248"/>
      <c r="C42" s="248"/>
      <c r="D42" s="248"/>
      <c r="E42" s="248"/>
      <c r="F42" s="248"/>
      <c r="G42" s="248"/>
      <c r="I42" s="441"/>
      <c r="J42" s="442"/>
      <c r="K42" s="442"/>
      <c r="L42" s="442"/>
      <c r="M42" s="442"/>
      <c r="N42" s="443"/>
      <c r="P42" s="441"/>
      <c r="Q42" s="442"/>
      <c r="R42" s="442"/>
      <c r="S42" s="442"/>
      <c r="T42" s="442"/>
      <c r="U42" s="443"/>
    </row>
    <row r="43" spans="1:21" outlineLevel="1">
      <c r="A43" s="154"/>
      <c r="B43" s="248"/>
      <c r="C43" s="248"/>
      <c r="D43" s="248"/>
      <c r="E43" s="248"/>
      <c r="F43" s="248"/>
      <c r="G43" s="248"/>
      <c r="I43" s="441"/>
      <c r="J43" s="442"/>
      <c r="K43" s="442"/>
      <c r="L43" s="442"/>
      <c r="M43" s="442"/>
      <c r="N43" s="443"/>
      <c r="P43" s="441"/>
      <c r="Q43" s="442"/>
      <c r="R43" s="442"/>
      <c r="S43" s="442"/>
      <c r="T43" s="442"/>
      <c r="U43" s="443"/>
    </row>
    <row r="44" spans="1:21" outlineLevel="1">
      <c r="A44" s="154"/>
      <c r="B44" s="248"/>
      <c r="C44" s="248"/>
      <c r="D44" s="248"/>
      <c r="E44" s="248"/>
      <c r="F44" s="248"/>
      <c r="G44" s="248"/>
      <c r="I44" s="441"/>
      <c r="J44" s="442"/>
      <c r="K44" s="442"/>
      <c r="L44" s="442"/>
      <c r="M44" s="442"/>
      <c r="N44" s="443"/>
      <c r="P44" s="441"/>
      <c r="Q44" s="442"/>
      <c r="R44" s="442"/>
      <c r="S44" s="442"/>
      <c r="T44" s="442"/>
      <c r="U44" s="443"/>
    </row>
    <row r="45" spans="1:21" outlineLevel="1">
      <c r="A45" s="154"/>
      <c r="B45" s="248"/>
      <c r="C45" s="248"/>
      <c r="D45" s="248"/>
      <c r="E45" s="248"/>
      <c r="F45" s="248"/>
      <c r="G45" s="248"/>
      <c r="I45" s="444"/>
      <c r="J45" s="445"/>
      <c r="K45" s="445"/>
      <c r="L45" s="445"/>
      <c r="M45" s="445"/>
      <c r="N45" s="446"/>
      <c r="P45" s="444"/>
      <c r="Q45" s="445"/>
      <c r="R45" s="445"/>
      <c r="S45" s="445"/>
      <c r="T45" s="445"/>
      <c r="U45" s="446"/>
    </row>
    <row r="46" spans="1:21" outlineLevel="1">
      <c r="A46" s="154"/>
      <c r="B46" s="248"/>
      <c r="C46" s="248"/>
      <c r="D46" s="248"/>
      <c r="E46" s="248"/>
      <c r="F46" s="248"/>
      <c r="G46" s="248"/>
    </row>
    <row r="47" spans="1:21">
      <c r="A47" s="154"/>
      <c r="B47" s="155"/>
    </row>
    <row r="48" spans="1:21" ht="15">
      <c r="A48" s="12" t="s">
        <v>376</v>
      </c>
    </row>
    <row r="49" spans="1:54" ht="15" outlineLevel="1">
      <c r="A49" s="12"/>
    </row>
    <row r="50" spans="1:54" ht="13.5" outlineLevel="1" thickBot="1">
      <c r="A50" s="4" t="s">
        <v>377</v>
      </c>
    </row>
    <row r="51" spans="1:54" outlineLevel="2">
      <c r="B51" s="19"/>
      <c r="C51" s="19"/>
      <c r="D51" s="19"/>
      <c r="E51" s="471" t="s">
        <v>270</v>
      </c>
      <c r="F51" s="461"/>
      <c r="G51" s="461"/>
      <c r="H51" s="461"/>
      <c r="I51" s="461"/>
      <c r="J51" s="461" t="s">
        <v>271</v>
      </c>
      <c r="K51" s="461"/>
      <c r="L51" s="461"/>
      <c r="M51" s="461"/>
      <c r="N51" s="461"/>
      <c r="O51" s="461" t="s">
        <v>272</v>
      </c>
      <c r="P51" s="461"/>
      <c r="Q51" s="461"/>
      <c r="R51" s="461"/>
      <c r="S51" s="461"/>
      <c r="T51" s="461" t="s">
        <v>273</v>
      </c>
      <c r="U51" s="461"/>
      <c r="V51" s="461"/>
      <c r="W51" s="461"/>
      <c r="X51" s="461"/>
      <c r="Y51" s="461" t="s">
        <v>378</v>
      </c>
      <c r="Z51" s="461"/>
      <c r="AA51" s="461"/>
      <c r="AB51" s="461"/>
      <c r="AC51" s="461"/>
      <c r="AD51" s="461" t="s">
        <v>379</v>
      </c>
      <c r="AE51" s="461"/>
      <c r="AF51" s="461"/>
      <c r="AG51" s="461"/>
      <c r="AH51" s="461"/>
      <c r="AI51" s="461" t="s">
        <v>380</v>
      </c>
      <c r="AJ51" s="461"/>
      <c r="AK51" s="461"/>
      <c r="AL51" s="461"/>
      <c r="AM51" s="461"/>
      <c r="AN51" s="461" t="s">
        <v>381</v>
      </c>
      <c r="AO51" s="461"/>
      <c r="AP51" s="461"/>
      <c r="AQ51" s="461"/>
      <c r="AR51" s="461"/>
      <c r="AS51" s="461" t="s">
        <v>382</v>
      </c>
      <c r="AT51" s="461"/>
      <c r="AU51" s="461"/>
      <c r="AV51" s="461"/>
      <c r="AW51" s="461"/>
      <c r="AX51" s="461" t="s">
        <v>383</v>
      </c>
      <c r="AY51" s="461"/>
      <c r="AZ51" s="461"/>
      <c r="BA51" s="461"/>
      <c r="BB51" s="465"/>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3.5" outlineLevel="2" thickBot="1">
      <c r="B53" s="19" t="s">
        <v>371</v>
      </c>
      <c r="C53" s="19" t="s">
        <v>384</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48" t="s">
        <v>385</v>
      </c>
      <c r="B54" s="127"/>
      <c r="C54" s="127"/>
      <c r="D54" s="124" t="s">
        <v>386</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49"/>
      <c r="B55" s="36"/>
      <c r="C55" s="121"/>
      <c r="D55" s="2" t="s">
        <v>386</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49"/>
      <c r="B56" s="36"/>
      <c r="C56" s="121"/>
      <c r="D56" s="2" t="s">
        <v>386</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49"/>
      <c r="B57" s="36"/>
      <c r="C57" s="121"/>
      <c r="D57" s="2" t="s">
        <v>386</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49"/>
      <c r="B58" s="36"/>
      <c r="C58" s="121"/>
      <c r="D58" s="2" t="s">
        <v>386</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49"/>
      <c r="B59" s="36"/>
      <c r="C59" s="121"/>
      <c r="D59" s="2" t="s">
        <v>386</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49"/>
      <c r="B60" s="36"/>
      <c r="C60" s="121"/>
      <c r="D60" s="2" t="s">
        <v>386</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49"/>
      <c r="B61" s="36"/>
      <c r="C61" s="121"/>
      <c r="D61" s="2" t="s">
        <v>386</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49"/>
      <c r="B62" s="36"/>
      <c r="C62" s="121"/>
      <c r="D62" s="2" t="s">
        <v>386</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49"/>
      <c r="B63" s="36"/>
      <c r="C63" s="121"/>
      <c r="D63" s="2" t="s">
        <v>386</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3.5" outlineLevel="2" thickBot="1">
      <c r="A64" s="450"/>
      <c r="B64" s="122" t="s">
        <v>387</v>
      </c>
      <c r="C64" s="296" t="s">
        <v>388</v>
      </c>
      <c r="D64" s="123" t="s">
        <v>386</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3.5" outlineLevel="2" thickBot="1">
      <c r="B65" s="19"/>
      <c r="C65" s="19"/>
      <c r="D65" s="19"/>
      <c r="E65" s="15"/>
    </row>
    <row r="66" spans="1:54" ht="12.75" customHeight="1" outlineLevel="2">
      <c r="A66" s="456" t="s">
        <v>389</v>
      </c>
      <c r="B66" s="266"/>
      <c r="C66" s="267"/>
      <c r="D66" s="268" t="s">
        <v>386</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57"/>
      <c r="B67" s="252"/>
      <c r="C67" s="267"/>
      <c r="D67" s="269" t="s">
        <v>386</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57"/>
      <c r="B68" s="252"/>
      <c r="C68" s="267"/>
      <c r="D68" s="269" t="s">
        <v>386</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57"/>
      <c r="B69" s="252"/>
      <c r="C69" s="267"/>
      <c r="D69" s="269" t="s">
        <v>386</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57"/>
      <c r="B70" s="252"/>
      <c r="C70" s="267"/>
      <c r="D70" s="269" t="s">
        <v>386</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3.5" outlineLevel="2" thickBot="1">
      <c r="A71" s="458"/>
      <c r="B71" s="122" t="s">
        <v>390</v>
      </c>
      <c r="C71" s="123"/>
      <c r="D71" s="270" t="s">
        <v>386</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3.5" outlineLevel="2" thickBot="1">
      <c r="B74" s="145"/>
      <c r="C74" s="2"/>
      <c r="D74" s="2"/>
      <c r="E74" s="15"/>
    </row>
    <row r="75" spans="1:54" ht="19.5" customHeight="1" outlineLevel="2">
      <c r="A75" s="456" t="s">
        <v>391</v>
      </c>
      <c r="B75" s="127" t="s">
        <v>392</v>
      </c>
      <c r="C75" s="274"/>
      <c r="D75" s="124" t="s">
        <v>386</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57"/>
      <c r="B76" s="121"/>
      <c r="C76" s="272"/>
      <c r="D76" s="2" t="s">
        <v>386</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3.5" outlineLevel="2" thickBot="1">
      <c r="A77" s="458"/>
      <c r="B77" s="273" t="s">
        <v>393</v>
      </c>
      <c r="C77" s="271"/>
      <c r="D77" s="123" t="s">
        <v>386</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3.5" outlineLevel="1" thickBot="1">
      <c r="B79" s="125"/>
      <c r="C79" s="125"/>
      <c r="D79" s="125"/>
      <c r="E79" s="247"/>
    </row>
    <row r="80" spans="1:54" outlineLevel="1">
      <c r="A80" s="4" t="s">
        <v>394</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395</v>
      </c>
      <c r="C81" s="6" t="s">
        <v>396</v>
      </c>
      <c r="D81" t="s">
        <v>397</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398</v>
      </c>
      <c r="C82" t="s">
        <v>399</v>
      </c>
      <c r="D82" t="s">
        <v>386</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400</v>
      </c>
      <c r="C83" t="s">
        <v>401</v>
      </c>
      <c r="D83" t="s">
        <v>386</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4.25" hidden="1" outlineLevel="3">
      <c r="A84" s="8"/>
      <c r="B84" t="s">
        <v>402</v>
      </c>
      <c r="C84" t="s">
        <v>403</v>
      </c>
      <c r="D84" t="s">
        <v>386</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404</v>
      </c>
      <c r="C85" t="s">
        <v>405</v>
      </c>
      <c r="D85" t="s">
        <v>386</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406</v>
      </c>
      <c r="C86" t="s">
        <v>407</v>
      </c>
      <c r="D86" t="s">
        <v>386</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408</v>
      </c>
      <c r="C87" t="s">
        <v>409</v>
      </c>
      <c r="D87" t="s">
        <v>386</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410</v>
      </c>
      <c r="C88" t="s">
        <v>411</v>
      </c>
      <c r="D88" t="s">
        <v>386</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412</v>
      </c>
      <c r="C89" t="s">
        <v>413</v>
      </c>
      <c r="D89" t="s">
        <v>386</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414</v>
      </c>
      <c r="C90" t="s">
        <v>415</v>
      </c>
      <c r="D90" t="s">
        <v>386</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416</v>
      </c>
      <c r="C91" t="s">
        <v>417</v>
      </c>
      <c r="D91" t="s">
        <v>386</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418</v>
      </c>
      <c r="C92" t="s">
        <v>419</v>
      </c>
      <c r="D92" t="s">
        <v>386</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420</v>
      </c>
      <c r="C93" t="s">
        <v>421</v>
      </c>
      <c r="D93" t="s">
        <v>386</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422</v>
      </c>
      <c r="C94" t="s">
        <v>423</v>
      </c>
      <c r="D94" t="s">
        <v>386</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424</v>
      </c>
      <c r="C95" t="s">
        <v>425</v>
      </c>
      <c r="D95" t="s">
        <v>386</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426</v>
      </c>
      <c r="C96" t="s">
        <v>427</v>
      </c>
      <c r="D96" t="s">
        <v>386</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428</v>
      </c>
      <c r="C97" t="s">
        <v>429</v>
      </c>
      <c r="D97" t="s">
        <v>386</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430</v>
      </c>
      <c r="C98" t="s">
        <v>431</v>
      </c>
      <c r="D98" t="s">
        <v>386</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432</v>
      </c>
      <c r="C99" t="s">
        <v>433</v>
      </c>
      <c r="D99" t="s">
        <v>386</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434</v>
      </c>
      <c r="C100" t="s">
        <v>435</v>
      </c>
      <c r="D100" t="s">
        <v>386</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436</v>
      </c>
      <c r="C101" t="s">
        <v>437</v>
      </c>
      <c r="D101" t="s">
        <v>386</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438</v>
      </c>
      <c r="C102" t="s">
        <v>439</v>
      </c>
      <c r="D102" t="s">
        <v>386</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440</v>
      </c>
      <c r="C103" t="s">
        <v>441</v>
      </c>
      <c r="D103" t="s">
        <v>386</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442</v>
      </c>
      <c r="C104" t="s">
        <v>443</v>
      </c>
      <c r="D104" t="s">
        <v>386</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444</v>
      </c>
      <c r="C105" t="s">
        <v>445</v>
      </c>
      <c r="D105" t="s">
        <v>386</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446</v>
      </c>
      <c r="C106" t="s">
        <v>447</v>
      </c>
      <c r="D106" t="s">
        <v>386</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448</v>
      </c>
      <c r="C107" t="s">
        <v>449</v>
      </c>
      <c r="D107" t="s">
        <v>386</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520</v>
      </c>
      <c r="C108" t="s">
        <v>521</v>
      </c>
      <c r="D108" t="s">
        <v>386</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522</v>
      </c>
      <c r="C109" t="s">
        <v>523</v>
      </c>
      <c r="D109" t="s">
        <v>386</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524</v>
      </c>
      <c r="C110" t="s">
        <v>525</v>
      </c>
      <c r="D110" t="s">
        <v>386</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526</v>
      </c>
      <c r="C111" t="s">
        <v>527</v>
      </c>
      <c r="D111" t="s">
        <v>386</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528</v>
      </c>
      <c r="C112" t="s">
        <v>529</v>
      </c>
      <c r="D112" t="s">
        <v>386</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530</v>
      </c>
      <c r="C113" t="s">
        <v>531</v>
      </c>
      <c r="D113" t="s">
        <v>386</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532</v>
      </c>
      <c r="C114" t="s">
        <v>533</v>
      </c>
      <c r="D114" t="s">
        <v>386</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534</v>
      </c>
      <c r="C115" t="s">
        <v>535</v>
      </c>
      <c r="D115" t="s">
        <v>386</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536</v>
      </c>
      <c r="C116" t="s">
        <v>537</v>
      </c>
      <c r="D116" t="s">
        <v>386</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538</v>
      </c>
      <c r="C117" t="s">
        <v>539</v>
      </c>
      <c r="D117" t="s">
        <v>386</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540</v>
      </c>
      <c r="C118" t="s">
        <v>541</v>
      </c>
      <c r="D118" t="s">
        <v>386</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542</v>
      </c>
      <c r="C119" t="s">
        <v>543</v>
      </c>
      <c r="D119" t="s">
        <v>386</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544</v>
      </c>
      <c r="C120" t="s">
        <v>545</v>
      </c>
      <c r="D120" t="s">
        <v>386</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546</v>
      </c>
      <c r="C121" t="s">
        <v>547</v>
      </c>
      <c r="D121" t="s">
        <v>386</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548</v>
      </c>
      <c r="C122" t="s">
        <v>549</v>
      </c>
      <c r="D122" t="s">
        <v>386</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550</v>
      </c>
      <c r="C123" t="s">
        <v>551</v>
      </c>
      <c r="D123" t="s">
        <v>386</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552</v>
      </c>
      <c r="C124" t="s">
        <v>553</v>
      </c>
      <c r="D124" t="s">
        <v>386</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554</v>
      </c>
      <c r="C125" t="s">
        <v>555</v>
      </c>
      <c r="D125" t="s">
        <v>386</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556</v>
      </c>
      <c r="C126" t="s">
        <v>557</v>
      </c>
      <c r="D126" t="s">
        <v>386</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558</v>
      </c>
      <c r="C127" t="s">
        <v>559</v>
      </c>
      <c r="D127" t="s">
        <v>386</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4.25" outlineLevel="2" collapsed="1">
      <c r="A128" s="8"/>
      <c r="B128" t="s">
        <v>450</v>
      </c>
      <c r="C128" t="s">
        <v>451</v>
      </c>
      <c r="D128" t="s">
        <v>386</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452</v>
      </c>
      <c r="C129" t="s">
        <v>453</v>
      </c>
      <c r="D129" t="s">
        <v>386</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454</v>
      </c>
      <c r="C130" t="s">
        <v>455</v>
      </c>
      <c r="D130" t="s">
        <v>386</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456</v>
      </c>
      <c r="C131" t="s">
        <v>457</v>
      </c>
      <c r="D131" t="s">
        <v>386</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5" outlineLevel="2">
      <c r="A132" s="8"/>
      <c r="B132" t="s">
        <v>458</v>
      </c>
      <c r="C132" t="s">
        <v>459</v>
      </c>
      <c r="D132" t="s">
        <v>386</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3.5" outlineLevel="2" thickBot="1">
      <c r="A133" s="9"/>
      <c r="B133" s="3" t="s">
        <v>460</v>
      </c>
      <c r="C133" s="7" t="s">
        <v>461</v>
      </c>
      <c r="D133" s="7" t="s">
        <v>386</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3.5" outlineLevel="2" thickBot="1">
      <c r="A134" s="139"/>
      <c r="B134" s="142" t="s">
        <v>462</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3.5" outlineLevel="2" thickBot="1">
      <c r="A135" s="138"/>
      <c r="B135" s="140" t="s">
        <v>463</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464</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465</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466</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51" t="s">
        <v>467</v>
      </c>
      <c r="B143" s="135" t="s">
        <v>282</v>
      </c>
      <c r="C143" s="135" t="s">
        <v>392</v>
      </c>
      <c r="D143" s="135" t="s">
        <v>386</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52"/>
      <c r="B144" s="135" t="s">
        <v>282</v>
      </c>
      <c r="C144" s="135"/>
      <c r="D144" s="135" t="s">
        <v>386</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52"/>
      <c r="B145" s="135" t="s">
        <v>282</v>
      </c>
      <c r="C145" s="135"/>
      <c r="D145" s="135" t="s">
        <v>386</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52"/>
      <c r="B146" s="135" t="s">
        <v>285</v>
      </c>
      <c r="C146" s="135" t="s">
        <v>468</v>
      </c>
      <c r="D146" s="135" t="s">
        <v>386</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52"/>
      <c r="B147" s="135" t="s">
        <v>285</v>
      </c>
      <c r="C147" s="135" t="s">
        <v>469</v>
      </c>
      <c r="D147" s="135" t="s">
        <v>386</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52"/>
      <c r="B148" s="135" t="s">
        <v>285</v>
      </c>
      <c r="C148" s="135"/>
      <c r="D148" s="135" t="s">
        <v>386</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52"/>
      <c r="B149" s="135" t="s">
        <v>285</v>
      </c>
      <c r="C149" s="135"/>
      <c r="D149" s="135" t="s">
        <v>386</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52"/>
      <c r="B150" s="135" t="s">
        <v>288</v>
      </c>
      <c r="C150" s="315" t="s">
        <v>470</v>
      </c>
      <c r="D150" s="135" t="s">
        <v>386</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52"/>
      <c r="B151" s="135" t="s">
        <v>288</v>
      </c>
      <c r="C151" s="315" t="s">
        <v>471</v>
      </c>
      <c r="D151" s="135" t="s">
        <v>386</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52"/>
      <c r="B152" s="135" t="s">
        <v>288</v>
      </c>
      <c r="C152" s="315" t="s">
        <v>472</v>
      </c>
      <c r="D152" s="135" t="s">
        <v>386</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52"/>
      <c r="B153" s="135" t="s">
        <v>473</v>
      </c>
      <c r="C153" s="135"/>
      <c r="D153" s="135" t="s">
        <v>386</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53"/>
      <c r="B154" s="135" t="s">
        <v>473</v>
      </c>
      <c r="C154" s="135"/>
      <c r="D154" s="135" t="s">
        <v>386</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377</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466</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51" t="s">
        <v>474</v>
      </c>
      <c r="B158" s="135" t="s">
        <v>282</v>
      </c>
      <c r="C158" s="315" t="s">
        <v>392</v>
      </c>
      <c r="D158" s="135" t="s">
        <v>475</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52"/>
      <c r="B159" s="135" t="s">
        <v>282</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52"/>
      <c r="B160" s="135" t="s">
        <v>282</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52"/>
      <c r="B161" s="135" t="s">
        <v>285</v>
      </c>
      <c r="C161" s="315" t="s">
        <v>468</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52"/>
      <c r="B162" s="135" t="s">
        <v>285</v>
      </c>
      <c r="C162" s="315" t="s">
        <v>469</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52"/>
      <c r="B163" s="135" t="s">
        <v>285</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52"/>
      <c r="B164" s="135" t="s">
        <v>285</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52"/>
      <c r="B165" s="135" t="s">
        <v>473</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52"/>
      <c r="B166" s="135" t="s">
        <v>473</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52"/>
      <c r="B167" s="135" t="s">
        <v>473</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52"/>
      <c r="B168" s="135" t="s">
        <v>473</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53"/>
      <c r="B169" s="135" t="s">
        <v>473</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478</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51" t="s">
        <v>479</v>
      </c>
      <c r="B172" s="135" t="s">
        <v>282</v>
      </c>
      <c r="C172" s="135" t="s">
        <v>392</v>
      </c>
      <c r="D172" s="135" t="s">
        <v>386</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52"/>
      <c r="B173" s="135" t="s">
        <v>282</v>
      </c>
      <c r="C173" s="135"/>
      <c r="D173" s="135" t="s">
        <v>386</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53"/>
      <c r="B174" s="135" t="s">
        <v>282</v>
      </c>
      <c r="C174" s="135"/>
      <c r="D174" s="135" t="s">
        <v>386</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51" t="s">
        <v>480</v>
      </c>
      <c r="B176" s="135" t="s">
        <v>282</v>
      </c>
      <c r="C176" s="135" t="s">
        <v>392</v>
      </c>
      <c r="D176" s="135" t="s">
        <v>386</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52"/>
      <c r="B177" s="135" t="s">
        <v>282</v>
      </c>
      <c r="C177" s="135"/>
      <c r="D177" s="135" t="s">
        <v>386</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53"/>
      <c r="B178" s="135" t="s">
        <v>282</v>
      </c>
      <c r="C178" s="135"/>
      <c r="D178" s="135" t="s">
        <v>386</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481</v>
      </c>
      <c r="B182" s="19"/>
      <c r="C182" s="19"/>
      <c r="D182" s="19"/>
      <c r="E182" s="15"/>
    </row>
    <row r="183" spans="1:54" ht="15" outlineLevel="1">
      <c r="A183" s="12"/>
      <c r="B183" s="19"/>
      <c r="C183" s="19"/>
      <c r="D183" s="19"/>
      <c r="E183" s="15"/>
    </row>
    <row r="184" spans="1:54" s="4" customFormat="1" outlineLevel="1">
      <c r="A184" s="4" t="s">
        <v>482</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54" t="s">
        <v>483</v>
      </c>
      <c r="B186" s="150" t="s">
        <v>484</v>
      </c>
      <c r="C186" s="6" t="s">
        <v>485</v>
      </c>
      <c r="D186" s="10" t="s">
        <v>397</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55"/>
      <c r="B187" s="150" t="s">
        <v>486</v>
      </c>
      <c r="C187" s="6" t="s">
        <v>487</v>
      </c>
      <c r="D187" s="10" t="s">
        <v>397</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51" t="s">
        <v>488</v>
      </c>
      <c r="B190" s="150" t="s">
        <v>348</v>
      </c>
      <c r="C190" s="19"/>
      <c r="D190" s="135" t="s">
        <v>386</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52"/>
      <c r="B191" s="150" t="s">
        <v>489</v>
      </c>
      <c r="C191" s="19"/>
      <c r="D191" s="135" t="s">
        <v>386</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52"/>
      <c r="B192" s="150" t="s">
        <v>562</v>
      </c>
      <c r="C192" s="19"/>
      <c r="D192" s="135" t="s">
        <v>386</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52"/>
      <c r="B193" s="150" t="s">
        <v>490</v>
      </c>
      <c r="C193" s="19"/>
      <c r="D193" s="135" t="s">
        <v>386</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52"/>
      <c r="B194" s="150" t="s">
        <v>491</v>
      </c>
      <c r="C194" s="19"/>
      <c r="D194" s="135" t="s">
        <v>386</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52"/>
      <c r="B195" s="150" t="s">
        <v>492</v>
      </c>
      <c r="C195" s="19"/>
      <c r="D195" s="135" t="s">
        <v>386</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52"/>
      <c r="B196" s="150" t="s">
        <v>285</v>
      </c>
      <c r="C196" s="19"/>
      <c r="D196" s="135" t="s">
        <v>386</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52"/>
      <c r="B197" s="150" t="s">
        <v>288</v>
      </c>
      <c r="C197" s="19"/>
      <c r="D197" s="135" t="s">
        <v>386</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53"/>
      <c r="B198" s="150" t="s">
        <v>473</v>
      </c>
      <c r="C198" s="19"/>
      <c r="D198" s="135" t="s">
        <v>386</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51" t="s">
        <v>493</v>
      </c>
      <c r="B200" s="150" t="s">
        <v>494</v>
      </c>
      <c r="C200" s="19"/>
      <c r="D200" s="135" t="s">
        <v>386</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52"/>
      <c r="B201" s="150" t="s">
        <v>495</v>
      </c>
      <c r="C201" s="19"/>
      <c r="D201" s="135" t="s">
        <v>386</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53"/>
      <c r="B202" s="150" t="s">
        <v>496</v>
      </c>
      <c r="C202" s="19"/>
      <c r="D202" s="135" t="s">
        <v>386</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51" t="s">
        <v>497</v>
      </c>
      <c r="B204" s="150" t="s">
        <v>498</v>
      </c>
      <c r="C204" s="19"/>
      <c r="D204" s="135" t="s">
        <v>386</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52"/>
      <c r="B205" s="150" t="s">
        <v>499</v>
      </c>
      <c r="C205" s="19"/>
      <c r="D205" s="135" t="s">
        <v>386</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53"/>
      <c r="B206" s="150" t="s">
        <v>500</v>
      </c>
      <c r="C206" s="19"/>
      <c r="D206" s="135" t="s">
        <v>386</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563</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9" t="s">
        <v>488</v>
      </c>
      <c r="B210" s="150" t="s">
        <v>564</v>
      </c>
      <c r="C210" s="19"/>
      <c r="D210" s="135" t="s">
        <v>386</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80"/>
      <c r="B211" s="150" t="s">
        <v>489</v>
      </c>
      <c r="C211" s="19"/>
      <c r="D211" s="135" t="s">
        <v>386</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80"/>
      <c r="B212" s="150" t="s">
        <v>562</v>
      </c>
      <c r="C212" s="19"/>
      <c r="D212" s="135" t="s">
        <v>386</v>
      </c>
      <c r="E212" s="21">
        <f>E192-Baseline!E192</f>
        <v>2.0601886900836983</v>
      </c>
      <c r="F212" s="21">
        <f>F77*F186-Baseline!F77*Baseline!F186</f>
        <v>2.0480977128489859</v>
      </c>
      <c r="G212" s="21">
        <f>G77*G186-Baseline!G77*Baseline!G186</f>
        <v>2.0359467489490455</v>
      </c>
      <c r="H212" s="21">
        <f>H77*H186-Baseline!H77*Baseline!H186</f>
        <v>2.0239482704588019</v>
      </c>
      <c r="I212" s="21">
        <f>I77*I186-Baseline!I77*Baseline!I186</f>
        <v>2.0120982901784017</v>
      </c>
      <c r="J212" s="21">
        <f>J77*J186-Baseline!J77*Baseline!J186</f>
        <v>2.0004054150430002</v>
      </c>
      <c r="K212" s="21">
        <f>K77*K186-Baseline!K77*Baseline!K186</f>
        <v>1.9890683525463131</v>
      </c>
      <c r="L212" s="21">
        <f>L77*L186-Baseline!L77*Baseline!L186</f>
        <v>1.9778597482549105</v>
      </c>
      <c r="M212" s="21">
        <f>M77*M186-Baseline!M77*Baseline!M186</f>
        <v>1.9667764143879887</v>
      </c>
      <c r="N212" s="21">
        <f>N77*N186-Baseline!N77*Baseline!N186</f>
        <v>1.9558152640503221</v>
      </c>
      <c r="O212" s="21">
        <f>O77*O186-Baseline!O77*Baseline!O186</f>
        <v>1.9375164249088439</v>
      </c>
      <c r="P212" s="21">
        <f>P77*P186-Baseline!P77*Baseline!P186</f>
        <v>1.9176937494570081</v>
      </c>
      <c r="Q212" s="21">
        <f>Q77*Q186-Baseline!Q77*Baseline!Q186</f>
        <v>1.8983345148452229</v>
      </c>
      <c r="R212" s="21">
        <f>R77*R186-Baseline!R77*Baseline!R186</f>
        <v>1.8794239873660414</v>
      </c>
      <c r="S212" s="21">
        <f>S77*S186-Baseline!S77*Baseline!S186</f>
        <v>1.8609479267835571</v>
      </c>
      <c r="T212" s="21">
        <f>T77*T186-Baseline!T77*Baseline!T186</f>
        <v>1.8428925697302205</v>
      </c>
      <c r="U212" s="21">
        <f>U77*U186-Baseline!U77*Baseline!U186</f>
        <v>1.8252446152741355</v>
      </c>
      <c r="V212" s="21">
        <f>V77*V186-Baseline!V77*Baseline!V186</f>
        <v>1.8079912067853898</v>
      </c>
      <c r="W212" s="21">
        <f>W77*W186-Baseline!W77*Baseline!W186</f>
        <v>1.7911199195130432</v>
      </c>
      <c r="X212" s="21">
        <f>X77*X186-Baseline!X77*Baseline!X186</f>
        <v>1.7746187428894316</v>
      </c>
      <c r="Y212" s="21">
        <f>Y77*Y186-Baseline!Y77*Baseline!Y186</f>
        <v>1.7584760701503677</v>
      </c>
      <c r="Z212" s="21">
        <f>Z77*Z186-Baseline!Z77*Baseline!Z186</f>
        <v>1.7426806820112872</v>
      </c>
      <c r="AA212" s="21">
        <f>AA77*AA186-Baseline!AA77*Baseline!AA186</f>
        <v>1.7272217342480041</v>
      </c>
      <c r="AB212" s="21">
        <f>AB77*AB186-Baseline!AB77*Baseline!AB186</f>
        <v>1.7104161094243229</v>
      </c>
      <c r="AC212" s="21">
        <f>AC77*AC186-Baseline!AC77*Baseline!AC186</f>
        <v>12.604556742282337</v>
      </c>
      <c r="AD212" s="21">
        <f>AD77*AD186-Baseline!AD77*Baseline!AD186</f>
        <v>12.512497090323146</v>
      </c>
      <c r="AE212" s="21">
        <f>AE77*AE186-Baseline!AE77*Baseline!AE186</f>
        <v>12.422037484383184</v>
      </c>
      <c r="AF212" s="21">
        <f>AF77*AF186-Baseline!AF77*Baseline!AF186</f>
        <v>12.333130677995868</v>
      </c>
      <c r="AG212" s="21">
        <f>AG77*AG186-Baseline!AG77*Baseline!AG186</f>
        <v>12.245730989549493</v>
      </c>
      <c r="AH212" s="21">
        <f>AH77*AH186-Baseline!AH77*Baseline!AH186</f>
        <v>12.159794247560965</v>
      </c>
      <c r="AI212" s="21">
        <f>AI77*AI186-Baseline!AI77*Baseline!AI186</f>
        <v>12.075277752356625</v>
      </c>
      <c r="AJ212" s="21">
        <f>AJ77*AJ186-Baseline!AJ77*Baseline!AJ186</f>
        <v>12.05035447935836</v>
      </c>
      <c r="AK212" s="21">
        <f>AK77*AK186-Baseline!AK77*Baseline!AK186</f>
        <v>12.026256735009376</v>
      </c>
      <c r="AL212" s="21">
        <f>AL77*AL186-Baseline!AL77*Baseline!AL186</f>
        <v>12.002960517794932</v>
      </c>
      <c r="AM212" s="21">
        <f>AM77*AM186-Baseline!AM77*Baseline!AM186</f>
        <v>11.980442519528948</v>
      </c>
      <c r="AN212" s="21">
        <f>AN77*AN186-Baseline!AN77*Baseline!AN186</f>
        <v>11.958680107639809</v>
      </c>
      <c r="AO212" s="21">
        <f>AO77*AO186-Baseline!AO77*Baseline!AO186</f>
        <v>11.937651318374009</v>
      </c>
      <c r="AP212" s="21">
        <f>AP77*AP186-Baseline!AP77*Baseline!AP186</f>
        <v>11.917334821542473</v>
      </c>
      <c r="AQ212" s="21">
        <f>AQ77*AQ186-Baseline!AQ77*Baseline!AQ186</f>
        <v>11.897709906643756</v>
      </c>
      <c r="AR212" s="21">
        <f>AR77*AR186-Baseline!AR77*Baseline!AR186</f>
        <v>11.878756469757146</v>
      </c>
      <c r="AS212" s="21">
        <f>AS77*AS186-Baseline!AS77*Baseline!AS186</f>
        <v>11.860454990893016</v>
      </c>
      <c r="AT212" s="21">
        <f>AT77*AT186-Baseline!AT77*Baseline!AT186</f>
        <v>11.842786520941019</v>
      </c>
      <c r="AU212" s="21">
        <f>AU77*AU186-Baseline!AU77*Baseline!AU186</f>
        <v>11.825732659327349</v>
      </c>
      <c r="AV212" s="21">
        <f>AV77*AV186-Baseline!AV77*Baseline!AV186</f>
        <v>11.809275544128766</v>
      </c>
      <c r="AW212" s="21">
        <f>AW77*AW186-Baseline!AW77*Baseline!AW186</f>
        <v>11.793397829071504</v>
      </c>
      <c r="AX212" s="21">
        <f>AX77*AX186-Baseline!AX77*Baseline!AX186</f>
        <v>11.778082680775155</v>
      </c>
      <c r="AY212" s="21">
        <f>AY77*AY186-Baseline!AY77*Baseline!AY186</f>
        <v>11.749359066458695</v>
      </c>
      <c r="AZ212" s="21">
        <f>AZ77*AZ186-Baseline!AZ77*Baseline!AZ186</f>
        <v>11.716628228983852</v>
      </c>
      <c r="BA212" s="21">
        <f>BA77*BA186-Baseline!BA77*Baseline!BA186</f>
        <v>11.684945126582411</v>
      </c>
      <c r="BB212" s="21">
        <f>BB77*BB186-Baseline!BB77*Baseline!BB186</f>
        <v>11.653347698912485</v>
      </c>
    </row>
    <row r="213" spans="1:54" outlineLevel="2">
      <c r="A213" s="480"/>
      <c r="B213" s="150" t="s">
        <v>490</v>
      </c>
      <c r="C213" s="19"/>
      <c r="D213" s="135" t="s">
        <v>386</v>
      </c>
      <c r="E213" s="21">
        <f>E193-Baseline!E193</f>
        <v>12.284075183324427</v>
      </c>
      <c r="F213" s="21">
        <f>F193-Baseline!F193</f>
        <v>12.429276602591903</v>
      </c>
      <c r="G213" s="21">
        <f>G193-Baseline!G193</f>
        <v>12.528340832088961</v>
      </c>
      <c r="H213" s="21">
        <f>H193-Baseline!H193</f>
        <v>12.626293663170854</v>
      </c>
      <c r="I213" s="21">
        <f>I193-Baseline!I193</f>
        <v>12.765843840818308</v>
      </c>
      <c r="J213" s="21">
        <f>J193-Baseline!J193</f>
        <v>12.903892975192504</v>
      </c>
      <c r="K213" s="21">
        <f>K193-Baseline!K193</f>
        <v>12.999587490465647</v>
      </c>
      <c r="L213" s="21">
        <f>L193-Baseline!L193</f>
        <v>13.13617655688458</v>
      </c>
      <c r="M213" s="21">
        <f>M193-Baseline!M193</f>
        <v>13.271232534588689</v>
      </c>
      <c r="N213" s="21">
        <f>N193-Baseline!N193</f>
        <v>13.363273289962889</v>
      </c>
      <c r="O213" s="21">
        <f>O193-Baseline!O193</f>
        <v>13.443807732471695</v>
      </c>
      <c r="P213" s="21">
        <f>P193-Baseline!P193</f>
        <v>13.509724219929829</v>
      </c>
      <c r="Q213" s="21">
        <f>Q193-Baseline!Q193</f>
        <v>13.574748499334055</v>
      </c>
      <c r="R213" s="21">
        <f>R193-Baseline!R193</f>
        <v>13.678801042757781</v>
      </c>
      <c r="S213" s="21">
        <f>S193-Baseline!S193</f>
        <v>13.741767996367521</v>
      </c>
      <c r="T213" s="21">
        <f>T193-Baseline!T193</f>
        <v>13.803965705771322</v>
      </c>
      <c r="U213" s="21">
        <f>U193-Baseline!U193</f>
        <v>13.865427035686753</v>
      </c>
      <c r="V213" s="21">
        <f>V193-Baseline!V193</f>
        <v>13.96454676786707</v>
      </c>
      <c r="W213" s="21">
        <f>W193-Baseline!W193</f>
        <v>14.024267186563687</v>
      </c>
      <c r="X213" s="21">
        <f>X193-Baseline!X193</f>
        <v>14.121000846121261</v>
      </c>
      <c r="Y213" s="21">
        <f>Y193-Baseline!Y193</f>
        <v>14.179117666611651</v>
      </c>
      <c r="Z213" s="21">
        <f>Z193-Baseline!Z193</f>
        <v>14.273624546864898</v>
      </c>
      <c r="AA213" s="21">
        <f>AA193-Baseline!AA193</f>
        <v>14.366907927004723</v>
      </c>
      <c r="AB213" s="21">
        <f>AB193-Baseline!AB193</f>
        <v>14.444881970988707</v>
      </c>
      <c r="AC213" s="21">
        <f>AC193-Baseline!AC193</f>
        <v>107.99218028129083</v>
      </c>
      <c r="AD213" s="21">
        <f>AD193-Baseline!AD193</f>
        <v>108.74987263222511</v>
      </c>
      <c r="AE213" s="21">
        <f>AE193-Baseline!AE193</f>
        <v>109.52479584242005</v>
      </c>
      <c r="AF213" s="21">
        <f>AF193-Baseline!AF193</f>
        <v>110.28233168010151</v>
      </c>
      <c r="AG213" s="21">
        <f>AG193-Baseline!AG193</f>
        <v>111.02589981014624</v>
      </c>
      <c r="AH213" s="21">
        <f>AH193-Baseline!AH193</f>
        <v>111.75967227330126</v>
      </c>
      <c r="AI213" s="21">
        <f>AI193-Baseline!AI193</f>
        <v>112.48940619460076</v>
      </c>
      <c r="AJ213" s="21">
        <f>AJ193-Baseline!AJ193</f>
        <v>113.7612026073656</v>
      </c>
      <c r="AK213" s="21">
        <f>AK193-Baseline!AK193</f>
        <v>115.03291398336734</v>
      </c>
      <c r="AL213" s="21">
        <f>AL193-Baseline!AL193</f>
        <v>116.30622403998593</v>
      </c>
      <c r="AM213" s="21">
        <f>AM193-Baseline!AM193</f>
        <v>117.58181125258923</v>
      </c>
      <c r="AN213" s="21">
        <f>AN193-Baseline!AN193</f>
        <v>118.85958074195777</v>
      </c>
      <c r="AO213" s="21">
        <f>AO193-Baseline!AO193</f>
        <v>120.13908792107378</v>
      </c>
      <c r="AP213" s="21">
        <f>AP193-Baseline!AP193</f>
        <v>121.42047153756907</v>
      </c>
      <c r="AQ213" s="21">
        <f>AQ193-Baseline!AQ193</f>
        <v>122.70400491331608</v>
      </c>
      <c r="AR213" s="21">
        <f>AR193-Baseline!AR193</f>
        <v>123.989706973257</v>
      </c>
      <c r="AS213" s="21">
        <f>AS193-Baseline!AS193</f>
        <v>125.27755186737274</v>
      </c>
      <c r="AT213" s="21">
        <f>AT193-Baseline!AT193</f>
        <v>126.56756726008939</v>
      </c>
      <c r="AU213" s="21">
        <f>AU193-Baseline!AU193</f>
        <v>127.8598268622405</v>
      </c>
      <c r="AV213" s="21">
        <f>AV193-Baseline!AV193</f>
        <v>129.15437354678346</v>
      </c>
      <c r="AW213" s="21">
        <f>AW193-Baseline!AW193</f>
        <v>130.45122418517772</v>
      </c>
      <c r="AX213" s="21">
        <f>AX193-Baseline!AX193</f>
        <v>131.7504030665711</v>
      </c>
      <c r="AY213" s="21">
        <f>AY193-Baseline!AY193</f>
        <v>132.89410216934493</v>
      </c>
      <c r="AZ213" s="21">
        <f>AZ193-Baseline!AZ193</f>
        <v>133.98481618963172</v>
      </c>
      <c r="BA213" s="21">
        <f>BA193-Baseline!BA193</f>
        <v>135.07948040334134</v>
      </c>
      <c r="BB213" s="21">
        <f>BB193-Baseline!BB193</f>
        <v>136.1672438072107</v>
      </c>
    </row>
    <row r="214" spans="1:54" outlineLevel="2">
      <c r="A214" s="480"/>
      <c r="B214" s="150" t="s">
        <v>491</v>
      </c>
      <c r="C214" s="19"/>
      <c r="D214" s="135" t="s">
        <v>386</v>
      </c>
      <c r="E214" s="21">
        <f>E194-Baseline!E194</f>
        <v>6.1517581989326269</v>
      </c>
      <c r="F214" s="21">
        <f>F194-Baseline!F194</f>
        <v>6.2087861285141548</v>
      </c>
      <c r="G214" s="21">
        <f>G194-Baseline!G194</f>
        <v>6.2659397072178455</v>
      </c>
      <c r="H214" s="21">
        <f>H194-Baseline!H194</f>
        <v>6.3238706004730201</v>
      </c>
      <c r="I214" s="21">
        <f>I194-Baseline!I194</f>
        <v>6.3825838347535084</v>
      </c>
      <c r="J214" s="21">
        <f>J194-Baseline!J194</f>
        <v>6.4421246979475875</v>
      </c>
      <c r="K214" s="21">
        <f>K194-Baseline!K194</f>
        <v>6.5031621451632233</v>
      </c>
      <c r="L214" s="21">
        <f>L194-Baseline!L194</f>
        <v>6.564991024018731</v>
      </c>
      <c r="M214" s="21">
        <f>M194-Baseline!M194</f>
        <v>6.6276170360574653</v>
      </c>
      <c r="N214" s="21">
        <f>N194-Baseline!N194</f>
        <v>6.6910459871602548</v>
      </c>
      <c r="O214" s="21">
        <f>O194-Baseline!O194</f>
        <v>6.7293845353214996</v>
      </c>
      <c r="P214" s="21">
        <f>P194-Baseline!P194</f>
        <v>6.7619658810488295</v>
      </c>
      <c r="Q214" s="21">
        <f>Q194-Baseline!Q194</f>
        <v>6.7956379966453975</v>
      </c>
      <c r="R214" s="21">
        <f>R194-Baseline!R194</f>
        <v>6.8303982631333326</v>
      </c>
      <c r="S214" s="21">
        <f>S194-Baseline!S194</f>
        <v>6.8646994009822615</v>
      </c>
      <c r="T214" s="21">
        <f>T194-Baseline!T194</f>
        <v>6.9000679104521616</v>
      </c>
      <c r="U214" s="21">
        <f>U194-Baseline!U194</f>
        <v>6.9365011729531432</v>
      </c>
      <c r="V214" s="21">
        <f>V194-Baseline!V194</f>
        <v>6.9739968119034028</v>
      </c>
      <c r="W214" s="21">
        <f>W194-Baseline!W194</f>
        <v>7.0125526756313983</v>
      </c>
      <c r="X214" s="21">
        <f>X194-Baseline!X194</f>
        <v>7.052166852278889</v>
      </c>
      <c r="Y214" s="21">
        <f>Y194-Baseline!Y194</f>
        <v>7.0928376609825614</v>
      </c>
      <c r="Z214" s="21">
        <f>Z194-Baseline!Z194</f>
        <v>7.1345636450787691</v>
      </c>
      <c r="AA214" s="21">
        <f>AA194-Baseline!AA194</f>
        <v>7.1773435709599056</v>
      </c>
      <c r="AB214" s="21">
        <f>AB194-Baseline!AB194</f>
        <v>7.2141216625970994</v>
      </c>
      <c r="AC214" s="21">
        <f>AC194-Baseline!AC194</f>
        <v>53.925718299534324</v>
      </c>
      <c r="AD214" s="21">
        <f>AD194-Baseline!AD194</f>
        <v>54.295473059330348</v>
      </c>
      <c r="AE214" s="21">
        <f>AE194-Baseline!AE194</f>
        <v>54.663889121471676</v>
      </c>
      <c r="AF214" s="21">
        <f>AF194-Baseline!AF194</f>
        <v>55.028436407961294</v>
      </c>
      <c r="AG214" s="21">
        <f>AG194-Baseline!AG194</f>
        <v>55.387731049795896</v>
      </c>
      <c r="AH214" s="21">
        <f>AH194-Baseline!AH194</f>
        <v>55.741925906524898</v>
      </c>
      <c r="AI214" s="21">
        <f>AI194-Baseline!AI194</f>
        <v>56.09338982070124</v>
      </c>
      <c r="AJ214" s="21">
        <f>AJ194-Baseline!AJ194</f>
        <v>56.715064259726063</v>
      </c>
      <c r="AK214" s="21">
        <f>AK194-Baseline!AK194</f>
        <v>57.337396017601748</v>
      </c>
      <c r="AL214" s="21">
        <f>AL194-Baseline!AL194</f>
        <v>57.960519703463845</v>
      </c>
      <c r="AM214" s="21">
        <f>AM194-Baseline!AM194</f>
        <v>58.584657927986363</v>
      </c>
      <c r="AN214" s="21">
        <f>AN194-Baseline!AN194</f>
        <v>59.209886328778566</v>
      </c>
      <c r="AO214" s="21">
        <f>AO194-Baseline!AO194</f>
        <v>59.836083393951512</v>
      </c>
      <c r="AP214" s="21">
        <f>AP194-Baseline!AP194</f>
        <v>60.46329183903854</v>
      </c>
      <c r="AQ214" s="21">
        <f>AQ194-Baseline!AQ194</f>
        <v>61.091572654558178</v>
      </c>
      <c r="AR214" s="21">
        <f>AR194-Baseline!AR194</f>
        <v>61.720955866309794</v>
      </c>
      <c r="AS214" s="21">
        <f>AS194-Baseline!AS194</f>
        <v>62.351447968305081</v>
      </c>
      <c r="AT214" s="21">
        <f>AT194-Baseline!AT194</f>
        <v>62.983059347132738</v>
      </c>
      <c r="AU214" s="21">
        <f>AU194-Baseline!AU194</f>
        <v>63.615815317600976</v>
      </c>
      <c r="AV214" s="21">
        <f>AV194-Baseline!AV194</f>
        <v>64.249734013711006</v>
      </c>
      <c r="AW214" s="21">
        <f>AW194-Baseline!AW194</f>
        <v>64.884827421142148</v>
      </c>
      <c r="AX214" s="21">
        <f>AX194-Baseline!AX194</f>
        <v>65.521106654770279</v>
      </c>
      <c r="AY214" s="21">
        <f>AY194-Baseline!AY194</f>
        <v>66.080100428254724</v>
      </c>
      <c r="AZ214" s="21">
        <f>AZ194-Baseline!AZ194</f>
        <v>66.612797896767461</v>
      </c>
      <c r="BA214" s="21">
        <f>BA194-Baseline!BA194</f>
        <v>67.147511662302435</v>
      </c>
      <c r="BB214" s="21">
        <f>BB194-Baseline!BB194</f>
        <v>67.678846345198593</v>
      </c>
    </row>
    <row r="215" spans="1:54" outlineLevel="2">
      <c r="A215" s="480"/>
      <c r="B215" s="150" t="s">
        <v>492</v>
      </c>
      <c r="C215" s="19"/>
      <c r="D215" s="135" t="s">
        <v>386</v>
      </c>
      <c r="E215" s="21">
        <f>E195-Baseline!E195</f>
        <v>18.455274592426328</v>
      </c>
      <c r="F215" s="21">
        <f>F195-Baseline!F195</f>
        <v>18.626358381196564</v>
      </c>
      <c r="G215" s="21">
        <f>G195-Baseline!G195</f>
        <v>18.797819121653543</v>
      </c>
      <c r="H215" s="21">
        <f>H195-Baseline!H195</f>
        <v>18.971611801419058</v>
      </c>
      <c r="I215" s="21">
        <f>I195-Baseline!I195</f>
        <v>19.147751504260526</v>
      </c>
      <c r="J215" s="21">
        <f>J195-Baseline!J195</f>
        <v>19.326374089598062</v>
      </c>
      <c r="K215" s="21">
        <f>K195-Baseline!K195</f>
        <v>19.50948643548967</v>
      </c>
      <c r="L215" s="21">
        <f>L195-Baseline!L195</f>
        <v>19.69497307205619</v>
      </c>
      <c r="M215" s="21">
        <f>M195-Baseline!M195</f>
        <v>19.882851103999052</v>
      </c>
      <c r="N215" s="21">
        <f>N195-Baseline!N195</f>
        <v>20.07313795733068</v>
      </c>
      <c r="O215" s="21">
        <f>O195-Baseline!O195</f>
        <v>20.188153605964498</v>
      </c>
      <c r="P215" s="21">
        <f>P195-Baseline!P195</f>
        <v>20.285897647215684</v>
      </c>
      <c r="Q215" s="21">
        <f>Q195-Baseline!Q195</f>
        <v>20.386913989936193</v>
      </c>
      <c r="R215" s="21">
        <f>R195-Baseline!R195</f>
        <v>20.491194789399998</v>
      </c>
      <c r="S215" s="21">
        <f>S195-Baseline!S195</f>
        <v>20.594098198997997</v>
      </c>
      <c r="T215" s="21">
        <f>T195-Baseline!T195</f>
        <v>20.700203727446013</v>
      </c>
      <c r="U215" s="21">
        <f>U195-Baseline!U195</f>
        <v>20.809503522732452</v>
      </c>
      <c r="V215" s="21">
        <f>V195-Baseline!V195</f>
        <v>20.921990431873791</v>
      </c>
      <c r="W215" s="21">
        <f>W195-Baseline!W195</f>
        <v>21.037658026894199</v>
      </c>
      <c r="X215" s="21">
        <f>X195-Baseline!X195</f>
        <v>21.156500556836665</v>
      </c>
      <c r="Y215" s="21">
        <f>Y195-Baseline!Y195</f>
        <v>21.278512982947682</v>
      </c>
      <c r="Z215" s="21">
        <f>Z195-Baseline!Z195</f>
        <v>21.403690931538478</v>
      </c>
      <c r="AA215" s="21">
        <f>AA195-Baseline!AA195</f>
        <v>21.532030716544742</v>
      </c>
      <c r="AB215" s="21">
        <f>AB195-Baseline!AB195</f>
        <v>21.6423649877913</v>
      </c>
      <c r="AC215" s="21">
        <f>AC195-Baseline!AC195</f>
        <v>161.77715490013136</v>
      </c>
      <c r="AD215" s="21">
        <f>AD195-Baseline!AD195</f>
        <v>162.88641918124213</v>
      </c>
      <c r="AE215" s="21">
        <f>AE195-Baseline!AE195</f>
        <v>163.99166736973902</v>
      </c>
      <c r="AF215" s="21">
        <f>AF195-Baseline!AF195</f>
        <v>165.08530923173768</v>
      </c>
      <c r="AG215" s="21">
        <f>AG195-Baseline!AG195</f>
        <v>166.16319315508611</v>
      </c>
      <c r="AH215" s="21">
        <f>AH195-Baseline!AH195</f>
        <v>167.22577772663746</v>
      </c>
      <c r="AI215" s="21">
        <f>AI195-Baseline!AI195</f>
        <v>168.28016947019472</v>
      </c>
      <c r="AJ215" s="21">
        <f>AJ195-Baseline!AJ195</f>
        <v>170.14519278805687</v>
      </c>
      <c r="AK215" s="21">
        <f>AK195-Baseline!AK195</f>
        <v>172.01218806226959</v>
      </c>
      <c r="AL215" s="21">
        <f>AL195-Baseline!AL195</f>
        <v>173.88155912040492</v>
      </c>
      <c r="AM215" s="21">
        <f>AM195-Baseline!AM195</f>
        <v>175.75397379481959</v>
      </c>
      <c r="AN215" s="21">
        <f>AN195-Baseline!AN195</f>
        <v>177.62965899791834</v>
      </c>
      <c r="AO215" s="21">
        <f>AO195-Baseline!AO195</f>
        <v>179.50825019411567</v>
      </c>
      <c r="AP215" s="21">
        <f>AP195-Baseline!AP195</f>
        <v>181.38987553006018</v>
      </c>
      <c r="AQ215" s="21">
        <f>AQ195-Baseline!AQ195</f>
        <v>183.27471797732412</v>
      </c>
      <c r="AR215" s="21">
        <f>AR195-Baseline!AR195</f>
        <v>185.16286761329121</v>
      </c>
      <c r="AS215" s="21">
        <f>AS195-Baseline!AS195</f>
        <v>187.0543439199692</v>
      </c>
      <c r="AT215" s="21">
        <f>AT195-Baseline!AT195</f>
        <v>188.94917805714385</v>
      </c>
      <c r="AU215" s="21">
        <f>AU195-Baseline!AU195</f>
        <v>190.84744596924327</v>
      </c>
      <c r="AV215" s="21">
        <f>AV195-Baseline!AV195</f>
        <v>192.74920205826814</v>
      </c>
      <c r="AW215" s="21">
        <f>AW195-Baseline!AW195</f>
        <v>194.65448228125376</v>
      </c>
      <c r="AX215" s="21">
        <f>AX195-Baseline!AX195</f>
        <v>196.56331998282806</v>
      </c>
      <c r="AY215" s="21">
        <f>AY195-Baseline!AY195</f>
        <v>198.24030130394843</v>
      </c>
      <c r="AZ215" s="21">
        <f>AZ195-Baseline!AZ195</f>
        <v>199.83839371014372</v>
      </c>
      <c r="BA215" s="21">
        <f>BA195-Baseline!BA195</f>
        <v>201.44253500740345</v>
      </c>
      <c r="BB215" s="21">
        <f>BB195-Baseline!BB195</f>
        <v>203.03653905674287</v>
      </c>
    </row>
    <row r="216" spans="1:54" outlineLevel="2">
      <c r="A216" s="480"/>
      <c r="B216" s="150" t="s">
        <v>285</v>
      </c>
      <c r="C216" s="19"/>
      <c r="D216" s="135" t="s">
        <v>386</v>
      </c>
      <c r="E216" s="21">
        <f>E196-Baseline!E196</f>
        <v>1.4441851809957318</v>
      </c>
      <c r="F216" s="21">
        <f>F196-Baseline!F196</f>
        <v>1.4579353241858821</v>
      </c>
      <c r="G216" s="21">
        <f>G196-Baseline!G196</f>
        <v>1.4718959459012819</v>
      </c>
      <c r="H216" s="21">
        <f>H196-Baseline!H196</f>
        <v>1.4861871574498884</v>
      </c>
      <c r="I216" s="21">
        <f>I196-Baseline!I196</f>
        <v>1.5008121969655686</v>
      </c>
      <c r="J216" s="21">
        <f>J196-Baseline!J196</f>
        <v>1.5157818066546851</v>
      </c>
      <c r="K216" s="21">
        <f>K196-Baseline!K196</f>
        <v>1.531124614695337</v>
      </c>
      <c r="L216" s="21">
        <f>L196-Baseline!L196</f>
        <v>1.5468114105398365</v>
      </c>
      <c r="M216" s="21">
        <f>M196-Baseline!M196</f>
        <v>1.5628457852199689</v>
      </c>
      <c r="N216" s="21">
        <f>N196-Baseline!N196</f>
        <v>1.5792313712584241</v>
      </c>
      <c r="O216" s="21">
        <f>O196-Baseline!O196</f>
        <v>1.5954826829664408</v>
      </c>
      <c r="P216" s="21">
        <f>P196-Baseline!P196</f>
        <v>1.6119637655427153</v>
      </c>
      <c r="Q216" s="21">
        <f>Q196-Baseline!Q196</f>
        <v>1.6288072079882907</v>
      </c>
      <c r="R216" s="21">
        <f>R196-Baseline!R196</f>
        <v>1.6460168565060431</v>
      </c>
      <c r="S216" s="21">
        <f>S196-Baseline!S196</f>
        <v>1.6635966187672009</v>
      </c>
      <c r="T216" s="21">
        <f>T196-Baseline!T196</f>
        <v>1.681550506251692</v>
      </c>
      <c r="U216" s="21">
        <f>U196-Baseline!U196</f>
        <v>1.6998826193171703</v>
      </c>
      <c r="V216" s="21">
        <f>V196-Baseline!V196</f>
        <v>1.7185971325326306</v>
      </c>
      <c r="W216" s="21">
        <f>W196-Baseline!W196</f>
        <v>1.7376983315828332</v>
      </c>
      <c r="X216" s="21">
        <f>X196-Baseline!X196</f>
        <v>1.7571905453095289</v>
      </c>
      <c r="Y216" s="21">
        <f>Y196-Baseline!Y196</f>
        <v>1.777078265514495</v>
      </c>
      <c r="Z216" s="21">
        <f>Z196-Baseline!Z196</f>
        <v>1.7973659930562573</v>
      </c>
      <c r="AA216" s="21">
        <f>AA196-Baseline!AA196</f>
        <v>1.8180583545012394</v>
      </c>
      <c r="AB216" s="21">
        <f>AB196-Baseline!AB196</f>
        <v>1.8380613930600229</v>
      </c>
      <c r="AC216" s="21">
        <f>AC196-Baseline!AC196</f>
        <v>3.2745684459272271</v>
      </c>
      <c r="AD216" s="21">
        <f>AD196-Baseline!AD196</f>
        <v>3.2713617985380425</v>
      </c>
      <c r="AE216" s="21">
        <f>AE196-Baseline!AE196</f>
        <v>3.268905700199241</v>
      </c>
      <c r="AF216" s="21">
        <f>AF196-Baseline!AF196</f>
        <v>3.2672004180466145</v>
      </c>
      <c r="AG216" s="21">
        <f>AG196-Baseline!AG196</f>
        <v>3.2662464388499179</v>
      </c>
      <c r="AH216" s="21">
        <f>AH196-Baseline!AH196</f>
        <v>3.2660443973391224</v>
      </c>
      <c r="AI216" s="21">
        <f>AI196-Baseline!AI196</f>
        <v>3.2665951537756537</v>
      </c>
      <c r="AJ216" s="21">
        <f>AJ196-Baseline!AJ196</f>
        <v>3.2748042778974447</v>
      </c>
      <c r="AK216" s="21">
        <f>AK196-Baseline!AK196</f>
        <v>3.2837918093387897</v>
      </c>
      <c r="AL216" s="21">
        <f>AL196-Baseline!AL196</f>
        <v>3.2935640445098531</v>
      </c>
      <c r="AM216" s="21">
        <f>AM196-Baseline!AM196</f>
        <v>3.3041275608728409</v>
      </c>
      <c r="AN216" s="21">
        <f>AN196-Baseline!AN196</f>
        <v>3.3154891179079806</v>
      </c>
      <c r="AO216" s="21">
        <f>AO196-Baseline!AO196</f>
        <v>3.3276557763789283</v>
      </c>
      <c r="AP216" s="21">
        <f>AP196-Baseline!AP196</f>
        <v>3.3406347983964557</v>
      </c>
      <c r="AQ216" s="21">
        <f>AQ196-Baseline!AQ196</f>
        <v>3.3544337081462121</v>
      </c>
      <c r="AR216" s="21">
        <f>AR196-Baseline!AR196</f>
        <v>3.3690603226938389</v>
      </c>
      <c r="AS216" s="21">
        <f>AS196-Baseline!AS196</f>
        <v>3.3845226641225428</v>
      </c>
      <c r="AT216" s="21">
        <f>AT196-Baseline!AT196</f>
        <v>3.4008290527503227</v>
      </c>
      <c r="AU216" s="21">
        <f>AU196-Baseline!AU196</f>
        <v>3.4179880801820479</v>
      </c>
      <c r="AV216" s="21">
        <f>AV196-Baseline!AV196</f>
        <v>3.4360086085018886</v>
      </c>
      <c r="AW216" s="21">
        <f>AW196-Baseline!AW196</f>
        <v>3.4548997552911751</v>
      </c>
      <c r="AX216" s="21">
        <f>AX196-Baseline!AX196</f>
        <v>3.4746709501157542</v>
      </c>
      <c r="AY216" s="21">
        <f>AY196-Baseline!AY196</f>
        <v>3.4935628268294723</v>
      </c>
      <c r="AZ216" s="21">
        <f>AZ196-Baseline!AZ196</f>
        <v>3.5127096293733198</v>
      </c>
      <c r="BA216" s="21">
        <f>BA196-Baseline!BA196</f>
        <v>3.532755168868118</v>
      </c>
      <c r="BB216" s="21">
        <f>BB196-Baseline!BB196</f>
        <v>3.552915099729137</v>
      </c>
    </row>
    <row r="217" spans="1:54" outlineLevel="2">
      <c r="A217" s="480"/>
      <c r="B217" s="150" t="s">
        <v>288</v>
      </c>
      <c r="C217" s="19"/>
      <c r="D217" s="135"/>
      <c r="E217" s="21">
        <f>E197-Baseline!E197</f>
        <v>6.1219148991000001</v>
      </c>
      <c r="F217" s="21">
        <f>F197-Baseline!F197</f>
        <v>6.0655527439613532</v>
      </c>
      <c r="G217" s="21">
        <f>G197-Baseline!G197</f>
        <v>6.0099070118602542</v>
      </c>
      <c r="H217" s="21">
        <f>H197-Baseline!H197</f>
        <v>5.9554738398801428</v>
      </c>
      <c r="I217" s="21">
        <f>I197-Baseline!I197</f>
        <v>5.9022153467260496</v>
      </c>
      <c r="J217" s="21">
        <f>J197-Baseline!J197</f>
        <v>5.8501195036392266</v>
      </c>
      <c r="K217" s="21">
        <f>K197-Baseline!K197</f>
        <v>5.7993120965351421</v>
      </c>
      <c r="L217" s="21">
        <f>L197-Baseline!L197</f>
        <v>5.7495648566442936</v>
      </c>
      <c r="M217" s="21">
        <f>M197-Baseline!M197</f>
        <v>5.7008450119093723</v>
      </c>
      <c r="N217" s="21">
        <f>N197-Baseline!N197</f>
        <v>5.6531208852208108</v>
      </c>
      <c r="O217" s="21">
        <f>O197-Baseline!O197</f>
        <v>5.5978190453627485</v>
      </c>
      <c r="P217" s="21">
        <f>P197-Baseline!P197</f>
        <v>5.5415737188089729</v>
      </c>
      <c r="Q217" s="21">
        <f>Q197-Baseline!Q197</f>
        <v>5.4866361867167281</v>
      </c>
      <c r="R217" s="21">
        <f>R197-Baseline!R197</f>
        <v>5.4329650213507552</v>
      </c>
      <c r="S217" s="21">
        <f>S197-Baseline!S197</f>
        <v>5.3805201844956017</v>
      </c>
      <c r="T217" s="21">
        <f>T197-Baseline!T197</f>
        <v>5.3292629822480295</v>
      </c>
      <c r="U217" s="21">
        <f>U197-Baseline!U197</f>
        <v>5.2791560152441921</v>
      </c>
      <c r="V217" s="21">
        <f>V197-Baseline!V197</f>
        <v>5.2301631394912702</v>
      </c>
      <c r="W217" s="21">
        <f>W197-Baseline!W197</f>
        <v>5.182249423313471</v>
      </c>
      <c r="X217" s="21">
        <f>X197-Baseline!X197</f>
        <v>5.1353811023475</v>
      </c>
      <c r="Y217" s="21">
        <f>Y197-Baseline!Y197</f>
        <v>5.0895255460122053</v>
      </c>
      <c r="Z217" s="21">
        <f>Z197-Baseline!Z197</f>
        <v>5.0446512138952748</v>
      </c>
      <c r="AA217" s="21">
        <f>AA197-Baseline!AA197</f>
        <v>5.0007276239111302</v>
      </c>
      <c r="AB217" s="21">
        <f>AB197-Baseline!AB197</f>
        <v>4.9541492032796928</v>
      </c>
      <c r="AC217" s="21">
        <f>AC197-Baseline!AC197</f>
        <v>18.203939551030828</v>
      </c>
      <c r="AD217" s="21">
        <f>AD197-Baseline!AD197</f>
        <v>17.991521008977013</v>
      </c>
      <c r="AE217" s="21">
        <f>AE197-Baseline!AE197</f>
        <v>17.784521211237717</v>
      </c>
      <c r="AF217" s="21">
        <f>AF197-Baseline!AF197</f>
        <v>17.582765738567574</v>
      </c>
      <c r="AG217" s="21">
        <f>AG197-Baseline!AG197</f>
        <v>17.386086050168398</v>
      </c>
      <c r="AH217" s="21">
        <f>AH197-Baseline!AH197</f>
        <v>17.194319259038181</v>
      </c>
      <c r="AI217" s="21">
        <f>AI197-Baseline!AI197</f>
        <v>17.00730796350333</v>
      </c>
      <c r="AJ217" s="21">
        <f>AJ197-Baseline!AJ197</f>
        <v>16.906574336794552</v>
      </c>
      <c r="AK217" s="21">
        <f>AK197-Baseline!AK197</f>
        <v>16.808961710857155</v>
      </c>
      <c r="AL217" s="21">
        <f>AL197-Baseline!AL197</f>
        <v>16.714380483996919</v>
      </c>
      <c r="AM217" s="21">
        <f>AM197-Baseline!AM197</f>
        <v>16.622743685726206</v>
      </c>
      <c r="AN217" s="21">
        <f>AN197-Baseline!AN197</f>
        <v>16.533966899290828</v>
      </c>
      <c r="AO217" s="21">
        <f>AO197-Baseline!AO197</f>
        <v>16.44796819550697</v>
      </c>
      <c r="AP217" s="21">
        <f>AP197-Baseline!AP197</f>
        <v>16.364668057989181</v>
      </c>
      <c r="AQ217" s="21">
        <f>AQ197-Baseline!AQ197</f>
        <v>16.283989298880279</v>
      </c>
      <c r="AR217" s="21">
        <f>AR197-Baseline!AR197</f>
        <v>16.205857019262602</v>
      </c>
      <c r="AS217" s="21">
        <f>AS197-Baseline!AS197</f>
        <v>16.130198525207593</v>
      </c>
      <c r="AT217" s="21">
        <f>AT197-Baseline!AT197</f>
        <v>16.056943257970232</v>
      </c>
      <c r="AU217" s="21">
        <f>AU197-Baseline!AU197</f>
        <v>15.986022754881684</v>
      </c>
      <c r="AV217" s="21">
        <f>AV197-Baseline!AV197</f>
        <v>15.917370562735396</v>
      </c>
      <c r="AW217" s="21">
        <f>AW197-Baseline!AW197</f>
        <v>15.85092220197777</v>
      </c>
      <c r="AX217" s="21">
        <f>AX197-Baseline!AX197</f>
        <v>15.786615094422448</v>
      </c>
      <c r="AY217" s="21">
        <f>AY197-Baseline!AY197</f>
        <v>15.708401644751849</v>
      </c>
      <c r="AZ217" s="21">
        <f>AZ197-Baseline!AZ197</f>
        <v>15.62701143333703</v>
      </c>
      <c r="BA217" s="21">
        <f>BA197-Baseline!BA197</f>
        <v>15.548196038739878</v>
      </c>
      <c r="BB217" s="21">
        <f>BB197-Baseline!BB197</f>
        <v>15.469997487705809</v>
      </c>
    </row>
    <row r="218" spans="1:54" outlineLevel="2">
      <c r="A218" s="481"/>
      <c r="B218" s="150" t="s">
        <v>473</v>
      </c>
      <c r="C218" s="19"/>
      <c r="D218" s="135" t="s">
        <v>386</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9" t="s">
        <v>493</v>
      </c>
      <c r="B220" s="150" t="s">
        <v>494</v>
      </c>
      <c r="C220" s="19"/>
      <c r="D220" s="135" t="s">
        <v>386</v>
      </c>
      <c r="E220" s="21">
        <f>E200-Baseline!E200</f>
        <v>21.910363953503857</v>
      </c>
      <c r="F220" s="21">
        <f>F200-Baseline!F200</f>
        <v>22.000862383588125</v>
      </c>
      <c r="G220" s="21">
        <f>G200-Baseline!G200</f>
        <v>22.046090538799543</v>
      </c>
      <c r="H220" s="21">
        <f>H200-Baseline!H200</f>
        <v>22.091902930959684</v>
      </c>
      <c r="I220" s="21">
        <f>I200-Baseline!I200</f>
        <v>22.180969674688328</v>
      </c>
      <c r="J220" s="21">
        <f>J200-Baseline!J200</f>
        <v>22.270199700529417</v>
      </c>
      <c r="K220" s="21">
        <f>K200-Baseline!K200</f>
        <v>22.319092554242442</v>
      </c>
      <c r="L220" s="21">
        <f>L200-Baseline!L200</f>
        <v>22.410412572323622</v>
      </c>
      <c r="M220" s="21">
        <f>M200-Baseline!M200</f>
        <v>22.50169974610602</v>
      </c>
      <c r="N220" s="21">
        <f>N200-Baseline!N200</f>
        <v>22.551440810492448</v>
      </c>
      <c r="O220" s="21">
        <f>O200-Baseline!O200</f>
        <v>22.574625885709729</v>
      </c>
      <c r="P220" s="21">
        <f>P200-Baseline!P200</f>
        <v>22.580955453738525</v>
      </c>
      <c r="Q220" s="21">
        <f>Q200-Baseline!Q200</f>
        <v>22.588526408884299</v>
      </c>
      <c r="R220" s="21">
        <f>R200-Baseline!R200</f>
        <v>22.63720690798062</v>
      </c>
      <c r="S220" s="21">
        <f>S200-Baseline!S200</f>
        <v>22.64683272641388</v>
      </c>
      <c r="T220" s="21">
        <f>T200-Baseline!T200</f>
        <v>22.657671764001265</v>
      </c>
      <c r="U220" s="21">
        <f>U200-Baseline!U200</f>
        <v>22.66971028552225</v>
      </c>
      <c r="V220" s="21">
        <f>V200-Baseline!V200</f>
        <v>22.721298246676362</v>
      </c>
      <c r="W220" s="21">
        <f>W200-Baseline!W200</f>
        <v>22.735334860973037</v>
      </c>
      <c r="X220" s="21">
        <f>X200-Baseline!X200</f>
        <v>22.788191236667721</v>
      </c>
      <c r="Y220" s="21">
        <f>Y200-Baseline!Y200</f>
        <v>22.804197548288716</v>
      </c>
      <c r="Z220" s="21">
        <f>Z200-Baseline!Z200</f>
        <v>22.858322435827716</v>
      </c>
      <c r="AA220" s="21">
        <f>AA200-Baseline!AA200</f>
        <v>22.912915639665094</v>
      </c>
      <c r="AB220" s="21">
        <f>AB200-Baseline!AB200</f>
        <v>22.947508676752747</v>
      </c>
      <c r="AC220" s="21">
        <f>AC200-Baseline!AC200</f>
        <v>142.07524502053121</v>
      </c>
      <c r="AD220" s="21">
        <f>AD200-Baseline!AD200</f>
        <v>142.52525253006331</v>
      </c>
      <c r="AE220" s="21">
        <f>AE200-Baseline!AE200</f>
        <v>143.00026023824017</v>
      </c>
      <c r="AF220" s="21">
        <f>AF200-Baseline!AF200</f>
        <v>143.46542851471156</v>
      </c>
      <c r="AG220" s="21">
        <f>AG200-Baseline!AG200</f>
        <v>143.92396328871405</v>
      </c>
      <c r="AH220" s="21">
        <f>AH200-Baseline!AH200</f>
        <v>144.37983017723951</v>
      </c>
      <c r="AI220" s="21">
        <f>AI200-Baseline!AI200</f>
        <v>144.83858706423638</v>
      </c>
      <c r="AJ220" s="21">
        <f>AJ200-Baseline!AJ200</f>
        <v>145.99293570141597</v>
      </c>
      <c r="AK220" s="21">
        <f>AK200-Baseline!AK200</f>
        <v>147.15192423857266</v>
      </c>
      <c r="AL220" s="21">
        <f>AL200-Baseline!AL200</f>
        <v>148.31712908628765</v>
      </c>
      <c r="AM220" s="21">
        <f>AM200-Baseline!AM200</f>
        <v>149.48912501871723</v>
      </c>
      <c r="AN220" s="21">
        <f>AN200-Baseline!AN200</f>
        <v>150.66771686679638</v>
      </c>
      <c r="AO220" s="21">
        <f>AO200-Baseline!AO200</f>
        <v>151.85236321133368</v>
      </c>
      <c r="AP220" s="21">
        <f>AP200-Baseline!AP200</f>
        <v>153.04310921549717</v>
      </c>
      <c r="AQ220" s="21">
        <f>AQ200-Baseline!AQ200</f>
        <v>154.24013782698634</v>
      </c>
      <c r="AR220" s="21">
        <f>AR200-Baseline!AR200</f>
        <v>155.44338078497057</v>
      </c>
      <c r="AS220" s="21">
        <f>AS200-Baseline!AS200</f>
        <v>156.6527280475959</v>
      </c>
      <c r="AT220" s="21">
        <f>AT200-Baseline!AT200</f>
        <v>157.86812609175095</v>
      </c>
      <c r="AU220" s="21">
        <f>AU200-Baseline!AU200</f>
        <v>159.08957035663158</v>
      </c>
      <c r="AV220" s="21">
        <f>AV200-Baseline!AV200</f>
        <v>160.31702826214948</v>
      </c>
      <c r="AW220" s="21">
        <f>AW200-Baseline!AW200</f>
        <v>161.55044397151815</v>
      </c>
      <c r="AX220" s="21">
        <f>AX200-Baseline!AX200</f>
        <v>162.78977179188445</v>
      </c>
      <c r="AY220" s="21">
        <f>AY200-Baseline!AY200</f>
        <v>163.84542570738495</v>
      </c>
      <c r="AZ220" s="21">
        <f>AZ200-Baseline!AZ200</f>
        <v>164.84116548132593</v>
      </c>
      <c r="BA220" s="21">
        <f>BA200-Baseline!BA200</f>
        <v>165.84537673753175</v>
      </c>
      <c r="BB220" s="21">
        <f>BB200-Baseline!BB200</f>
        <v>166.84350409355812</v>
      </c>
    </row>
    <row r="221" spans="1:54" outlineLevel="2">
      <c r="A221" s="480"/>
      <c r="B221" s="150" t="s">
        <v>495</v>
      </c>
      <c r="C221" s="19"/>
      <c r="D221" s="135" t="s">
        <v>386</v>
      </c>
      <c r="E221" s="21">
        <f>E201-Baseline!E201</f>
        <v>15.778046969112056</v>
      </c>
      <c r="F221" s="21">
        <f>F201-Baseline!F201</f>
        <v>15.780371909510377</v>
      </c>
      <c r="G221" s="21">
        <f>G201-Baseline!G201</f>
        <v>15.783689413928428</v>
      </c>
      <c r="H221" s="21">
        <f>H201-Baseline!H201</f>
        <v>15.789479868261854</v>
      </c>
      <c r="I221" s="21">
        <f>I201-Baseline!I201</f>
        <v>15.797709668623529</v>
      </c>
      <c r="J221" s="21">
        <f>J201-Baseline!J201</f>
        <v>15.8084314232845</v>
      </c>
      <c r="K221" s="21">
        <f>K201-Baseline!K201</f>
        <v>15.822667208940015</v>
      </c>
      <c r="L221" s="21">
        <f>L201-Baseline!L201</f>
        <v>15.839227039457771</v>
      </c>
      <c r="M221" s="21">
        <f>M201-Baseline!M201</f>
        <v>15.858084247574794</v>
      </c>
      <c r="N221" s="21">
        <f>N201-Baseline!N201</f>
        <v>15.879213507689812</v>
      </c>
      <c r="O221" s="21">
        <f>O201-Baseline!O201</f>
        <v>15.860202688559532</v>
      </c>
      <c r="P221" s="21">
        <f>P201-Baseline!P201</f>
        <v>15.833197114857525</v>
      </c>
      <c r="Q221" s="21">
        <f>Q201-Baseline!Q201</f>
        <v>15.809415906195641</v>
      </c>
      <c r="R221" s="21">
        <f>R201-Baseline!R201</f>
        <v>15.788804128356173</v>
      </c>
      <c r="S221" s="21">
        <f>S201-Baseline!S201</f>
        <v>15.769764131028621</v>
      </c>
      <c r="T221" s="21">
        <f>T201-Baseline!T201</f>
        <v>15.753773968682104</v>
      </c>
      <c r="U221" s="21">
        <f>U201-Baseline!U201</f>
        <v>15.740784422788641</v>
      </c>
      <c r="V221" s="21">
        <f>V201-Baseline!V201</f>
        <v>15.730748290712693</v>
      </c>
      <c r="W221" s="21">
        <f>W201-Baseline!W201</f>
        <v>15.723620350040747</v>
      </c>
      <c r="X221" s="21">
        <f>X201-Baseline!X201</f>
        <v>15.71935724282535</v>
      </c>
      <c r="Y221" s="21">
        <f>Y201-Baseline!Y201</f>
        <v>15.717917542659631</v>
      </c>
      <c r="Z221" s="21">
        <f>Z201-Baseline!Z201</f>
        <v>15.719261534041587</v>
      </c>
      <c r="AA221" s="21">
        <f>AA201-Baseline!AA201</f>
        <v>15.72335128362028</v>
      </c>
      <c r="AB221" s="21">
        <f>AB201-Baseline!AB201</f>
        <v>15.716748368361138</v>
      </c>
      <c r="AC221" s="21">
        <f>AC201-Baseline!AC201</f>
        <v>88.008783038774723</v>
      </c>
      <c r="AD221" s="21">
        <f>AD201-Baseline!AD201</f>
        <v>88.070852957168555</v>
      </c>
      <c r="AE221" s="21">
        <f>AE201-Baseline!AE201</f>
        <v>88.139353517291823</v>
      </c>
      <c r="AF221" s="21">
        <f>AF201-Baseline!AF201</f>
        <v>88.211533242571349</v>
      </c>
      <c r="AG221" s="21">
        <f>AG201-Baseline!AG201</f>
        <v>88.285794528363709</v>
      </c>
      <c r="AH221" s="21">
        <f>AH201-Baseline!AH201</f>
        <v>88.362083810463176</v>
      </c>
      <c r="AI221" s="21">
        <f>AI201-Baseline!AI201</f>
        <v>88.442570690336851</v>
      </c>
      <c r="AJ221" s="21">
        <f>AJ201-Baseline!AJ201</f>
        <v>88.946797353776418</v>
      </c>
      <c r="AK221" s="21">
        <f>AK201-Baseline!AK201</f>
        <v>89.456406272807072</v>
      </c>
      <c r="AL221" s="21">
        <f>AL201-Baseline!AL201</f>
        <v>89.971424749765546</v>
      </c>
      <c r="AM221" s="21">
        <f>AM201-Baseline!AM201</f>
        <v>90.491971694114355</v>
      </c>
      <c r="AN221" s="21">
        <f>AN201-Baseline!AN201</f>
        <v>91.018022453617192</v>
      </c>
      <c r="AO221" s="21">
        <f>AO201-Baseline!AO201</f>
        <v>91.549358684211427</v>
      </c>
      <c r="AP221" s="21">
        <f>AP201-Baseline!AP201</f>
        <v>92.085929516966644</v>
      </c>
      <c r="AQ221" s="21">
        <f>AQ201-Baseline!AQ201</f>
        <v>92.627705568228436</v>
      </c>
      <c r="AR221" s="21">
        <f>AR201-Baseline!AR201</f>
        <v>93.174629678023393</v>
      </c>
      <c r="AS221" s="21">
        <f>AS201-Baseline!AS201</f>
        <v>93.726624148528231</v>
      </c>
      <c r="AT221" s="21">
        <f>AT201-Baseline!AT201</f>
        <v>94.283618178794313</v>
      </c>
      <c r="AU221" s="21">
        <f>AU201-Baseline!AU201</f>
        <v>94.845558811992049</v>
      </c>
      <c r="AV221" s="21">
        <f>AV201-Baseline!AV201</f>
        <v>95.412388729077065</v>
      </c>
      <c r="AW221" s="21">
        <f>AW201-Baseline!AW201</f>
        <v>95.984047207482604</v>
      </c>
      <c r="AX221" s="21">
        <f>AX201-Baseline!AX201</f>
        <v>96.560475380083631</v>
      </c>
      <c r="AY221" s="21">
        <f>AY201-Baseline!AY201</f>
        <v>97.031423966294739</v>
      </c>
      <c r="AZ221" s="21">
        <f>AZ201-Baseline!AZ201</f>
        <v>97.469147188461662</v>
      </c>
      <c r="BA221" s="21">
        <f>BA201-Baseline!BA201</f>
        <v>97.913407996492836</v>
      </c>
      <c r="BB221" s="21">
        <f>BB201-Baseline!BB201</f>
        <v>98.355106631546022</v>
      </c>
    </row>
    <row r="222" spans="1:54" outlineLevel="2">
      <c r="A222" s="481"/>
      <c r="B222" s="150" t="s">
        <v>496</v>
      </c>
      <c r="C222" s="19"/>
      <c r="D222" s="135" t="s">
        <v>386</v>
      </c>
      <c r="E222" s="21">
        <f>E202-Baseline!E202</f>
        <v>28.081563362605756</v>
      </c>
      <c r="F222" s="21">
        <f>F202-Baseline!F202</f>
        <v>28.197944162192783</v>
      </c>
      <c r="G222" s="21">
        <f>G202-Baseline!G202</f>
        <v>28.315568828364121</v>
      </c>
      <c r="H222" s="21">
        <f>H202-Baseline!H202</f>
        <v>28.43722106920789</v>
      </c>
      <c r="I222" s="21">
        <f>I202-Baseline!I202</f>
        <v>28.562877338130544</v>
      </c>
      <c r="J222" s="21">
        <f>J202-Baseline!J202</f>
        <v>28.692680814934977</v>
      </c>
      <c r="K222" s="21">
        <f>K202-Baseline!K202</f>
        <v>28.828991499266461</v>
      </c>
      <c r="L222" s="21">
        <f>L202-Baseline!L202</f>
        <v>28.96920908749523</v>
      </c>
      <c r="M222" s="21">
        <f>M202-Baseline!M202</f>
        <v>29.113318315516384</v>
      </c>
      <c r="N222" s="21">
        <f>N202-Baseline!N202</f>
        <v>29.261305477860237</v>
      </c>
      <c r="O222" s="21">
        <f>O202-Baseline!O202</f>
        <v>29.31897175920253</v>
      </c>
      <c r="P222" s="21">
        <f>P202-Baseline!P202</f>
        <v>29.35712888102438</v>
      </c>
      <c r="Q222" s="21">
        <f>Q202-Baseline!Q202</f>
        <v>29.400691899486439</v>
      </c>
      <c r="R222" s="21">
        <f>R202-Baseline!R202</f>
        <v>29.449600654622841</v>
      </c>
      <c r="S222" s="21">
        <f>S202-Baseline!S202</f>
        <v>29.499162929044356</v>
      </c>
      <c r="T222" s="21">
        <f>T202-Baseline!T202</f>
        <v>29.553909785675955</v>
      </c>
      <c r="U222" s="21">
        <f>U202-Baseline!U202</f>
        <v>29.613786772567948</v>
      </c>
      <c r="V222" s="21">
        <f>V202-Baseline!V202</f>
        <v>29.67874191068308</v>
      </c>
      <c r="W222" s="21">
        <f>W202-Baseline!W202</f>
        <v>29.748725701303549</v>
      </c>
      <c r="X222" s="21">
        <f>X202-Baseline!X202</f>
        <v>29.823690947383128</v>
      </c>
      <c r="Y222" s="21">
        <f>Y202-Baseline!Y202</f>
        <v>29.903592864624748</v>
      </c>
      <c r="Z222" s="21">
        <f>Z202-Baseline!Z202</f>
        <v>29.988388820501296</v>
      </c>
      <c r="AA222" s="21">
        <f>AA202-Baseline!AA202</f>
        <v>30.078038429205115</v>
      </c>
      <c r="AB222" s="21">
        <f>AB202-Baseline!AB202</f>
        <v>30.14499169355534</v>
      </c>
      <c r="AC222" s="21">
        <f>AC202-Baseline!AC202</f>
        <v>195.86021963937176</v>
      </c>
      <c r="AD222" s="21">
        <f>AD202-Baseline!AD202</f>
        <v>196.66179907908031</v>
      </c>
      <c r="AE222" s="21">
        <f>AE202-Baseline!AE202</f>
        <v>197.46713176555917</v>
      </c>
      <c r="AF222" s="21">
        <f>AF202-Baseline!AF202</f>
        <v>198.26840606634772</v>
      </c>
      <c r="AG222" s="21">
        <f>AG202-Baseline!AG202</f>
        <v>199.0612566336539</v>
      </c>
      <c r="AH222" s="21">
        <f>AH202-Baseline!AH202</f>
        <v>199.84593563057575</v>
      </c>
      <c r="AI222" s="21">
        <f>AI202-Baseline!AI202</f>
        <v>200.62935033983032</v>
      </c>
      <c r="AJ222" s="21">
        <f>AJ202-Baseline!AJ202</f>
        <v>202.37692588210723</v>
      </c>
      <c r="AK222" s="21">
        <f>AK202-Baseline!AK202</f>
        <v>204.13119831747491</v>
      </c>
      <c r="AL222" s="21">
        <f>AL202-Baseline!AL202</f>
        <v>205.89246416670659</v>
      </c>
      <c r="AM222" s="21">
        <f>AM202-Baseline!AM202</f>
        <v>207.66128756094759</v>
      </c>
      <c r="AN222" s="21">
        <f>AN202-Baseline!AN202</f>
        <v>209.43779512275697</v>
      </c>
      <c r="AO222" s="21">
        <f>AO202-Baseline!AO202</f>
        <v>211.22152548437558</v>
      </c>
      <c r="AP222" s="21">
        <f>AP202-Baseline!AP202</f>
        <v>213.01251320798829</v>
      </c>
      <c r="AQ222" s="21">
        <f>AQ202-Baseline!AQ202</f>
        <v>214.81085089099437</v>
      </c>
      <c r="AR222" s="21">
        <f>AR202-Baseline!AR202</f>
        <v>216.61654142500478</v>
      </c>
      <c r="AS222" s="21">
        <f>AS202-Baseline!AS202</f>
        <v>218.42952010019235</v>
      </c>
      <c r="AT222" s="21">
        <f>AT202-Baseline!AT202</f>
        <v>220.24973688880542</v>
      </c>
      <c r="AU222" s="21">
        <f>AU202-Baseline!AU202</f>
        <v>222.07718946363434</v>
      </c>
      <c r="AV222" s="21">
        <f>AV202-Baseline!AV202</f>
        <v>223.91185677363418</v>
      </c>
      <c r="AW222" s="21">
        <f>AW202-Baseline!AW202</f>
        <v>225.75370206759419</v>
      </c>
      <c r="AX222" s="21">
        <f>AX202-Baseline!AX202</f>
        <v>227.60268870814141</v>
      </c>
      <c r="AY222" s="21">
        <f>AY202-Baseline!AY202</f>
        <v>229.19162484198847</v>
      </c>
      <c r="AZ222" s="21">
        <f>AZ202-Baseline!AZ202</f>
        <v>230.69474300183794</v>
      </c>
      <c r="BA222" s="21">
        <f>BA202-Baseline!BA202</f>
        <v>232.20843134159387</v>
      </c>
      <c r="BB222" s="21">
        <f>BB202-Baseline!BB202</f>
        <v>233.7127993430903</v>
      </c>
    </row>
    <row r="223" spans="1:54" outlineLevel="2">
      <c r="B223" s="19"/>
      <c r="C223" s="19"/>
      <c r="D223" s="19"/>
      <c r="E223" s="15"/>
    </row>
    <row r="224" spans="1:54" outlineLevel="2">
      <c r="A224" s="479" t="s">
        <v>497</v>
      </c>
      <c r="B224" s="150" t="s">
        <v>494</v>
      </c>
      <c r="C224" s="19"/>
      <c r="D224" s="135" t="s">
        <v>386</v>
      </c>
      <c r="E224" s="21">
        <f>E204-Baseline!E204</f>
        <v>21.910363953503857</v>
      </c>
      <c r="F224" s="21">
        <f>F204-Baseline!F204</f>
        <v>43.911226337091982</v>
      </c>
      <c r="G224" s="21">
        <f>G204-Baseline!G204</f>
        <v>65.957316875891522</v>
      </c>
      <c r="H224" s="21">
        <f>H204-Baseline!H204</f>
        <v>88.049219806851198</v>
      </c>
      <c r="I224" s="21">
        <f>I204-Baseline!I204</f>
        <v>110.23018948153953</v>
      </c>
      <c r="J224" s="21">
        <f>J204-Baseline!J204</f>
        <v>132.50038918206894</v>
      </c>
      <c r="K224" s="21">
        <f>K204-Baseline!K204</f>
        <v>154.81948173631139</v>
      </c>
      <c r="L224" s="21">
        <f>L204-Baseline!L204</f>
        <v>177.22989430863501</v>
      </c>
      <c r="M224" s="21">
        <f>M204-Baseline!M204</f>
        <v>199.73159405474104</v>
      </c>
      <c r="N224" s="21">
        <f>N204-Baseline!N204</f>
        <v>222.28303486523347</v>
      </c>
      <c r="O224" s="21">
        <f>O204-Baseline!O204</f>
        <v>244.85766075094321</v>
      </c>
      <c r="P224" s="21">
        <f>P204-Baseline!P204</f>
        <v>267.43861620468175</v>
      </c>
      <c r="Q224" s="21">
        <f>Q204-Baseline!Q204</f>
        <v>290.02714261356607</v>
      </c>
      <c r="R224" s="21">
        <f>R204-Baseline!R204</f>
        <v>312.66434952154668</v>
      </c>
      <c r="S224" s="21">
        <f>S204-Baseline!S204</f>
        <v>335.31118224796057</v>
      </c>
      <c r="T224" s="21">
        <f>T204-Baseline!T204</f>
        <v>357.96885401196187</v>
      </c>
      <c r="U224" s="21">
        <f>U204-Baseline!U204</f>
        <v>380.63856429748409</v>
      </c>
      <c r="V224" s="21">
        <f>V204-Baseline!V204</f>
        <v>403.35986254416048</v>
      </c>
      <c r="W224" s="21">
        <f>W204-Baseline!W204</f>
        <v>426.09519740513349</v>
      </c>
      <c r="X224" s="21">
        <f>X204-Baseline!X204</f>
        <v>448.88338864180122</v>
      </c>
      <c r="Y224" s="21">
        <f>Y204-Baseline!Y204</f>
        <v>471.68758619008992</v>
      </c>
      <c r="Z224" s="21">
        <f>Z204-Baseline!Z204</f>
        <v>494.5459086259176</v>
      </c>
      <c r="AA224" s="21">
        <f>AA204-Baseline!AA204</f>
        <v>517.45882426558273</v>
      </c>
      <c r="AB224" s="21">
        <f>AB204-Baseline!AB204</f>
        <v>540.40633294233544</v>
      </c>
      <c r="AC224" s="21">
        <f>AC204-Baseline!AC204</f>
        <v>682.4815779628666</v>
      </c>
      <c r="AD224" s="21">
        <f>AD204-Baseline!AD204</f>
        <v>825.00683049292991</v>
      </c>
      <c r="AE224" s="21">
        <f>AE204-Baseline!AE204</f>
        <v>968.00709073117014</v>
      </c>
      <c r="AF224" s="21">
        <f>AF204-Baseline!AF204</f>
        <v>1111.4725192458818</v>
      </c>
      <c r="AG224" s="21">
        <f>AG204-Baseline!AG204</f>
        <v>1255.3964825345959</v>
      </c>
      <c r="AH224" s="21">
        <f>AH204-Baseline!AH204</f>
        <v>1399.7763127118353</v>
      </c>
      <c r="AI224" s="21">
        <f>AI204-Baseline!AI204</f>
        <v>1544.6148997760718</v>
      </c>
      <c r="AJ224" s="21">
        <f>AJ204-Baseline!AJ204</f>
        <v>1690.6078354774877</v>
      </c>
      <c r="AK224" s="21">
        <f>AK204-Baseline!AK204</f>
        <v>1837.7597597160604</v>
      </c>
      <c r="AL224" s="21">
        <f>AL204-Baseline!AL204</f>
        <v>1986.0768888023481</v>
      </c>
      <c r="AM224" s="21">
        <f>AM204-Baseline!AM204</f>
        <v>2135.5660138210651</v>
      </c>
      <c r="AN224" s="21">
        <f>AN204-Baseline!AN204</f>
        <v>2286.2337306878617</v>
      </c>
      <c r="AO224" s="21">
        <f>AO204-Baseline!AO204</f>
        <v>2438.0860938991955</v>
      </c>
      <c r="AP224" s="21">
        <f>AP204-Baseline!AP204</f>
        <v>2591.1292031146927</v>
      </c>
      <c r="AQ224" s="21">
        <f>AQ204-Baseline!AQ204</f>
        <v>2745.3693409416792</v>
      </c>
      <c r="AR224" s="21">
        <f>AR204-Baseline!AR204</f>
        <v>2900.8127217266497</v>
      </c>
      <c r="AS224" s="21">
        <f>AS204-Baseline!AS204</f>
        <v>3057.4654497742454</v>
      </c>
      <c r="AT224" s="21">
        <f>AT204-Baseline!AT204</f>
        <v>3215.3335758659964</v>
      </c>
      <c r="AU224" s="21">
        <f>AU204-Baseline!AU204</f>
        <v>3374.423146222628</v>
      </c>
      <c r="AV224" s="21">
        <f>AV204-Baseline!AV204</f>
        <v>3534.7401744847775</v>
      </c>
      <c r="AW224" s="21">
        <f>AW204-Baseline!AW204</f>
        <v>3696.2906184562958</v>
      </c>
      <c r="AX224" s="21">
        <f>AX204-Baseline!AX204</f>
        <v>3859.0803902481803</v>
      </c>
      <c r="AY224" s="21">
        <f>AY204-Baseline!AY204</f>
        <v>4022.9258159555652</v>
      </c>
      <c r="AZ224" s="21">
        <f>AZ204-Baseline!AZ204</f>
        <v>4187.766981436891</v>
      </c>
      <c r="BA224" s="21">
        <f>BA204-Baseline!BA204</f>
        <v>4353.6123581744232</v>
      </c>
      <c r="BB224" s="21">
        <f>BB204-Baseline!BB204</f>
        <v>4520.4558622679815</v>
      </c>
    </row>
    <row r="225" spans="1:54" outlineLevel="2">
      <c r="A225" s="480"/>
      <c r="B225" s="150" t="s">
        <v>495</v>
      </c>
      <c r="C225" s="19"/>
      <c r="D225" s="135" t="s">
        <v>386</v>
      </c>
      <c r="E225" s="21">
        <f>E205-Baseline!E205</f>
        <v>15.778046969112056</v>
      </c>
      <c r="F225" s="21">
        <f>F205-Baseline!F205</f>
        <v>31.558418878622433</v>
      </c>
      <c r="G225" s="21">
        <f>G205-Baseline!G205</f>
        <v>47.342108292550861</v>
      </c>
      <c r="H225" s="21">
        <f>H205-Baseline!H205</f>
        <v>63.131588160812711</v>
      </c>
      <c r="I225" s="21">
        <f>I205-Baseline!I205</f>
        <v>78.929297829436237</v>
      </c>
      <c r="J225" s="21">
        <f>J205-Baseline!J205</f>
        <v>94.73772925272074</v>
      </c>
      <c r="K225" s="21">
        <f>K205-Baseline!K205</f>
        <v>110.56039646166076</v>
      </c>
      <c r="L225" s="21">
        <f>L205-Baseline!L205</f>
        <v>126.39962350111853</v>
      </c>
      <c r="M225" s="21">
        <f>M205-Baseline!M205</f>
        <v>142.25770774869332</v>
      </c>
      <c r="N225" s="21">
        <f>N205-Baseline!N205</f>
        <v>158.13692125638312</v>
      </c>
      <c r="O225" s="21">
        <f>O205-Baseline!O205</f>
        <v>173.99712394494264</v>
      </c>
      <c r="P225" s="21">
        <f>P205-Baseline!P205</f>
        <v>189.83032105980016</v>
      </c>
      <c r="Q225" s="21">
        <f>Q205-Baseline!Q205</f>
        <v>205.63973696599581</v>
      </c>
      <c r="R225" s="21">
        <f>R205-Baseline!R205</f>
        <v>221.42854109435197</v>
      </c>
      <c r="S225" s="21">
        <f>S205-Baseline!S205</f>
        <v>237.19830522538058</v>
      </c>
      <c r="T225" s="21">
        <f>T205-Baseline!T205</f>
        <v>252.95207919406269</v>
      </c>
      <c r="U225" s="21">
        <f>U205-Baseline!U205</f>
        <v>268.69286361685135</v>
      </c>
      <c r="V225" s="21">
        <f>V205-Baseline!V205</f>
        <v>284.42361190756407</v>
      </c>
      <c r="W225" s="21">
        <f>W205-Baseline!W205</f>
        <v>300.1472322576048</v>
      </c>
      <c r="X225" s="21">
        <f>X205-Baseline!X205</f>
        <v>315.86658950043017</v>
      </c>
      <c r="Y225" s="21">
        <f>Y205-Baseline!Y205</f>
        <v>331.58450704308979</v>
      </c>
      <c r="Z225" s="21">
        <f>Z205-Baseline!Z205</f>
        <v>347.30376857713139</v>
      </c>
      <c r="AA225" s="21">
        <f>AA205-Baseline!AA205</f>
        <v>363.02711986075167</v>
      </c>
      <c r="AB225" s="21">
        <f>AB205-Baseline!AB205</f>
        <v>378.74386822911282</v>
      </c>
      <c r="AC225" s="21">
        <f>AC205-Baseline!AC205</f>
        <v>466.75265126788753</v>
      </c>
      <c r="AD225" s="21">
        <f>AD205-Baseline!AD205</f>
        <v>554.82350422505613</v>
      </c>
      <c r="AE225" s="21">
        <f>AE205-Baseline!AE205</f>
        <v>642.96285774234798</v>
      </c>
      <c r="AF225" s="21">
        <f>AF205-Baseline!AF205</f>
        <v>731.17439098491934</v>
      </c>
      <c r="AG225" s="21">
        <f>AG205-Baseline!AG205</f>
        <v>819.46018551328302</v>
      </c>
      <c r="AH225" s="21">
        <f>AH205-Baseline!AH205</f>
        <v>907.82226932374624</v>
      </c>
      <c r="AI225" s="21">
        <f>AI205-Baseline!AI205</f>
        <v>996.26484001408312</v>
      </c>
      <c r="AJ225" s="21">
        <f>AJ205-Baseline!AJ205</f>
        <v>1085.2116373678596</v>
      </c>
      <c r="AK225" s="21">
        <f>AK205-Baseline!AK205</f>
        <v>1174.6680436406666</v>
      </c>
      <c r="AL225" s="21">
        <f>AL205-Baseline!AL205</f>
        <v>1264.6394683904321</v>
      </c>
      <c r="AM225" s="21">
        <f>AM205-Baseline!AM205</f>
        <v>1355.1314400845465</v>
      </c>
      <c r="AN225" s="21">
        <f>AN205-Baseline!AN205</f>
        <v>1446.1494625381638</v>
      </c>
      <c r="AO225" s="21">
        <f>AO205-Baseline!AO205</f>
        <v>1537.6988212223753</v>
      </c>
      <c r="AP225" s="21">
        <f>AP205-Baseline!AP205</f>
        <v>1629.7847507393419</v>
      </c>
      <c r="AQ225" s="21">
        <f>AQ205-Baseline!AQ205</f>
        <v>1722.4124563075704</v>
      </c>
      <c r="AR225" s="21">
        <f>AR205-Baseline!AR205</f>
        <v>1815.5870859855938</v>
      </c>
      <c r="AS225" s="21">
        <f>AS205-Baseline!AS205</f>
        <v>1909.3137101341222</v>
      </c>
      <c r="AT225" s="21">
        <f>AT205-Baseline!AT205</f>
        <v>2003.5973283129165</v>
      </c>
      <c r="AU225" s="21">
        <f>AU205-Baseline!AU205</f>
        <v>2098.4428871249083</v>
      </c>
      <c r="AV225" s="21">
        <f>AV205-Baseline!AV205</f>
        <v>2193.8552758539854</v>
      </c>
      <c r="AW225" s="21">
        <f>AW205-Baseline!AW205</f>
        <v>2289.8393230614679</v>
      </c>
      <c r="AX225" s="21">
        <f>AX205-Baseline!AX205</f>
        <v>2386.3997984415514</v>
      </c>
      <c r="AY225" s="21">
        <f>AY205-Baseline!AY205</f>
        <v>2483.4312224078462</v>
      </c>
      <c r="AZ225" s="21">
        <f>AZ205-Baseline!AZ205</f>
        <v>2580.9003695963079</v>
      </c>
      <c r="BA225" s="21">
        <f>BA205-Baseline!BA205</f>
        <v>2678.8137775928008</v>
      </c>
      <c r="BB225" s="21">
        <f>BB205-Baseline!BB205</f>
        <v>2777.1688842243466</v>
      </c>
    </row>
    <row r="226" spans="1:54" outlineLevel="2">
      <c r="A226" s="481"/>
      <c r="B226" s="150" t="s">
        <v>496</v>
      </c>
      <c r="C226" s="19"/>
      <c r="D226" s="135" t="s">
        <v>386</v>
      </c>
      <c r="E226" s="21">
        <f>E206-Baseline!E206</f>
        <v>28.081563362605756</v>
      </c>
      <c r="F226" s="21">
        <f>F206-Baseline!F206</f>
        <v>56.279507524798539</v>
      </c>
      <c r="G226" s="21">
        <f>G206-Baseline!G206</f>
        <v>84.595076353162654</v>
      </c>
      <c r="H226" s="21">
        <f>H206-Baseline!H206</f>
        <v>113.03229742237055</v>
      </c>
      <c r="I226" s="21">
        <f>I206-Baseline!I206</f>
        <v>141.5951747605011</v>
      </c>
      <c r="J226" s="21">
        <f>J206-Baseline!J206</f>
        <v>170.28785557543608</v>
      </c>
      <c r="K226" s="21">
        <f>K206-Baseline!K206</f>
        <v>199.11684707470255</v>
      </c>
      <c r="L226" s="21">
        <f>L206-Baseline!L206</f>
        <v>228.08605616219779</v>
      </c>
      <c r="M226" s="21">
        <f>M206-Baseline!M206</f>
        <v>257.19937447771417</v>
      </c>
      <c r="N226" s="21">
        <f>N206-Baseline!N206</f>
        <v>286.46067995557439</v>
      </c>
      <c r="O226" s="21">
        <f>O206-Baseline!O206</f>
        <v>315.77965171477695</v>
      </c>
      <c r="P226" s="21">
        <f>P206-Baseline!P206</f>
        <v>345.13678059580133</v>
      </c>
      <c r="Q226" s="21">
        <f>Q206-Baseline!Q206</f>
        <v>374.53747249528777</v>
      </c>
      <c r="R226" s="21">
        <f>R206-Baseline!R206</f>
        <v>403.9870731499106</v>
      </c>
      <c r="S226" s="21">
        <f>S206-Baseline!S206</f>
        <v>433.48623607895496</v>
      </c>
      <c r="T226" s="21">
        <f>T206-Baseline!T206</f>
        <v>463.04014586463092</v>
      </c>
      <c r="U226" s="21">
        <f>U206-Baseline!U206</f>
        <v>492.65393263719886</v>
      </c>
      <c r="V226" s="21">
        <f>V206-Baseline!V206</f>
        <v>522.33267454788199</v>
      </c>
      <c r="W226" s="21">
        <f>W206-Baseline!W206</f>
        <v>552.08140024918555</v>
      </c>
      <c r="X226" s="21">
        <f>X206-Baseline!X206</f>
        <v>581.90509119656872</v>
      </c>
      <c r="Y226" s="21">
        <f>Y206-Baseline!Y206</f>
        <v>611.8086840611935</v>
      </c>
      <c r="Z226" s="21">
        <f>Z206-Baseline!Z206</f>
        <v>641.79707288169482</v>
      </c>
      <c r="AA226" s="21">
        <f>AA206-Baseline!AA206</f>
        <v>671.87511131089991</v>
      </c>
      <c r="AB226" s="21">
        <f>AB206-Baseline!AB206</f>
        <v>702.02010300445522</v>
      </c>
      <c r="AC226" s="21">
        <f>AC206-Baseline!AC206</f>
        <v>897.88032264382696</v>
      </c>
      <c r="AD226" s="21">
        <f>AD206-Baseline!AD206</f>
        <v>1094.5421217229073</v>
      </c>
      <c r="AE226" s="21">
        <f>AE206-Baseline!AE206</f>
        <v>1292.0092534884664</v>
      </c>
      <c r="AF226" s="21">
        <f>AF206-Baseline!AF206</f>
        <v>1490.2776595548141</v>
      </c>
      <c r="AG226" s="21">
        <f>AG206-Baseline!AG206</f>
        <v>1689.3389161884679</v>
      </c>
      <c r="AH226" s="21">
        <f>AH206-Baseline!AH206</f>
        <v>1889.1848518190436</v>
      </c>
      <c r="AI226" s="21">
        <f>AI206-Baseline!AI206</f>
        <v>2089.8142021588737</v>
      </c>
      <c r="AJ226" s="21">
        <f>AJ206-Baseline!AJ206</f>
        <v>2292.1911280409809</v>
      </c>
      <c r="AK226" s="21">
        <f>AK206-Baseline!AK206</f>
        <v>2496.3223263584559</v>
      </c>
      <c r="AL226" s="21">
        <f>AL206-Baseline!AL206</f>
        <v>2702.2147905251627</v>
      </c>
      <c r="AM226" s="21">
        <f>AM206-Baseline!AM206</f>
        <v>2909.8760780861103</v>
      </c>
      <c r="AN226" s="21">
        <f>AN206-Baseline!AN206</f>
        <v>3119.3138732088673</v>
      </c>
      <c r="AO226" s="21">
        <f>AO206-Baseline!AO206</f>
        <v>3330.5353986932428</v>
      </c>
      <c r="AP226" s="21">
        <f>AP206-Baseline!AP206</f>
        <v>3543.5479119012311</v>
      </c>
      <c r="AQ226" s="21">
        <f>AQ206-Baseline!AQ206</f>
        <v>3758.3587627922257</v>
      </c>
      <c r="AR226" s="21">
        <f>AR206-Baseline!AR206</f>
        <v>3974.9753042172306</v>
      </c>
      <c r="AS226" s="21">
        <f>AS206-Baseline!AS206</f>
        <v>4193.4048243174229</v>
      </c>
      <c r="AT226" s="21">
        <f>AT206-Baseline!AT206</f>
        <v>4413.6545612062282</v>
      </c>
      <c r="AU226" s="21">
        <f>AU206-Baseline!AU206</f>
        <v>4635.7317506698628</v>
      </c>
      <c r="AV226" s="21">
        <f>AV206-Baseline!AV206</f>
        <v>4859.6436074434969</v>
      </c>
      <c r="AW226" s="21">
        <f>AW206-Baseline!AW206</f>
        <v>5085.3973095110914</v>
      </c>
      <c r="AX226" s="21">
        <f>AX206-Baseline!AX206</f>
        <v>5312.999998219233</v>
      </c>
      <c r="AY226" s="21">
        <f>AY206-Baseline!AY206</f>
        <v>5542.1916230612214</v>
      </c>
      <c r="AZ226" s="21">
        <f>AZ206-Baseline!AZ206</f>
        <v>5772.8863660630595</v>
      </c>
      <c r="BA226" s="21">
        <f>BA206-Baseline!BA206</f>
        <v>6005.094797404653</v>
      </c>
      <c r="BB226" s="21">
        <f>BB206-Baseline!BB206</f>
        <v>6238.8075967477434</v>
      </c>
    </row>
    <row r="227" spans="1:54" outlineLevel="1">
      <c r="B227" s="19"/>
      <c r="C227" s="19"/>
      <c r="D227" s="19"/>
      <c r="E227" s="15"/>
    </row>
    <row r="228" spans="1:54" ht="13.5"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25" outlineLevel="1" thickTop="1" thickBot="1">
      <c r="A229" s="57"/>
      <c r="B229" s="56" t="s">
        <v>501</v>
      </c>
      <c r="C229" s="57"/>
      <c r="D229" s="56" t="s">
        <v>386</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3.5"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A31:A40"/>
    <mergeCell ref="D31:G31"/>
    <mergeCell ref="D32:G32"/>
    <mergeCell ref="D33:G33"/>
    <mergeCell ref="D34:G34"/>
    <mergeCell ref="D35:G35"/>
    <mergeCell ref="D36:G36"/>
    <mergeCell ref="D37:G37"/>
    <mergeCell ref="D38:G38"/>
    <mergeCell ref="D39:G39"/>
    <mergeCell ref="D40:G40"/>
    <mergeCell ref="A220:A222"/>
    <mergeCell ref="A224:A226"/>
    <mergeCell ref="A190:A198"/>
    <mergeCell ref="A200:A202"/>
    <mergeCell ref="A75:A77"/>
    <mergeCell ref="A143:A154"/>
    <mergeCell ref="A158:A169"/>
    <mergeCell ref="A172:A174"/>
    <mergeCell ref="A176:A178"/>
    <mergeCell ref="A186:A187"/>
    <mergeCell ref="A204:A206"/>
    <mergeCell ref="A210:A218"/>
    <mergeCell ref="AI51:AM51"/>
    <mergeCell ref="AN51:AR51"/>
    <mergeCell ref="AS51:AW51"/>
    <mergeCell ref="AX51:BB51"/>
    <mergeCell ref="A54:A64"/>
    <mergeCell ref="Y51:AC51"/>
    <mergeCell ref="AD51:AH51"/>
    <mergeCell ref="A66:A71"/>
    <mergeCell ref="E51:I51"/>
    <mergeCell ref="J51:N51"/>
    <mergeCell ref="O51:S51"/>
    <mergeCell ref="T51:X51"/>
    <mergeCell ref="I20:N20"/>
    <mergeCell ref="P20:U20"/>
    <mergeCell ref="I21:N45"/>
    <mergeCell ref="P21:U45"/>
    <mergeCell ref="B23:G23"/>
    <mergeCell ref="D30:G30"/>
    <mergeCell ref="A19:B19"/>
    <mergeCell ref="I2:U2"/>
    <mergeCell ref="I3:N4"/>
    <mergeCell ref="P3:U4"/>
    <mergeCell ref="I5:N18"/>
    <mergeCell ref="P5:U18"/>
  </mergeCells>
  <dataValidations count="1">
    <dataValidation type="list" allowBlank="1" showInputMessage="1" showErrorMessage="1" sqref="B7" xr:uid="{B427340A-2129-41D9-B02C-AB779CE2DF12}">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89A14B27-A9B6-4BC9-8D2D-5B7E323F2391}">
          <x14:formula1>
            <xm:f>'Fixed Data'!$E$55:$E$58</xm:f>
          </x14:formula1>
          <xm:sqref>B158:B169 B143:B154</xm:sqref>
        </x14:dataValidation>
        <x14:dataValidation type="list" allowBlank="1" showInputMessage="1" showErrorMessage="1" xr:uid="{0E7A2772-621A-43E1-92E0-E821A4475567}">
          <x14:formula1>
            <xm:f>'Fixed Data'!$C$64:$C$65</xm:f>
          </x14:formula1>
          <xm:sqref>B66:B70</xm:sqref>
        </x14:dataValidation>
        <x14:dataValidation type="list" allowBlank="1" showInputMessage="1" showErrorMessage="1" xr:uid="{1D77B3B9-AA3C-4E84-B5E7-86B3D30A220D}">
          <x14:formula1>
            <xm:f>'Fixed Data'!$C$55:$C$61</xm:f>
          </x14:formula1>
          <xm:sqref>C54:C63</xm:sqref>
        </x14:dataValidation>
        <x14:dataValidation type="list" allowBlank="1" showInputMessage="1" showErrorMessage="1" xr:uid="{4450C4CF-1C4E-4CD2-9CD7-0DD9FDBAAE6A}">
          <x14:formula1>
            <xm:f>'Fixed Data'!$A$55:$A$78</xm:f>
          </x14:formula1>
          <xm:sqref>B54:B63</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1C370-32CC-4884-8D90-AA9934A83E00}">
  <sheetPr>
    <tabColor theme="9" tint="0.59999389629810485"/>
  </sheetPr>
  <dimension ref="A1:S32"/>
  <sheetViews>
    <sheetView workbookViewId="0">
      <selection sqref="A1:XFD1048576"/>
    </sheetView>
  </sheetViews>
  <sheetFormatPr defaultRowHeight="12.75"/>
  <cols>
    <col min="1" max="1" width="22" customWidth="1"/>
  </cols>
  <sheetData>
    <row r="1" spans="1:19">
      <c r="A1" s="4" t="s">
        <v>502</v>
      </c>
    </row>
    <row r="2" spans="1:19">
      <c r="A2" s="472" t="s">
        <v>503</v>
      </c>
      <c r="B2" s="472"/>
      <c r="C2" s="472"/>
      <c r="D2" s="472"/>
      <c r="E2" s="472"/>
      <c r="F2" s="472"/>
      <c r="G2" s="472"/>
      <c r="H2" s="472"/>
      <c r="I2" s="472"/>
      <c r="J2" s="472"/>
      <c r="K2" s="472"/>
      <c r="L2" s="472"/>
      <c r="M2" s="472"/>
      <c r="N2" s="472"/>
      <c r="O2" s="472"/>
      <c r="P2" s="472"/>
      <c r="Q2" s="472"/>
      <c r="R2" s="472"/>
      <c r="S2" s="472"/>
    </row>
    <row r="3" spans="1:19">
      <c r="A3" s="472"/>
      <c r="B3" s="472"/>
      <c r="C3" s="472"/>
      <c r="D3" s="472"/>
      <c r="E3" s="472"/>
      <c r="F3" s="472"/>
      <c r="G3" s="472"/>
      <c r="H3" s="472"/>
      <c r="I3" s="472"/>
      <c r="J3" s="472"/>
      <c r="K3" s="472"/>
      <c r="L3" s="472"/>
      <c r="M3" s="472"/>
      <c r="N3" s="472"/>
      <c r="O3" s="472"/>
      <c r="P3" s="472"/>
      <c r="Q3" s="472"/>
      <c r="R3" s="472"/>
      <c r="S3" s="472"/>
    </row>
    <row r="4" spans="1:19">
      <c r="A4" s="472"/>
      <c r="B4" s="472"/>
      <c r="C4" s="472"/>
      <c r="D4" s="472"/>
      <c r="E4" s="472"/>
      <c r="F4" s="472"/>
      <c r="G4" s="472"/>
      <c r="H4" s="472"/>
      <c r="I4" s="472"/>
      <c r="J4" s="472"/>
      <c r="K4" s="472"/>
      <c r="L4" s="472"/>
      <c r="M4" s="472"/>
      <c r="N4" s="472"/>
      <c r="O4" s="472"/>
      <c r="P4" s="472"/>
      <c r="Q4" s="472"/>
      <c r="R4" s="472"/>
      <c r="S4" s="472"/>
    </row>
    <row r="19" spans="1:19">
      <c r="A19" s="4" t="s">
        <v>505</v>
      </c>
    </row>
    <row r="20" spans="1:19">
      <c r="A20" s="472" t="s">
        <v>506</v>
      </c>
      <c r="B20" s="472"/>
      <c r="C20" s="472"/>
      <c r="D20" s="472"/>
      <c r="E20" s="472"/>
      <c r="F20" s="472"/>
      <c r="G20" s="472"/>
      <c r="H20" s="472"/>
      <c r="I20" s="472"/>
      <c r="J20" s="472"/>
      <c r="K20" s="472"/>
      <c r="L20" s="472"/>
      <c r="M20" s="472"/>
      <c r="N20" s="472"/>
      <c r="O20" s="472"/>
      <c r="P20" s="472"/>
      <c r="Q20" s="472"/>
      <c r="R20" s="472"/>
      <c r="S20" s="472"/>
    </row>
    <row r="21" spans="1:19" ht="25.5" customHeight="1">
      <c r="A21" s="472"/>
      <c r="B21" s="472"/>
      <c r="C21" s="472"/>
      <c r="D21" s="472"/>
      <c r="E21" s="472"/>
      <c r="F21" s="472"/>
      <c r="G21" s="472"/>
      <c r="H21" s="472"/>
      <c r="I21" s="472"/>
      <c r="J21" s="472"/>
      <c r="K21" s="472"/>
      <c r="L21" s="472"/>
      <c r="M21" s="472"/>
      <c r="N21" s="472"/>
      <c r="O21" s="472"/>
      <c r="P21" s="472"/>
      <c r="Q21" s="472"/>
      <c r="R21" s="472"/>
      <c r="S21" s="472"/>
    </row>
    <row r="23" spans="1:19">
      <c r="A23" s="158" t="s">
        <v>348</v>
      </c>
      <c r="B23" s="406"/>
      <c r="C23" s="406"/>
      <c r="D23" s="406"/>
      <c r="E23" s="406"/>
      <c r="F23" s="406"/>
      <c r="G23" s="406"/>
      <c r="H23" s="406"/>
      <c r="I23" s="406"/>
      <c r="J23" s="406"/>
      <c r="K23" s="406"/>
      <c r="L23" s="406"/>
      <c r="M23" s="406"/>
      <c r="N23" s="406"/>
      <c r="O23" s="406"/>
      <c r="P23" s="406"/>
      <c r="Q23" s="406"/>
      <c r="R23" s="406"/>
      <c r="S23" s="406"/>
    </row>
    <row r="24" spans="1:19">
      <c r="A24" s="158" t="s">
        <v>489</v>
      </c>
      <c r="B24" s="406"/>
      <c r="C24" s="406"/>
      <c r="D24" s="406"/>
      <c r="E24" s="406"/>
      <c r="F24" s="406"/>
      <c r="G24" s="406"/>
      <c r="H24" s="406"/>
      <c r="I24" s="406"/>
      <c r="J24" s="406"/>
      <c r="K24" s="406"/>
      <c r="L24" s="406"/>
      <c r="M24" s="406"/>
      <c r="N24" s="406"/>
      <c r="O24" s="406"/>
      <c r="P24" s="406"/>
      <c r="Q24" s="406"/>
      <c r="R24" s="406"/>
      <c r="S24" s="406"/>
    </row>
    <row r="25" spans="1:19">
      <c r="A25" s="159" t="s">
        <v>392</v>
      </c>
      <c r="B25" s="406"/>
      <c r="C25" s="406"/>
      <c r="D25" s="406"/>
      <c r="E25" s="406"/>
      <c r="F25" s="406"/>
      <c r="G25" s="406"/>
      <c r="H25" s="406"/>
      <c r="I25" s="406"/>
      <c r="J25" s="406"/>
      <c r="K25" s="406"/>
      <c r="L25" s="406"/>
      <c r="M25" s="406"/>
      <c r="N25" s="406"/>
      <c r="O25" s="406"/>
      <c r="P25" s="406"/>
      <c r="Q25" s="406"/>
      <c r="R25" s="406"/>
      <c r="S25" s="406"/>
    </row>
    <row r="26" spans="1:19">
      <c r="A26" s="159" t="s">
        <v>468</v>
      </c>
      <c r="B26" s="406"/>
      <c r="C26" s="406"/>
      <c r="D26" s="406"/>
      <c r="E26" s="406"/>
      <c r="F26" s="406"/>
      <c r="G26" s="406"/>
      <c r="H26" s="406"/>
      <c r="I26" s="406"/>
      <c r="J26" s="406"/>
      <c r="K26" s="406"/>
      <c r="L26" s="406"/>
      <c r="M26" s="406"/>
      <c r="N26" s="406"/>
      <c r="O26" s="406"/>
      <c r="P26" s="406"/>
      <c r="Q26" s="406"/>
      <c r="R26" s="406"/>
      <c r="S26" s="406"/>
    </row>
    <row r="27" spans="1:19">
      <c r="A27" s="159" t="s">
        <v>469</v>
      </c>
      <c r="B27" s="406"/>
      <c r="C27" s="406"/>
      <c r="D27" s="406"/>
      <c r="E27" s="406"/>
      <c r="F27" s="406"/>
      <c r="G27" s="406"/>
      <c r="H27" s="406"/>
      <c r="I27" s="406"/>
      <c r="J27" s="406"/>
      <c r="K27" s="406"/>
      <c r="L27" s="406"/>
      <c r="M27" s="406"/>
      <c r="N27" s="406"/>
      <c r="O27" s="406"/>
      <c r="P27" s="406"/>
      <c r="Q27" s="406"/>
      <c r="R27" s="406"/>
      <c r="S27" s="406"/>
    </row>
    <row r="31" spans="1:19">
      <c r="A31" s="4" t="s">
        <v>510</v>
      </c>
    </row>
    <row r="32" spans="1:19">
      <c r="A32" t="s">
        <v>511</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1">
    <tabColor rgb="FF92D050"/>
    <pageSetUpPr autoPageBreaks="0"/>
  </sheetPr>
  <dimension ref="A1:BB358"/>
  <sheetViews>
    <sheetView zoomScale="85" zoomScaleNormal="85" workbookViewId="0">
      <selection activeCell="B10" sqref="B10"/>
    </sheetView>
  </sheetViews>
  <sheetFormatPr defaultColWidth="9" defaultRowHeight="12.75" outlineLevelRow="3"/>
  <cols>
    <col min="1" max="1" width="31.375" customWidth="1"/>
    <col min="2" max="2" width="32.875" customWidth="1"/>
    <col min="3" max="3" width="23.625" customWidth="1"/>
    <col min="4" max="4" width="15.375" customWidth="1"/>
    <col min="5" max="5" width="21.375" bestFit="1" customWidth="1"/>
    <col min="6" max="6" width="19.625" bestFit="1" customWidth="1"/>
    <col min="7" max="7" width="15.75" customWidth="1"/>
    <col min="8" max="49" width="14.625" customWidth="1"/>
    <col min="50" max="58" width="9" customWidth="1"/>
    <col min="60" max="60" width="9" customWidth="1"/>
  </cols>
  <sheetData>
    <row r="1" spans="1:21" ht="56.85" customHeight="1" thickBot="1"/>
    <row r="2" spans="1:21" ht="15" customHeight="1" thickBot="1">
      <c r="A2" s="12" t="s">
        <v>80</v>
      </c>
      <c r="F2" s="24"/>
      <c r="G2" s="10"/>
      <c r="I2" s="412" t="s">
        <v>340</v>
      </c>
      <c r="J2" s="413"/>
      <c r="K2" s="413"/>
      <c r="L2" s="413"/>
      <c r="M2" s="413"/>
      <c r="N2" s="413"/>
      <c r="O2" s="413"/>
      <c r="P2" s="413"/>
      <c r="Q2" s="413"/>
      <c r="R2" s="413"/>
      <c r="S2" s="413"/>
      <c r="T2" s="413"/>
      <c r="U2" s="414"/>
    </row>
    <row r="3" spans="1:21" ht="13.5" customHeight="1" outlineLevel="1" thickBot="1">
      <c r="A3" s="3"/>
      <c r="B3" s="7"/>
      <c r="F3" s="24"/>
      <c r="G3" s="10"/>
      <c r="I3" s="415" t="s">
        <v>341</v>
      </c>
      <c r="J3" s="416"/>
      <c r="K3" s="416"/>
      <c r="L3" s="416"/>
      <c r="M3" s="416"/>
      <c r="N3" s="417"/>
      <c r="O3" s="1"/>
      <c r="P3" s="421" t="s">
        <v>342</v>
      </c>
      <c r="Q3" s="422"/>
      <c r="R3" s="422"/>
      <c r="S3" s="422"/>
      <c r="T3" s="422"/>
      <c r="U3" s="423"/>
    </row>
    <row r="4" spans="1:21" ht="56.25" customHeight="1" outlineLevel="1">
      <c r="A4" s="31" t="s">
        <v>157</v>
      </c>
      <c r="B4" s="86"/>
      <c r="E4" s="53" t="s">
        <v>343</v>
      </c>
      <c r="F4" s="91"/>
      <c r="G4" s="28"/>
      <c r="H4" s="10"/>
      <c r="I4" s="418"/>
      <c r="J4" s="419"/>
      <c r="K4" s="419"/>
      <c r="L4" s="419"/>
      <c r="M4" s="419"/>
      <c r="N4" s="420"/>
      <c r="P4" s="424"/>
      <c r="Q4" s="425"/>
      <c r="R4" s="425"/>
      <c r="S4" s="425"/>
      <c r="T4" s="425"/>
      <c r="U4" s="426"/>
    </row>
    <row r="5" spans="1:21" outlineLevel="1">
      <c r="A5" s="13" t="s">
        <v>344</v>
      </c>
      <c r="B5" s="88"/>
      <c r="E5" s="14"/>
      <c r="H5" s="10"/>
      <c r="I5" s="482"/>
      <c r="J5" s="439"/>
      <c r="K5" s="439"/>
      <c r="L5" s="439"/>
      <c r="M5" s="439"/>
      <c r="N5" s="440"/>
      <c r="P5" s="482"/>
      <c r="Q5" s="439"/>
      <c r="R5" s="439"/>
      <c r="S5" s="439"/>
      <c r="T5" s="439"/>
      <c r="U5" s="440"/>
    </row>
    <row r="6" spans="1:21" outlineLevel="1">
      <c r="A6" s="13" t="s">
        <v>347</v>
      </c>
      <c r="B6" s="88"/>
      <c r="E6" s="53" t="s">
        <v>349</v>
      </c>
      <c r="F6" s="90"/>
      <c r="H6" s="10"/>
      <c r="I6" s="441"/>
      <c r="J6" s="442"/>
      <c r="K6" s="442"/>
      <c r="L6" s="442"/>
      <c r="M6" s="442"/>
      <c r="N6" s="443"/>
      <c r="P6" s="441"/>
      <c r="Q6" s="442"/>
      <c r="R6" s="442"/>
      <c r="S6" s="442"/>
      <c r="T6" s="442"/>
      <c r="U6" s="443"/>
    </row>
    <row r="7" spans="1:21" outlineLevel="1">
      <c r="A7" s="13" t="s">
        <v>351</v>
      </c>
      <c r="B7" s="88"/>
      <c r="E7" s="14"/>
      <c r="H7" s="10"/>
      <c r="I7" s="441"/>
      <c r="J7" s="442"/>
      <c r="K7" s="442"/>
      <c r="L7" s="442"/>
      <c r="M7" s="442"/>
      <c r="N7" s="443"/>
      <c r="P7" s="441"/>
      <c r="Q7" s="442"/>
      <c r="R7" s="442"/>
      <c r="S7" s="442"/>
      <c r="T7" s="442"/>
      <c r="U7" s="443"/>
    </row>
    <row r="8" spans="1:21" ht="39" outlineLevel="1" thickBot="1">
      <c r="A8" s="34" t="s">
        <v>352</v>
      </c>
      <c r="B8" s="89"/>
      <c r="E8" s="14"/>
      <c r="H8" s="10"/>
      <c r="I8" s="441"/>
      <c r="J8" s="442"/>
      <c r="K8" s="442"/>
      <c r="L8" s="442"/>
      <c r="M8" s="442"/>
      <c r="N8" s="443"/>
      <c r="P8" s="441"/>
      <c r="Q8" s="442"/>
      <c r="R8" s="442"/>
      <c r="S8" s="442"/>
      <c r="T8" s="442"/>
      <c r="U8" s="443"/>
    </row>
    <row r="9" spans="1:21" outlineLevel="1">
      <c r="E9" s="14"/>
      <c r="H9" s="10"/>
      <c r="I9" s="441"/>
      <c r="J9" s="442"/>
      <c r="K9" s="442"/>
      <c r="L9" s="442"/>
      <c r="M9" s="442"/>
      <c r="N9" s="443"/>
      <c r="P9" s="441"/>
      <c r="Q9" s="442"/>
      <c r="R9" s="442"/>
      <c r="S9" s="442"/>
      <c r="T9" s="442"/>
      <c r="U9" s="443"/>
    </row>
    <row r="10" spans="1:21" ht="26.25" outlineLevel="1" thickBot="1">
      <c r="A10" s="32" t="s">
        <v>354</v>
      </c>
      <c r="B10" s="35">
        <f>Baseline!B10</f>
        <v>2027</v>
      </c>
      <c r="E10" s="14"/>
      <c r="H10" s="10"/>
      <c r="I10" s="441"/>
      <c r="J10" s="442"/>
      <c r="K10" s="442"/>
      <c r="L10" s="442"/>
      <c r="M10" s="442"/>
      <c r="N10" s="443"/>
      <c r="P10" s="441"/>
      <c r="Q10" s="442"/>
      <c r="R10" s="442"/>
      <c r="S10" s="442"/>
      <c r="T10" s="442"/>
      <c r="U10" s="443"/>
    </row>
    <row r="11" spans="1:21" outlineLevel="1">
      <c r="A11" s="16"/>
      <c r="H11" s="10"/>
      <c r="I11" s="441"/>
      <c r="J11" s="442"/>
      <c r="K11" s="442"/>
      <c r="L11" s="442"/>
      <c r="M11" s="442"/>
      <c r="N11" s="443"/>
      <c r="P11" s="441"/>
      <c r="Q11" s="442"/>
      <c r="R11" s="442"/>
      <c r="S11" s="442"/>
      <c r="T11" s="442"/>
      <c r="U11" s="443"/>
    </row>
    <row r="12" spans="1:21" ht="38.25" outlineLevel="1">
      <c r="A12" s="26" t="s">
        <v>355</v>
      </c>
      <c r="B12" s="26" t="s">
        <v>356</v>
      </c>
      <c r="C12" s="26" t="s">
        <v>357</v>
      </c>
      <c r="D12" s="26" t="s">
        <v>358</v>
      </c>
      <c r="E12" s="26" t="s">
        <v>359</v>
      </c>
      <c r="F12" s="26" t="s">
        <v>360</v>
      </c>
      <c r="G12" s="26" t="s">
        <v>361</v>
      </c>
      <c r="I12" s="441"/>
      <c r="J12" s="442"/>
      <c r="K12" s="442"/>
      <c r="L12" s="442"/>
      <c r="M12" s="442"/>
      <c r="N12" s="443"/>
      <c r="P12" s="441"/>
      <c r="Q12" s="442"/>
      <c r="R12" s="442"/>
      <c r="S12" s="442"/>
      <c r="T12" s="442"/>
      <c r="U12" s="443"/>
    </row>
    <row r="13" spans="1:21" outlineLevel="1">
      <c r="A13" s="58">
        <v>2035</v>
      </c>
      <c r="B13" s="21">
        <f t="shared" ref="B13:B18" si="0">INDEX($E$204:$AW$204,1,MATCH($A13,$E$53:$BB$53,0))</f>
        <v>0</v>
      </c>
      <c r="C13" s="21">
        <f>B13-Baseline!B13</f>
        <v>199.73159405474104</v>
      </c>
      <c r="D13" s="21">
        <f t="shared" ref="D13:D18" si="1">INDEX($E$205:$AW$205,1,MATCH($A13,$E$53:$BB$53,0))</f>
        <v>0</v>
      </c>
      <c r="E13" s="21">
        <f>D13-Baseline!D13</f>
        <v>142.25770774869332</v>
      </c>
      <c r="F13" s="21">
        <f t="shared" ref="F13:F18" si="2">INDEX($E$206:$AW$206,1,MATCH($A13,$E$53:$BB$53,0))</f>
        <v>0</v>
      </c>
      <c r="G13" s="21">
        <f>F13-Baseline!F13</f>
        <v>257.19937447771417</v>
      </c>
      <c r="I13" s="441"/>
      <c r="J13" s="442"/>
      <c r="K13" s="442"/>
      <c r="L13" s="442"/>
      <c r="M13" s="442"/>
      <c r="N13" s="443"/>
      <c r="P13" s="441"/>
      <c r="Q13" s="442"/>
      <c r="R13" s="442"/>
      <c r="S13" s="442"/>
      <c r="T13" s="442"/>
      <c r="U13" s="443"/>
    </row>
    <row r="14" spans="1:21" outlineLevel="1">
      <c r="A14" s="58">
        <v>2040</v>
      </c>
      <c r="B14" s="21">
        <f t="shared" si="0"/>
        <v>0</v>
      </c>
      <c r="C14" s="21">
        <f>B14-Baseline!B14</f>
        <v>312.66434952154668</v>
      </c>
      <c r="D14" s="21">
        <f t="shared" si="1"/>
        <v>0</v>
      </c>
      <c r="E14" s="21">
        <f>D14-Baseline!D14</f>
        <v>221.42854109435197</v>
      </c>
      <c r="F14" s="21">
        <f t="shared" si="2"/>
        <v>0</v>
      </c>
      <c r="G14" s="21">
        <f>F14-Baseline!F14</f>
        <v>403.9870731499106</v>
      </c>
      <c r="I14" s="441"/>
      <c r="J14" s="442"/>
      <c r="K14" s="442"/>
      <c r="L14" s="442"/>
      <c r="M14" s="442"/>
      <c r="N14" s="443"/>
      <c r="P14" s="441"/>
      <c r="Q14" s="442"/>
      <c r="R14" s="442"/>
      <c r="S14" s="442"/>
      <c r="T14" s="442"/>
      <c r="U14" s="443"/>
    </row>
    <row r="15" spans="1:21" outlineLevel="1">
      <c r="A15" s="58">
        <v>2045</v>
      </c>
      <c r="B15" s="21">
        <f t="shared" si="0"/>
        <v>0</v>
      </c>
      <c r="C15" s="21">
        <f>B15-Baseline!B15</f>
        <v>426.09519740513349</v>
      </c>
      <c r="D15" s="21">
        <f t="shared" si="1"/>
        <v>0</v>
      </c>
      <c r="E15" s="21">
        <f>D15-Baseline!D15</f>
        <v>300.1472322576048</v>
      </c>
      <c r="F15" s="21">
        <f t="shared" si="2"/>
        <v>0</v>
      </c>
      <c r="G15" s="21">
        <f>F15-Baseline!F15</f>
        <v>552.08140024918555</v>
      </c>
      <c r="I15" s="441"/>
      <c r="J15" s="442"/>
      <c r="K15" s="442"/>
      <c r="L15" s="442"/>
      <c r="M15" s="442"/>
      <c r="N15" s="443"/>
      <c r="P15" s="441"/>
      <c r="Q15" s="442"/>
      <c r="R15" s="442"/>
      <c r="S15" s="442"/>
      <c r="T15" s="442"/>
      <c r="U15" s="443"/>
    </row>
    <row r="16" spans="1:21" outlineLevel="1">
      <c r="A16" s="58">
        <v>2050</v>
      </c>
      <c r="B16" s="21">
        <f t="shared" si="0"/>
        <v>0</v>
      </c>
      <c r="C16" s="21">
        <f>B16-Baseline!B16</f>
        <v>540.40633294233544</v>
      </c>
      <c r="D16" s="21">
        <f t="shared" si="1"/>
        <v>0</v>
      </c>
      <c r="E16" s="21">
        <f>D16-Baseline!D16</f>
        <v>378.74386822911282</v>
      </c>
      <c r="F16" s="21">
        <f t="shared" si="2"/>
        <v>0</v>
      </c>
      <c r="G16" s="21">
        <f>F16-Baseline!F16</f>
        <v>702.02010300445522</v>
      </c>
      <c r="I16" s="441"/>
      <c r="J16" s="442"/>
      <c r="K16" s="442"/>
      <c r="L16" s="442"/>
      <c r="M16" s="442"/>
      <c r="N16" s="443"/>
      <c r="P16" s="441"/>
      <c r="Q16" s="442"/>
      <c r="R16" s="442"/>
      <c r="S16" s="442"/>
      <c r="T16" s="442"/>
      <c r="U16" s="443"/>
    </row>
    <row r="17" spans="1:21" outlineLevel="1">
      <c r="A17" s="58">
        <v>2060</v>
      </c>
      <c r="B17" s="21">
        <f t="shared" si="0"/>
        <v>0</v>
      </c>
      <c r="C17" s="21">
        <f>B17-Baseline!B17</f>
        <v>1986.0768888023481</v>
      </c>
      <c r="D17" s="21">
        <f t="shared" si="1"/>
        <v>0</v>
      </c>
      <c r="E17" s="21">
        <f>D17-Baseline!D17</f>
        <v>1264.6394683904321</v>
      </c>
      <c r="F17" s="21">
        <f t="shared" si="2"/>
        <v>0</v>
      </c>
      <c r="G17" s="21">
        <f>F17-Baseline!F17</f>
        <v>2702.2147905251627</v>
      </c>
      <c r="I17" s="441"/>
      <c r="J17" s="442"/>
      <c r="K17" s="442"/>
      <c r="L17" s="442"/>
      <c r="M17" s="442"/>
      <c r="N17" s="443"/>
      <c r="P17" s="441"/>
      <c r="Q17" s="442"/>
      <c r="R17" s="442"/>
      <c r="S17" s="442"/>
      <c r="T17" s="442"/>
      <c r="U17" s="443"/>
    </row>
    <row r="18" spans="1:21" outlineLevel="1">
      <c r="A18" s="58">
        <v>2070</v>
      </c>
      <c r="B18" s="21">
        <f t="shared" si="0"/>
        <v>0</v>
      </c>
      <c r="C18" s="21">
        <f>B18-Baseline!B18</f>
        <v>3534.7401744847775</v>
      </c>
      <c r="D18" s="21">
        <f t="shared" si="1"/>
        <v>0</v>
      </c>
      <c r="E18" s="21">
        <f>D18-Baseline!D18</f>
        <v>2193.8552758539854</v>
      </c>
      <c r="F18" s="21">
        <f t="shared" si="2"/>
        <v>0</v>
      </c>
      <c r="G18" s="21">
        <f>F18-Baseline!F18</f>
        <v>4859.6436074434969</v>
      </c>
      <c r="I18" s="444"/>
      <c r="J18" s="445"/>
      <c r="K18" s="445"/>
      <c r="L18" s="445"/>
      <c r="M18" s="445"/>
      <c r="N18" s="446"/>
      <c r="P18" s="444"/>
      <c r="Q18" s="445"/>
      <c r="R18" s="445"/>
      <c r="S18" s="445"/>
      <c r="T18" s="445"/>
      <c r="U18" s="446"/>
    </row>
    <row r="19" spans="1:21" ht="13.5" outlineLevel="1" thickBot="1">
      <c r="A19" s="447"/>
      <c r="B19" s="447"/>
      <c r="I19" s="250"/>
      <c r="J19" s="251"/>
      <c r="K19" s="251"/>
      <c r="L19" s="251"/>
      <c r="M19" s="251"/>
      <c r="N19" s="251"/>
      <c r="P19" s="249"/>
      <c r="Q19" s="249"/>
      <c r="R19" s="249"/>
      <c r="S19" s="249"/>
      <c r="T19" s="249"/>
      <c r="U19" s="232"/>
    </row>
    <row r="20" spans="1:21" ht="26.25" customHeight="1" outlineLevel="1">
      <c r="A20" s="54" t="s">
        <v>362</v>
      </c>
      <c r="B20" s="55">
        <f>Baseline!B20</f>
        <v>0.33700000000000002</v>
      </c>
      <c r="E20" s="154"/>
      <c r="I20" s="436" t="s">
        <v>363</v>
      </c>
      <c r="J20" s="437"/>
      <c r="K20" s="437"/>
      <c r="L20" s="437"/>
      <c r="M20" s="437"/>
      <c r="N20" s="438"/>
      <c r="P20" s="436" t="s">
        <v>364</v>
      </c>
      <c r="Q20" s="437"/>
      <c r="R20" s="437"/>
      <c r="S20" s="437"/>
      <c r="T20" s="437"/>
      <c r="U20" s="438"/>
    </row>
    <row r="21" spans="1:21" ht="12.75" customHeight="1" outlineLevel="1">
      <c r="A21" s="154"/>
      <c r="B21" s="155"/>
      <c r="I21" s="482"/>
      <c r="J21" s="439"/>
      <c r="K21" s="439"/>
      <c r="L21" s="439"/>
      <c r="M21" s="439"/>
      <c r="N21" s="440"/>
      <c r="P21" s="482"/>
      <c r="Q21" s="439"/>
      <c r="R21" s="439"/>
      <c r="S21" s="439"/>
      <c r="T21" s="439"/>
      <c r="U21" s="440"/>
    </row>
    <row r="22" spans="1:21" ht="12.75" customHeight="1" outlineLevel="1">
      <c r="A22" s="154"/>
      <c r="B22" s="155"/>
      <c r="I22" s="441"/>
      <c r="J22" s="442"/>
      <c r="K22" s="442"/>
      <c r="L22" s="442"/>
      <c r="M22" s="442"/>
      <c r="N22" s="443"/>
      <c r="P22" s="441"/>
      <c r="Q22" s="442"/>
      <c r="R22" s="442"/>
      <c r="S22" s="442"/>
      <c r="T22" s="442"/>
      <c r="U22" s="443"/>
    </row>
    <row r="23" spans="1:21" outlineLevel="1">
      <c r="A23" s="154"/>
      <c r="B23" s="462" t="s">
        <v>366</v>
      </c>
      <c r="C23" s="463"/>
      <c r="D23" s="463"/>
      <c r="E23" s="463"/>
      <c r="F23" s="463"/>
      <c r="G23" s="464"/>
      <c r="I23" s="441"/>
      <c r="J23" s="442"/>
      <c r="K23" s="442"/>
      <c r="L23" s="442"/>
      <c r="M23" s="442"/>
      <c r="N23" s="443"/>
      <c r="P23" s="441"/>
      <c r="Q23" s="442"/>
      <c r="R23" s="442"/>
      <c r="S23" s="442"/>
      <c r="T23" s="442"/>
      <c r="U23" s="443"/>
    </row>
    <row r="24" spans="1:21" outlineLevel="1">
      <c r="B24" s="17">
        <v>2027</v>
      </c>
      <c r="C24" s="17">
        <v>2028</v>
      </c>
      <c r="D24" s="17">
        <v>2029</v>
      </c>
      <c r="E24" s="17">
        <v>2030</v>
      </c>
      <c r="F24" s="17">
        <v>2031</v>
      </c>
      <c r="G24" s="17" t="s">
        <v>367</v>
      </c>
      <c r="I24" s="441"/>
      <c r="J24" s="442"/>
      <c r="K24" s="442"/>
      <c r="L24" s="442"/>
      <c r="M24" s="442"/>
      <c r="N24" s="443"/>
      <c r="P24" s="441"/>
      <c r="Q24" s="442"/>
      <c r="R24" s="442"/>
      <c r="S24" s="442"/>
      <c r="T24" s="442"/>
      <c r="U24" s="443"/>
    </row>
    <row r="25" spans="1:21" ht="13.5" outlineLevel="1" thickBot="1">
      <c r="B25" s="30" t="s">
        <v>368</v>
      </c>
      <c r="C25" s="30" t="s">
        <v>368</v>
      </c>
      <c r="D25" s="30" t="s">
        <v>368</v>
      </c>
      <c r="E25" s="30" t="s">
        <v>368</v>
      </c>
      <c r="F25" s="30" t="s">
        <v>368</v>
      </c>
      <c r="G25" s="30" t="s">
        <v>368</v>
      </c>
      <c r="I25" s="441"/>
      <c r="J25" s="442"/>
      <c r="K25" s="442"/>
      <c r="L25" s="442"/>
      <c r="M25" s="442"/>
      <c r="N25" s="443"/>
      <c r="P25" s="441"/>
      <c r="Q25" s="442"/>
      <c r="R25" s="442"/>
      <c r="S25" s="442"/>
      <c r="T25" s="442"/>
      <c r="U25" s="443"/>
    </row>
    <row r="26" spans="1:21" outlineLevel="1">
      <c r="A26" s="54" t="s">
        <v>369</v>
      </c>
      <c r="B26" s="21">
        <f>E64</f>
        <v>0</v>
      </c>
      <c r="C26" s="21">
        <f>F64</f>
        <v>0</v>
      </c>
      <c r="D26" s="21">
        <f>G64</f>
        <v>0</v>
      </c>
      <c r="E26" s="21">
        <f>H64</f>
        <v>0</v>
      </c>
      <c r="F26" s="21">
        <f>I64</f>
        <v>0</v>
      </c>
      <c r="G26" s="21">
        <f>SUM(J64:BB64)</f>
        <v>0</v>
      </c>
      <c r="I26" s="441"/>
      <c r="J26" s="442"/>
      <c r="K26" s="442"/>
      <c r="L26" s="442"/>
      <c r="M26" s="442"/>
      <c r="N26" s="443"/>
      <c r="P26" s="441"/>
      <c r="Q26" s="442"/>
      <c r="R26" s="442"/>
      <c r="S26" s="442"/>
      <c r="T26" s="442"/>
      <c r="U26" s="443"/>
    </row>
    <row r="27" spans="1:21" outlineLevel="1">
      <c r="A27" s="54" t="s">
        <v>370</v>
      </c>
      <c r="B27" s="21">
        <f>E71+E77</f>
        <v>0</v>
      </c>
      <c r="C27" s="21">
        <f>F71+F77</f>
        <v>0</v>
      </c>
      <c r="D27" s="21">
        <f>G71+G77</f>
        <v>0</v>
      </c>
      <c r="E27" s="21">
        <f>H71+H77</f>
        <v>0</v>
      </c>
      <c r="F27" s="21">
        <f>I71+I77</f>
        <v>0</v>
      </c>
      <c r="G27" s="21">
        <f>SUM(J71:BB71)+SUM(J77:BB77)</f>
        <v>0</v>
      </c>
      <c r="I27" s="441"/>
      <c r="J27" s="442"/>
      <c r="K27" s="442"/>
      <c r="L27" s="442"/>
      <c r="M27" s="442"/>
      <c r="N27" s="443"/>
      <c r="P27" s="441"/>
      <c r="Q27" s="442"/>
      <c r="R27" s="442"/>
      <c r="S27" s="442"/>
      <c r="T27" s="442"/>
      <c r="U27" s="443"/>
    </row>
    <row r="28" spans="1:21" outlineLevel="1">
      <c r="A28" s="154"/>
      <c r="B28" s="248"/>
      <c r="C28" s="248"/>
      <c r="D28" s="248"/>
      <c r="E28" s="248"/>
      <c r="F28" s="248"/>
      <c r="G28" s="248"/>
      <c r="I28" s="441"/>
      <c r="J28" s="442"/>
      <c r="K28" s="442"/>
      <c r="L28" s="442"/>
      <c r="M28" s="442"/>
      <c r="N28" s="443"/>
      <c r="P28" s="441"/>
      <c r="Q28" s="442"/>
      <c r="R28" s="442"/>
      <c r="S28" s="442"/>
      <c r="T28" s="442"/>
      <c r="U28" s="443"/>
    </row>
    <row r="29" spans="1:21" ht="13.5" outlineLevel="1" thickBot="1">
      <c r="A29" s="154"/>
      <c r="B29" s="248"/>
      <c r="C29" s="248"/>
      <c r="D29" s="248"/>
      <c r="E29" s="248"/>
      <c r="F29" s="248"/>
      <c r="G29" s="248"/>
      <c r="I29" s="441"/>
      <c r="J29" s="442"/>
      <c r="K29" s="442"/>
      <c r="L29" s="442"/>
      <c r="M29" s="442"/>
      <c r="N29" s="443"/>
      <c r="P29" s="441"/>
      <c r="Q29" s="442"/>
      <c r="R29" s="442"/>
      <c r="S29" s="442"/>
      <c r="T29" s="442"/>
      <c r="U29" s="443"/>
    </row>
    <row r="30" spans="1:21" ht="13.5" outlineLevel="1" thickBot="1">
      <c r="A30" s="308"/>
      <c r="B30" s="309" t="s">
        <v>371</v>
      </c>
      <c r="C30" s="310" t="s">
        <v>372</v>
      </c>
      <c r="D30" s="466" t="s">
        <v>323</v>
      </c>
      <c r="E30" s="467"/>
      <c r="F30" s="467"/>
      <c r="G30" s="468"/>
      <c r="I30" s="441"/>
      <c r="J30" s="442"/>
      <c r="K30" s="442"/>
      <c r="L30" s="442"/>
      <c r="M30" s="442"/>
      <c r="N30" s="443"/>
      <c r="P30" s="441"/>
      <c r="Q30" s="442"/>
      <c r="R30" s="442"/>
      <c r="S30" s="442"/>
      <c r="T30" s="442"/>
      <c r="U30" s="443"/>
    </row>
    <row r="31" spans="1:21" outlineLevel="1">
      <c r="A31" s="459" t="s">
        <v>373</v>
      </c>
      <c r="B31" s="311"/>
      <c r="C31" s="307"/>
      <c r="D31" s="410"/>
      <c r="E31" s="410"/>
      <c r="F31" s="410"/>
      <c r="G31" s="411"/>
      <c r="I31" s="441"/>
      <c r="J31" s="442"/>
      <c r="K31" s="442"/>
      <c r="L31" s="442"/>
      <c r="M31" s="442"/>
      <c r="N31" s="443"/>
      <c r="P31" s="441"/>
      <c r="Q31" s="442"/>
      <c r="R31" s="442"/>
      <c r="S31" s="442"/>
      <c r="T31" s="442"/>
      <c r="U31" s="443"/>
    </row>
    <row r="32" spans="1:21" outlineLevel="1">
      <c r="A32" s="459"/>
      <c r="B32" s="312"/>
      <c r="C32" s="252"/>
      <c r="D32" s="408"/>
      <c r="E32" s="408"/>
      <c r="F32" s="408"/>
      <c r="G32" s="409"/>
      <c r="I32" s="441"/>
      <c r="J32" s="442"/>
      <c r="K32" s="442"/>
      <c r="L32" s="442"/>
      <c r="M32" s="442"/>
      <c r="N32" s="443"/>
      <c r="P32" s="441"/>
      <c r="Q32" s="442"/>
      <c r="R32" s="442"/>
      <c r="S32" s="442"/>
      <c r="T32" s="442"/>
      <c r="U32" s="443"/>
    </row>
    <row r="33" spans="1:21" outlineLevel="1">
      <c r="A33" s="459"/>
      <c r="B33" s="312"/>
      <c r="C33" s="252"/>
      <c r="D33" s="408"/>
      <c r="E33" s="408"/>
      <c r="F33" s="408"/>
      <c r="G33" s="409"/>
      <c r="I33" s="441"/>
      <c r="J33" s="442"/>
      <c r="K33" s="442"/>
      <c r="L33" s="442"/>
      <c r="M33" s="442"/>
      <c r="N33" s="443"/>
      <c r="P33" s="441"/>
      <c r="Q33" s="442"/>
      <c r="R33" s="442"/>
      <c r="S33" s="442"/>
      <c r="T33" s="442"/>
      <c r="U33" s="443"/>
    </row>
    <row r="34" spans="1:21" outlineLevel="1">
      <c r="A34" s="459"/>
      <c r="B34" s="312"/>
      <c r="C34" s="252"/>
      <c r="D34" s="408"/>
      <c r="E34" s="408"/>
      <c r="F34" s="408"/>
      <c r="G34" s="409"/>
      <c r="I34" s="441"/>
      <c r="J34" s="442"/>
      <c r="K34" s="442"/>
      <c r="L34" s="442"/>
      <c r="M34" s="442"/>
      <c r="N34" s="443"/>
      <c r="P34" s="441"/>
      <c r="Q34" s="442"/>
      <c r="R34" s="442"/>
      <c r="S34" s="442"/>
      <c r="T34" s="442"/>
      <c r="U34" s="443"/>
    </row>
    <row r="35" spans="1:21" outlineLevel="1">
      <c r="A35" s="459"/>
      <c r="B35" s="312"/>
      <c r="C35" s="252"/>
      <c r="D35" s="408"/>
      <c r="E35" s="408"/>
      <c r="F35" s="408"/>
      <c r="G35" s="409"/>
      <c r="I35" s="441"/>
      <c r="J35" s="442"/>
      <c r="K35" s="442"/>
      <c r="L35" s="442"/>
      <c r="M35" s="442"/>
      <c r="N35" s="443"/>
      <c r="P35" s="441"/>
      <c r="Q35" s="442"/>
      <c r="R35" s="442"/>
      <c r="S35" s="442"/>
      <c r="T35" s="442"/>
      <c r="U35" s="443"/>
    </row>
    <row r="36" spans="1:21" outlineLevel="1">
      <c r="A36" s="459"/>
      <c r="B36" s="312"/>
      <c r="C36" s="252"/>
      <c r="D36" s="408"/>
      <c r="E36" s="408"/>
      <c r="F36" s="408"/>
      <c r="G36" s="409"/>
      <c r="I36" s="441"/>
      <c r="J36" s="442"/>
      <c r="K36" s="442"/>
      <c r="L36" s="442"/>
      <c r="M36" s="442"/>
      <c r="N36" s="443"/>
      <c r="P36" s="441"/>
      <c r="Q36" s="442"/>
      <c r="R36" s="442"/>
      <c r="S36" s="442"/>
      <c r="T36" s="442"/>
      <c r="U36" s="443"/>
    </row>
    <row r="37" spans="1:21" outlineLevel="1">
      <c r="A37" s="459"/>
      <c r="B37" s="312"/>
      <c r="C37" s="252"/>
      <c r="D37" s="408"/>
      <c r="E37" s="408"/>
      <c r="F37" s="408"/>
      <c r="G37" s="409"/>
      <c r="I37" s="441"/>
      <c r="J37" s="442"/>
      <c r="K37" s="442"/>
      <c r="L37" s="442"/>
      <c r="M37" s="442"/>
      <c r="N37" s="443"/>
      <c r="P37" s="441"/>
      <c r="Q37" s="442"/>
      <c r="R37" s="442"/>
      <c r="S37" s="442"/>
      <c r="T37" s="442"/>
      <c r="U37" s="443"/>
    </row>
    <row r="38" spans="1:21" outlineLevel="1">
      <c r="A38" s="459"/>
      <c r="B38" s="312"/>
      <c r="C38" s="252"/>
      <c r="D38" s="408"/>
      <c r="E38" s="408"/>
      <c r="F38" s="408"/>
      <c r="G38" s="409"/>
      <c r="I38" s="441"/>
      <c r="J38" s="442"/>
      <c r="K38" s="442"/>
      <c r="L38" s="442"/>
      <c r="M38" s="442"/>
      <c r="N38" s="443"/>
      <c r="P38" s="441"/>
      <c r="Q38" s="442"/>
      <c r="R38" s="442"/>
      <c r="S38" s="442"/>
      <c r="T38" s="442"/>
      <c r="U38" s="443"/>
    </row>
    <row r="39" spans="1:21" outlineLevel="1">
      <c r="A39" s="459"/>
      <c r="B39" s="312"/>
      <c r="C39" s="252"/>
      <c r="D39" s="408"/>
      <c r="E39" s="408"/>
      <c r="F39" s="408"/>
      <c r="G39" s="409"/>
      <c r="I39" s="441"/>
      <c r="J39" s="442"/>
      <c r="K39" s="442"/>
      <c r="L39" s="442"/>
      <c r="M39" s="442"/>
      <c r="N39" s="443"/>
      <c r="P39" s="441"/>
      <c r="Q39" s="442"/>
      <c r="R39" s="442"/>
      <c r="S39" s="442"/>
      <c r="T39" s="442"/>
      <c r="U39" s="443"/>
    </row>
    <row r="40" spans="1:21" ht="13.5" outlineLevel="1" thickBot="1">
      <c r="A40" s="460"/>
      <c r="B40" s="313"/>
      <c r="C40" s="314"/>
      <c r="D40" s="469"/>
      <c r="E40" s="469"/>
      <c r="F40" s="469"/>
      <c r="G40" s="470"/>
      <c r="I40" s="441"/>
      <c r="J40" s="442"/>
      <c r="K40" s="442"/>
      <c r="L40" s="442"/>
      <c r="M40" s="442"/>
      <c r="N40" s="443"/>
      <c r="P40" s="441"/>
      <c r="Q40" s="442"/>
      <c r="R40" s="442"/>
      <c r="S40" s="442"/>
      <c r="T40" s="442"/>
      <c r="U40" s="443"/>
    </row>
    <row r="41" spans="1:21" outlineLevel="1">
      <c r="A41" s="154"/>
      <c r="B41" s="248"/>
      <c r="C41" s="248"/>
      <c r="D41" s="248"/>
      <c r="E41" s="248"/>
      <c r="F41" s="248"/>
      <c r="G41" s="248"/>
      <c r="I41" s="441"/>
      <c r="J41" s="442"/>
      <c r="K41" s="442"/>
      <c r="L41" s="442"/>
      <c r="M41" s="442"/>
      <c r="N41" s="443"/>
      <c r="P41" s="441"/>
      <c r="Q41" s="442"/>
      <c r="R41" s="442"/>
      <c r="S41" s="442"/>
      <c r="T41" s="442"/>
      <c r="U41" s="443"/>
    </row>
    <row r="42" spans="1:21" outlineLevel="1">
      <c r="A42" s="154"/>
      <c r="B42" s="248"/>
      <c r="C42" s="248"/>
      <c r="D42" s="248"/>
      <c r="E42" s="248"/>
      <c r="F42" s="248"/>
      <c r="G42" s="248"/>
      <c r="I42" s="441"/>
      <c r="J42" s="442"/>
      <c r="K42" s="442"/>
      <c r="L42" s="442"/>
      <c r="M42" s="442"/>
      <c r="N42" s="443"/>
      <c r="P42" s="441"/>
      <c r="Q42" s="442"/>
      <c r="R42" s="442"/>
      <c r="S42" s="442"/>
      <c r="T42" s="442"/>
      <c r="U42" s="443"/>
    </row>
    <row r="43" spans="1:21" outlineLevel="1">
      <c r="A43" s="154"/>
      <c r="B43" s="248"/>
      <c r="C43" s="248"/>
      <c r="D43" s="248"/>
      <c r="E43" s="248"/>
      <c r="F43" s="248"/>
      <c r="G43" s="248"/>
      <c r="I43" s="441"/>
      <c r="J43" s="442"/>
      <c r="K43" s="442"/>
      <c r="L43" s="442"/>
      <c r="M43" s="442"/>
      <c r="N43" s="443"/>
      <c r="P43" s="441"/>
      <c r="Q43" s="442"/>
      <c r="R43" s="442"/>
      <c r="S43" s="442"/>
      <c r="T43" s="442"/>
      <c r="U43" s="443"/>
    </row>
    <row r="44" spans="1:21" outlineLevel="1">
      <c r="A44" s="154"/>
      <c r="B44" s="248"/>
      <c r="C44" s="248"/>
      <c r="D44" s="248"/>
      <c r="E44" s="248"/>
      <c r="F44" s="248"/>
      <c r="G44" s="248"/>
      <c r="I44" s="441"/>
      <c r="J44" s="442"/>
      <c r="K44" s="442"/>
      <c r="L44" s="442"/>
      <c r="M44" s="442"/>
      <c r="N44" s="443"/>
      <c r="P44" s="441"/>
      <c r="Q44" s="442"/>
      <c r="R44" s="442"/>
      <c r="S44" s="442"/>
      <c r="T44" s="442"/>
      <c r="U44" s="443"/>
    </row>
    <row r="45" spans="1:21" outlineLevel="1">
      <c r="A45" s="154"/>
      <c r="B45" s="248"/>
      <c r="C45" s="248"/>
      <c r="D45" s="248"/>
      <c r="E45" s="248"/>
      <c r="F45" s="248"/>
      <c r="G45" s="248"/>
      <c r="I45" s="444"/>
      <c r="J45" s="445"/>
      <c r="K45" s="445"/>
      <c r="L45" s="445"/>
      <c r="M45" s="445"/>
      <c r="N45" s="446"/>
      <c r="P45" s="444"/>
      <c r="Q45" s="445"/>
      <c r="R45" s="445"/>
      <c r="S45" s="445"/>
      <c r="T45" s="445"/>
      <c r="U45" s="446"/>
    </row>
    <row r="46" spans="1:21" outlineLevel="1">
      <c r="A46" s="154"/>
      <c r="B46" s="248"/>
      <c r="C46" s="248"/>
      <c r="D46" s="248"/>
      <c r="E46" s="248"/>
      <c r="F46" s="248"/>
      <c r="G46" s="248"/>
    </row>
    <row r="47" spans="1:21">
      <c r="A47" s="154"/>
      <c r="B47" s="155"/>
    </row>
    <row r="48" spans="1:21" ht="15">
      <c r="A48" s="12" t="s">
        <v>376</v>
      </c>
    </row>
    <row r="49" spans="1:54" ht="15" outlineLevel="1">
      <c r="A49" s="12"/>
    </row>
    <row r="50" spans="1:54" ht="13.5" outlineLevel="1" thickBot="1">
      <c r="A50" s="4" t="s">
        <v>377</v>
      </c>
    </row>
    <row r="51" spans="1:54" outlineLevel="2">
      <c r="B51" s="19"/>
      <c r="C51" s="19"/>
      <c r="D51" s="19"/>
      <c r="E51" s="471" t="s">
        <v>270</v>
      </c>
      <c r="F51" s="461"/>
      <c r="G51" s="461"/>
      <c r="H51" s="461"/>
      <c r="I51" s="461"/>
      <c r="J51" s="461" t="s">
        <v>271</v>
      </c>
      <c r="K51" s="461"/>
      <c r="L51" s="461"/>
      <c r="M51" s="461"/>
      <c r="N51" s="461"/>
      <c r="O51" s="461" t="s">
        <v>272</v>
      </c>
      <c r="P51" s="461"/>
      <c r="Q51" s="461"/>
      <c r="R51" s="461"/>
      <c r="S51" s="461"/>
      <c r="T51" s="461" t="s">
        <v>273</v>
      </c>
      <c r="U51" s="461"/>
      <c r="V51" s="461"/>
      <c r="W51" s="461"/>
      <c r="X51" s="461"/>
      <c r="Y51" s="461" t="s">
        <v>378</v>
      </c>
      <c r="Z51" s="461"/>
      <c r="AA51" s="461"/>
      <c r="AB51" s="461"/>
      <c r="AC51" s="461"/>
      <c r="AD51" s="461" t="s">
        <v>379</v>
      </c>
      <c r="AE51" s="461"/>
      <c r="AF51" s="461"/>
      <c r="AG51" s="461"/>
      <c r="AH51" s="461"/>
      <c r="AI51" s="461" t="s">
        <v>380</v>
      </c>
      <c r="AJ51" s="461"/>
      <c r="AK51" s="461"/>
      <c r="AL51" s="461"/>
      <c r="AM51" s="461"/>
      <c r="AN51" s="461" t="s">
        <v>381</v>
      </c>
      <c r="AO51" s="461"/>
      <c r="AP51" s="461"/>
      <c r="AQ51" s="461"/>
      <c r="AR51" s="461"/>
      <c r="AS51" s="461" t="s">
        <v>382</v>
      </c>
      <c r="AT51" s="461"/>
      <c r="AU51" s="461"/>
      <c r="AV51" s="461"/>
      <c r="AW51" s="461"/>
      <c r="AX51" s="461" t="s">
        <v>383</v>
      </c>
      <c r="AY51" s="461"/>
      <c r="AZ51" s="461"/>
      <c r="BA51" s="461"/>
      <c r="BB51" s="465"/>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3.5" outlineLevel="2" thickBot="1">
      <c r="B53" s="19" t="s">
        <v>371</v>
      </c>
      <c r="C53" s="19" t="s">
        <v>384</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48" t="s">
        <v>385</v>
      </c>
      <c r="B54" s="127"/>
      <c r="C54" s="127"/>
      <c r="D54" s="124" t="s">
        <v>386</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49"/>
      <c r="B55" s="36"/>
      <c r="C55" s="121"/>
      <c r="D55" s="2" t="s">
        <v>386</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49"/>
      <c r="B56" s="36"/>
      <c r="C56" s="121"/>
      <c r="D56" s="2" t="s">
        <v>386</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49"/>
      <c r="B57" s="36"/>
      <c r="C57" s="121"/>
      <c r="D57" s="2" t="s">
        <v>386</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49"/>
      <c r="B58" s="36"/>
      <c r="C58" s="121"/>
      <c r="D58" s="2" t="s">
        <v>386</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49"/>
      <c r="B59" s="36"/>
      <c r="C59" s="121"/>
      <c r="D59" s="2" t="s">
        <v>386</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49"/>
      <c r="B60" s="36"/>
      <c r="C60" s="121"/>
      <c r="D60" s="2" t="s">
        <v>386</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49"/>
      <c r="B61" s="36"/>
      <c r="C61" s="121"/>
      <c r="D61" s="2" t="s">
        <v>386</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49"/>
      <c r="B62" s="36"/>
      <c r="C62" s="121"/>
      <c r="D62" s="2" t="s">
        <v>386</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49"/>
      <c r="B63" s="36"/>
      <c r="C63" s="121"/>
      <c r="D63" s="2" t="s">
        <v>386</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3.5" outlineLevel="2" thickBot="1">
      <c r="A64" s="450"/>
      <c r="B64" s="122" t="s">
        <v>387</v>
      </c>
      <c r="C64" s="296" t="s">
        <v>388</v>
      </c>
      <c r="D64" s="123" t="s">
        <v>386</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3.5" outlineLevel="2" thickBot="1">
      <c r="B65" s="19"/>
      <c r="C65" s="19"/>
      <c r="D65" s="19"/>
      <c r="E65" s="15"/>
    </row>
    <row r="66" spans="1:54" ht="12.75" customHeight="1" outlineLevel="2">
      <c r="A66" s="456" t="s">
        <v>389</v>
      </c>
      <c r="B66" s="266"/>
      <c r="C66" s="267"/>
      <c r="D66" s="268" t="s">
        <v>386</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57"/>
      <c r="B67" s="252"/>
      <c r="C67" s="267"/>
      <c r="D67" s="269" t="s">
        <v>386</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57"/>
      <c r="B68" s="252"/>
      <c r="C68" s="267"/>
      <c r="D68" s="269" t="s">
        <v>386</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57"/>
      <c r="B69" s="252"/>
      <c r="C69" s="267"/>
      <c r="D69" s="269" t="s">
        <v>386</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57"/>
      <c r="B70" s="252"/>
      <c r="C70" s="267"/>
      <c r="D70" s="269" t="s">
        <v>386</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3.5" outlineLevel="2" thickBot="1">
      <c r="A71" s="458"/>
      <c r="B71" s="122" t="s">
        <v>390</v>
      </c>
      <c r="C71" s="123"/>
      <c r="D71" s="270" t="s">
        <v>386</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3.5" outlineLevel="2" thickBot="1">
      <c r="B74" s="145"/>
      <c r="C74" s="2"/>
      <c r="D74" s="2"/>
      <c r="E74" s="15"/>
    </row>
    <row r="75" spans="1:54" ht="19.5" customHeight="1" outlineLevel="2">
      <c r="A75" s="456" t="s">
        <v>391</v>
      </c>
      <c r="B75" s="127" t="s">
        <v>392</v>
      </c>
      <c r="C75" s="274"/>
      <c r="D75" s="124" t="s">
        <v>386</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57"/>
      <c r="B76" s="121"/>
      <c r="C76" s="272"/>
      <c r="D76" s="2" t="s">
        <v>386</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3.5" outlineLevel="2" thickBot="1">
      <c r="A77" s="458"/>
      <c r="B77" s="273" t="s">
        <v>393</v>
      </c>
      <c r="C77" s="271"/>
      <c r="D77" s="123" t="s">
        <v>386</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3.5" outlineLevel="1" thickBot="1">
      <c r="B79" s="125"/>
      <c r="C79" s="125"/>
      <c r="D79" s="125"/>
      <c r="E79" s="247"/>
    </row>
    <row r="80" spans="1:54" outlineLevel="1">
      <c r="A80" s="4" t="s">
        <v>394</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395</v>
      </c>
      <c r="C81" s="6" t="s">
        <v>396</v>
      </c>
      <c r="D81" t="s">
        <v>397</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398</v>
      </c>
      <c r="C82" t="s">
        <v>399</v>
      </c>
      <c r="D82" t="s">
        <v>386</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400</v>
      </c>
      <c r="C83" t="s">
        <v>401</v>
      </c>
      <c r="D83" t="s">
        <v>386</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4.25" hidden="1" outlineLevel="3">
      <c r="A84" s="8"/>
      <c r="B84" t="s">
        <v>402</v>
      </c>
      <c r="C84" t="s">
        <v>403</v>
      </c>
      <c r="D84" t="s">
        <v>386</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404</v>
      </c>
      <c r="C85" t="s">
        <v>405</v>
      </c>
      <c r="D85" t="s">
        <v>386</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406</v>
      </c>
      <c r="C86" t="s">
        <v>407</v>
      </c>
      <c r="D86" t="s">
        <v>386</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408</v>
      </c>
      <c r="C87" t="s">
        <v>409</v>
      </c>
      <c r="D87" t="s">
        <v>386</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410</v>
      </c>
      <c r="C88" t="s">
        <v>411</v>
      </c>
      <c r="D88" t="s">
        <v>386</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412</v>
      </c>
      <c r="C89" t="s">
        <v>413</v>
      </c>
      <c r="D89" t="s">
        <v>386</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414</v>
      </c>
      <c r="C90" t="s">
        <v>415</v>
      </c>
      <c r="D90" t="s">
        <v>386</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416</v>
      </c>
      <c r="C91" t="s">
        <v>417</v>
      </c>
      <c r="D91" t="s">
        <v>386</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418</v>
      </c>
      <c r="C92" t="s">
        <v>419</v>
      </c>
      <c r="D92" t="s">
        <v>386</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420</v>
      </c>
      <c r="C93" t="s">
        <v>421</v>
      </c>
      <c r="D93" t="s">
        <v>386</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422</v>
      </c>
      <c r="C94" t="s">
        <v>423</v>
      </c>
      <c r="D94" t="s">
        <v>386</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424</v>
      </c>
      <c r="C95" t="s">
        <v>425</v>
      </c>
      <c r="D95" t="s">
        <v>386</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426</v>
      </c>
      <c r="C96" t="s">
        <v>427</v>
      </c>
      <c r="D96" t="s">
        <v>386</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428</v>
      </c>
      <c r="C97" t="s">
        <v>429</v>
      </c>
      <c r="D97" t="s">
        <v>386</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430</v>
      </c>
      <c r="C98" t="s">
        <v>431</v>
      </c>
      <c r="D98" t="s">
        <v>386</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432</v>
      </c>
      <c r="C99" t="s">
        <v>433</v>
      </c>
      <c r="D99" t="s">
        <v>386</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434</v>
      </c>
      <c r="C100" t="s">
        <v>435</v>
      </c>
      <c r="D100" t="s">
        <v>386</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436</v>
      </c>
      <c r="C101" t="s">
        <v>437</v>
      </c>
      <c r="D101" t="s">
        <v>386</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438</v>
      </c>
      <c r="C102" t="s">
        <v>439</v>
      </c>
      <c r="D102" t="s">
        <v>386</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440</v>
      </c>
      <c r="C103" t="s">
        <v>441</v>
      </c>
      <c r="D103" t="s">
        <v>386</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442</v>
      </c>
      <c r="C104" t="s">
        <v>443</v>
      </c>
      <c r="D104" t="s">
        <v>386</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444</v>
      </c>
      <c r="C105" t="s">
        <v>445</v>
      </c>
      <c r="D105" t="s">
        <v>386</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446</v>
      </c>
      <c r="C106" t="s">
        <v>447</v>
      </c>
      <c r="D106" t="s">
        <v>386</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448</v>
      </c>
      <c r="C107" t="s">
        <v>449</v>
      </c>
      <c r="D107" t="s">
        <v>386</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520</v>
      </c>
      <c r="C108" t="s">
        <v>521</v>
      </c>
      <c r="D108" t="s">
        <v>386</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522</v>
      </c>
      <c r="C109" t="s">
        <v>523</v>
      </c>
      <c r="D109" t="s">
        <v>386</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524</v>
      </c>
      <c r="C110" t="s">
        <v>525</v>
      </c>
      <c r="D110" t="s">
        <v>386</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526</v>
      </c>
      <c r="C111" t="s">
        <v>527</v>
      </c>
      <c r="D111" t="s">
        <v>386</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528</v>
      </c>
      <c r="C112" t="s">
        <v>529</v>
      </c>
      <c r="D112" t="s">
        <v>386</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530</v>
      </c>
      <c r="C113" t="s">
        <v>531</v>
      </c>
      <c r="D113" t="s">
        <v>386</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532</v>
      </c>
      <c r="C114" t="s">
        <v>533</v>
      </c>
      <c r="D114" t="s">
        <v>386</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534</v>
      </c>
      <c r="C115" t="s">
        <v>535</v>
      </c>
      <c r="D115" t="s">
        <v>386</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536</v>
      </c>
      <c r="C116" t="s">
        <v>537</v>
      </c>
      <c r="D116" t="s">
        <v>386</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538</v>
      </c>
      <c r="C117" t="s">
        <v>539</v>
      </c>
      <c r="D117" t="s">
        <v>386</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540</v>
      </c>
      <c r="C118" t="s">
        <v>541</v>
      </c>
      <c r="D118" t="s">
        <v>386</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542</v>
      </c>
      <c r="C119" t="s">
        <v>543</v>
      </c>
      <c r="D119" t="s">
        <v>386</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544</v>
      </c>
      <c r="C120" t="s">
        <v>545</v>
      </c>
      <c r="D120" t="s">
        <v>386</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546</v>
      </c>
      <c r="C121" t="s">
        <v>547</v>
      </c>
      <c r="D121" t="s">
        <v>386</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548</v>
      </c>
      <c r="C122" t="s">
        <v>549</v>
      </c>
      <c r="D122" t="s">
        <v>386</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550</v>
      </c>
      <c r="C123" t="s">
        <v>551</v>
      </c>
      <c r="D123" t="s">
        <v>386</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552</v>
      </c>
      <c r="C124" t="s">
        <v>553</v>
      </c>
      <c r="D124" t="s">
        <v>386</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554</v>
      </c>
      <c r="C125" t="s">
        <v>555</v>
      </c>
      <c r="D125" t="s">
        <v>386</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556</v>
      </c>
      <c r="C126" t="s">
        <v>557</v>
      </c>
      <c r="D126" t="s">
        <v>386</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558</v>
      </c>
      <c r="C127" t="s">
        <v>559</v>
      </c>
      <c r="D127" t="s">
        <v>386</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4.25" outlineLevel="2" collapsed="1">
      <c r="A128" s="8"/>
      <c r="B128" t="s">
        <v>450</v>
      </c>
      <c r="C128" t="s">
        <v>451</v>
      </c>
      <c r="D128" t="s">
        <v>386</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452</v>
      </c>
      <c r="C129" t="s">
        <v>453</v>
      </c>
      <c r="D129" t="s">
        <v>386</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454</v>
      </c>
      <c r="C130" t="s">
        <v>455</v>
      </c>
      <c r="D130" t="s">
        <v>386</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456</v>
      </c>
      <c r="C131" t="s">
        <v>457</v>
      </c>
      <c r="D131" t="s">
        <v>386</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5" outlineLevel="2">
      <c r="A132" s="8"/>
      <c r="B132" t="s">
        <v>458</v>
      </c>
      <c r="C132" t="s">
        <v>459</v>
      </c>
      <c r="D132" t="s">
        <v>386</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3.5" outlineLevel="2" thickBot="1">
      <c r="A133" s="9"/>
      <c r="B133" s="3" t="s">
        <v>460</v>
      </c>
      <c r="C133" s="7" t="s">
        <v>461</v>
      </c>
      <c r="D133" s="7" t="s">
        <v>386</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3.5" outlineLevel="2" thickBot="1">
      <c r="A134" s="139"/>
      <c r="B134" s="142" t="s">
        <v>462</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3.5" outlineLevel="2" thickBot="1">
      <c r="A135" s="138"/>
      <c r="B135" s="140" t="s">
        <v>463</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464</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465</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466</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51" t="s">
        <v>467</v>
      </c>
      <c r="B143" s="135" t="s">
        <v>282</v>
      </c>
      <c r="C143" s="135" t="s">
        <v>392</v>
      </c>
      <c r="D143" s="135" t="s">
        <v>386</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52"/>
      <c r="B144" s="135" t="s">
        <v>282</v>
      </c>
      <c r="C144" s="135"/>
      <c r="D144" s="135" t="s">
        <v>386</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52"/>
      <c r="B145" s="135" t="s">
        <v>282</v>
      </c>
      <c r="C145" s="135"/>
      <c r="D145" s="135" t="s">
        <v>386</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52"/>
      <c r="B146" s="135" t="s">
        <v>285</v>
      </c>
      <c r="C146" s="135" t="s">
        <v>468</v>
      </c>
      <c r="D146" s="135" t="s">
        <v>386</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52"/>
      <c r="B147" s="135" t="s">
        <v>285</v>
      </c>
      <c r="C147" s="135" t="s">
        <v>469</v>
      </c>
      <c r="D147" s="135" t="s">
        <v>386</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52"/>
      <c r="B148" s="135" t="s">
        <v>285</v>
      </c>
      <c r="C148" s="135"/>
      <c r="D148" s="135" t="s">
        <v>386</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52"/>
      <c r="B149" s="135" t="s">
        <v>285</v>
      </c>
      <c r="C149" s="135"/>
      <c r="D149" s="135" t="s">
        <v>386</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52"/>
      <c r="B150" s="135" t="s">
        <v>288</v>
      </c>
      <c r="C150" s="315" t="s">
        <v>470</v>
      </c>
      <c r="D150" s="135" t="s">
        <v>386</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52"/>
      <c r="B151" s="135" t="s">
        <v>288</v>
      </c>
      <c r="C151" s="315" t="s">
        <v>471</v>
      </c>
      <c r="D151" s="135" t="s">
        <v>386</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52"/>
      <c r="B152" s="135" t="s">
        <v>288</v>
      </c>
      <c r="C152" s="315" t="s">
        <v>472</v>
      </c>
      <c r="D152" s="135" t="s">
        <v>386</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52"/>
      <c r="B153" s="135" t="s">
        <v>473</v>
      </c>
      <c r="C153" s="135"/>
      <c r="D153" s="135" t="s">
        <v>386</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53"/>
      <c r="B154" s="135" t="s">
        <v>473</v>
      </c>
      <c r="C154" s="135"/>
      <c r="D154" s="135" t="s">
        <v>386</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377</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466</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51" t="s">
        <v>474</v>
      </c>
      <c r="B158" s="135" t="s">
        <v>282</v>
      </c>
      <c r="C158" s="315" t="s">
        <v>392</v>
      </c>
      <c r="D158" s="135" t="s">
        <v>475</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52"/>
      <c r="B159" s="135" t="s">
        <v>282</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52"/>
      <c r="B160" s="135" t="s">
        <v>282</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52"/>
      <c r="B161" s="135" t="s">
        <v>285</v>
      </c>
      <c r="C161" s="315" t="s">
        <v>468</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52"/>
      <c r="B162" s="135" t="s">
        <v>285</v>
      </c>
      <c r="C162" s="315" t="s">
        <v>469</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52"/>
      <c r="B163" s="135" t="s">
        <v>285</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52"/>
      <c r="B164" s="135" t="s">
        <v>285</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52"/>
      <c r="B165" s="135" t="s">
        <v>473</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52"/>
      <c r="B166" s="135" t="s">
        <v>473</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52"/>
      <c r="B167" s="135" t="s">
        <v>473</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52"/>
      <c r="B168" s="135" t="s">
        <v>473</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53"/>
      <c r="B169" s="135" t="s">
        <v>473</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478</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51" t="s">
        <v>479</v>
      </c>
      <c r="B172" s="135" t="s">
        <v>282</v>
      </c>
      <c r="C172" s="135" t="s">
        <v>392</v>
      </c>
      <c r="D172" s="135" t="s">
        <v>386</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52"/>
      <c r="B173" s="135" t="s">
        <v>282</v>
      </c>
      <c r="C173" s="135"/>
      <c r="D173" s="135" t="s">
        <v>386</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53"/>
      <c r="B174" s="135" t="s">
        <v>282</v>
      </c>
      <c r="C174" s="135"/>
      <c r="D174" s="135" t="s">
        <v>386</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51" t="s">
        <v>480</v>
      </c>
      <c r="B176" s="135" t="s">
        <v>282</v>
      </c>
      <c r="C176" s="135" t="s">
        <v>392</v>
      </c>
      <c r="D176" s="135" t="s">
        <v>386</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52"/>
      <c r="B177" s="135" t="s">
        <v>282</v>
      </c>
      <c r="C177" s="135"/>
      <c r="D177" s="135" t="s">
        <v>386</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53"/>
      <c r="B178" s="135" t="s">
        <v>282</v>
      </c>
      <c r="C178" s="135"/>
      <c r="D178" s="135" t="s">
        <v>386</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481</v>
      </c>
      <c r="B182" s="19"/>
      <c r="C182" s="19"/>
      <c r="D182" s="19"/>
      <c r="E182" s="15"/>
    </row>
    <row r="183" spans="1:54" ht="15" outlineLevel="1">
      <c r="A183" s="12"/>
      <c r="B183" s="19"/>
      <c r="C183" s="19"/>
      <c r="D183" s="19"/>
      <c r="E183" s="15"/>
    </row>
    <row r="184" spans="1:54" s="4" customFormat="1" outlineLevel="1">
      <c r="A184" s="4" t="s">
        <v>482</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54" t="s">
        <v>483</v>
      </c>
      <c r="B186" s="150" t="s">
        <v>484</v>
      </c>
      <c r="C186" s="6" t="s">
        <v>485</v>
      </c>
      <c r="D186" s="10" t="s">
        <v>397</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55"/>
      <c r="B187" s="150" t="s">
        <v>486</v>
      </c>
      <c r="C187" s="6" t="s">
        <v>487</v>
      </c>
      <c r="D187" s="10" t="s">
        <v>397</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51" t="s">
        <v>488</v>
      </c>
      <c r="B190" s="150" t="s">
        <v>348</v>
      </c>
      <c r="C190" s="19"/>
      <c r="D190" s="135" t="s">
        <v>386</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52"/>
      <c r="B191" s="150" t="s">
        <v>489</v>
      </c>
      <c r="C191" s="19"/>
      <c r="D191" s="135" t="s">
        <v>386</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52"/>
      <c r="B192" s="150" t="s">
        <v>562</v>
      </c>
      <c r="C192" s="19"/>
      <c r="D192" s="135" t="s">
        <v>386</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52"/>
      <c r="B193" s="150" t="s">
        <v>490</v>
      </c>
      <c r="C193" s="19"/>
      <c r="D193" s="135" t="s">
        <v>386</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52"/>
      <c r="B194" s="150" t="s">
        <v>491</v>
      </c>
      <c r="C194" s="19"/>
      <c r="D194" s="135" t="s">
        <v>386</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52"/>
      <c r="B195" s="150" t="s">
        <v>492</v>
      </c>
      <c r="C195" s="19"/>
      <c r="D195" s="135" t="s">
        <v>386</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52"/>
      <c r="B196" s="150" t="s">
        <v>285</v>
      </c>
      <c r="C196" s="19"/>
      <c r="D196" s="135" t="s">
        <v>386</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52"/>
      <c r="B197" s="150" t="s">
        <v>288</v>
      </c>
      <c r="C197" s="19"/>
      <c r="D197" s="135" t="s">
        <v>386</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53"/>
      <c r="B198" s="150" t="s">
        <v>473</v>
      </c>
      <c r="C198" s="19"/>
      <c r="D198" s="135" t="s">
        <v>386</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51" t="s">
        <v>493</v>
      </c>
      <c r="B200" s="150" t="s">
        <v>494</v>
      </c>
      <c r="C200" s="19"/>
      <c r="D200" s="135" t="s">
        <v>386</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52"/>
      <c r="B201" s="150" t="s">
        <v>495</v>
      </c>
      <c r="C201" s="19"/>
      <c r="D201" s="135" t="s">
        <v>386</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53"/>
      <c r="B202" s="150" t="s">
        <v>496</v>
      </c>
      <c r="C202" s="19"/>
      <c r="D202" s="135" t="s">
        <v>386</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51" t="s">
        <v>497</v>
      </c>
      <c r="B204" s="150" t="s">
        <v>498</v>
      </c>
      <c r="C204" s="19"/>
      <c r="D204" s="135" t="s">
        <v>386</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52"/>
      <c r="B205" s="150" t="s">
        <v>499</v>
      </c>
      <c r="C205" s="19"/>
      <c r="D205" s="135" t="s">
        <v>386</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53"/>
      <c r="B206" s="150" t="s">
        <v>500</v>
      </c>
      <c r="C206" s="19"/>
      <c r="D206" s="135" t="s">
        <v>386</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563</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9" t="s">
        <v>488</v>
      </c>
      <c r="B210" s="150" t="s">
        <v>564</v>
      </c>
      <c r="C210" s="19"/>
      <c r="D210" s="135" t="s">
        <v>386</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80"/>
      <c r="B211" s="150" t="s">
        <v>489</v>
      </c>
      <c r="C211" s="19"/>
      <c r="D211" s="135" t="s">
        <v>386</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80"/>
      <c r="B212" s="150" t="s">
        <v>562</v>
      </c>
      <c r="C212" s="19"/>
      <c r="D212" s="135" t="s">
        <v>386</v>
      </c>
      <c r="E212" s="21">
        <f>E192-Baseline!E192</f>
        <v>2.0601886900836983</v>
      </c>
      <c r="F212" s="21">
        <f>F77*F186-Baseline!F77*Baseline!F186</f>
        <v>2.0480977128489859</v>
      </c>
      <c r="G212" s="21">
        <f>G77*G186-Baseline!G77*Baseline!G186</f>
        <v>2.0359467489490455</v>
      </c>
      <c r="H212" s="21">
        <f>H77*H186-Baseline!H77*Baseline!H186</f>
        <v>2.0239482704588019</v>
      </c>
      <c r="I212" s="21">
        <f>I77*I186-Baseline!I77*Baseline!I186</f>
        <v>2.0120982901784017</v>
      </c>
      <c r="J212" s="21">
        <f>J77*J186-Baseline!J77*Baseline!J186</f>
        <v>2.0004054150430002</v>
      </c>
      <c r="K212" s="21">
        <f>K77*K186-Baseline!K77*Baseline!K186</f>
        <v>1.9890683525463131</v>
      </c>
      <c r="L212" s="21">
        <f>L77*L186-Baseline!L77*Baseline!L186</f>
        <v>1.9778597482549105</v>
      </c>
      <c r="M212" s="21">
        <f>M77*M186-Baseline!M77*Baseline!M186</f>
        <v>1.9667764143879887</v>
      </c>
      <c r="N212" s="21">
        <f>N77*N186-Baseline!N77*Baseline!N186</f>
        <v>1.9558152640503221</v>
      </c>
      <c r="O212" s="21">
        <f>O77*O186-Baseline!O77*Baseline!O186</f>
        <v>1.9375164249088439</v>
      </c>
      <c r="P212" s="21">
        <f>P77*P186-Baseline!P77*Baseline!P186</f>
        <v>1.9176937494570081</v>
      </c>
      <c r="Q212" s="21">
        <f>Q77*Q186-Baseline!Q77*Baseline!Q186</f>
        <v>1.8983345148452229</v>
      </c>
      <c r="R212" s="21">
        <f>R77*R186-Baseline!R77*Baseline!R186</f>
        <v>1.8794239873660414</v>
      </c>
      <c r="S212" s="21">
        <f>S77*S186-Baseline!S77*Baseline!S186</f>
        <v>1.8609479267835571</v>
      </c>
      <c r="T212" s="21">
        <f>T77*T186-Baseline!T77*Baseline!T186</f>
        <v>1.8428925697302205</v>
      </c>
      <c r="U212" s="21">
        <f>U77*U186-Baseline!U77*Baseline!U186</f>
        <v>1.8252446152741355</v>
      </c>
      <c r="V212" s="21">
        <f>V77*V186-Baseline!V77*Baseline!V186</f>
        <v>1.8079912067853898</v>
      </c>
      <c r="W212" s="21">
        <f>W77*W186-Baseline!W77*Baseline!W186</f>
        <v>1.7911199195130432</v>
      </c>
      <c r="X212" s="21">
        <f>X77*X186-Baseline!X77*Baseline!X186</f>
        <v>1.7746187428894316</v>
      </c>
      <c r="Y212" s="21">
        <f>Y77*Y186-Baseline!Y77*Baseline!Y186</f>
        <v>1.7584760701503677</v>
      </c>
      <c r="Z212" s="21">
        <f>Z77*Z186-Baseline!Z77*Baseline!Z186</f>
        <v>1.7426806820112872</v>
      </c>
      <c r="AA212" s="21">
        <f>AA77*AA186-Baseline!AA77*Baseline!AA186</f>
        <v>1.7272217342480041</v>
      </c>
      <c r="AB212" s="21">
        <f>AB77*AB186-Baseline!AB77*Baseline!AB186</f>
        <v>1.7104161094243229</v>
      </c>
      <c r="AC212" s="21">
        <f>AC77*AC186-Baseline!AC77*Baseline!AC186</f>
        <v>12.604556742282337</v>
      </c>
      <c r="AD212" s="21">
        <f>AD77*AD186-Baseline!AD77*Baseline!AD186</f>
        <v>12.512497090323146</v>
      </c>
      <c r="AE212" s="21">
        <f>AE77*AE186-Baseline!AE77*Baseline!AE186</f>
        <v>12.422037484383184</v>
      </c>
      <c r="AF212" s="21">
        <f>AF77*AF186-Baseline!AF77*Baseline!AF186</f>
        <v>12.333130677995868</v>
      </c>
      <c r="AG212" s="21">
        <f>AG77*AG186-Baseline!AG77*Baseline!AG186</f>
        <v>12.245730989549493</v>
      </c>
      <c r="AH212" s="21">
        <f>AH77*AH186-Baseline!AH77*Baseline!AH186</f>
        <v>12.159794247560965</v>
      </c>
      <c r="AI212" s="21">
        <f>AI77*AI186-Baseline!AI77*Baseline!AI186</f>
        <v>12.075277752356625</v>
      </c>
      <c r="AJ212" s="21">
        <f>AJ77*AJ186-Baseline!AJ77*Baseline!AJ186</f>
        <v>12.05035447935836</v>
      </c>
      <c r="AK212" s="21">
        <f>AK77*AK186-Baseline!AK77*Baseline!AK186</f>
        <v>12.026256735009376</v>
      </c>
      <c r="AL212" s="21">
        <f>AL77*AL186-Baseline!AL77*Baseline!AL186</f>
        <v>12.002960517794932</v>
      </c>
      <c r="AM212" s="21">
        <f>AM77*AM186-Baseline!AM77*Baseline!AM186</f>
        <v>11.980442519528948</v>
      </c>
      <c r="AN212" s="21">
        <f>AN77*AN186-Baseline!AN77*Baseline!AN186</f>
        <v>11.958680107639809</v>
      </c>
      <c r="AO212" s="21">
        <f>AO77*AO186-Baseline!AO77*Baseline!AO186</f>
        <v>11.937651318374009</v>
      </c>
      <c r="AP212" s="21">
        <f>AP77*AP186-Baseline!AP77*Baseline!AP186</f>
        <v>11.917334821542473</v>
      </c>
      <c r="AQ212" s="21">
        <f>AQ77*AQ186-Baseline!AQ77*Baseline!AQ186</f>
        <v>11.897709906643756</v>
      </c>
      <c r="AR212" s="21">
        <f>AR77*AR186-Baseline!AR77*Baseline!AR186</f>
        <v>11.878756469757146</v>
      </c>
      <c r="AS212" s="21">
        <f>AS77*AS186-Baseline!AS77*Baseline!AS186</f>
        <v>11.860454990893016</v>
      </c>
      <c r="AT212" s="21">
        <f>AT77*AT186-Baseline!AT77*Baseline!AT186</f>
        <v>11.842786520941019</v>
      </c>
      <c r="AU212" s="21">
        <f>AU77*AU186-Baseline!AU77*Baseline!AU186</f>
        <v>11.825732659327349</v>
      </c>
      <c r="AV212" s="21">
        <f>AV77*AV186-Baseline!AV77*Baseline!AV186</f>
        <v>11.809275544128766</v>
      </c>
      <c r="AW212" s="21">
        <f>AW77*AW186-Baseline!AW77*Baseline!AW186</f>
        <v>11.793397829071504</v>
      </c>
      <c r="AX212" s="21">
        <f>AX77*AX186-Baseline!AX77*Baseline!AX186</f>
        <v>11.778082680775155</v>
      </c>
      <c r="AY212" s="21">
        <f>AY77*AY186-Baseline!AY77*Baseline!AY186</f>
        <v>11.749359066458695</v>
      </c>
      <c r="AZ212" s="21">
        <f>AZ77*AZ186-Baseline!AZ77*Baseline!AZ186</f>
        <v>11.716628228983852</v>
      </c>
      <c r="BA212" s="21">
        <f>BA77*BA186-Baseline!BA77*Baseline!BA186</f>
        <v>11.684945126582411</v>
      </c>
      <c r="BB212" s="21">
        <f>BB77*BB186-Baseline!BB77*Baseline!BB186</f>
        <v>11.653347698912485</v>
      </c>
    </row>
    <row r="213" spans="1:54" outlineLevel="2">
      <c r="A213" s="480"/>
      <c r="B213" s="150" t="s">
        <v>490</v>
      </c>
      <c r="C213" s="19"/>
      <c r="D213" s="135" t="s">
        <v>386</v>
      </c>
      <c r="E213" s="21">
        <f>E193-Baseline!E193</f>
        <v>12.284075183324427</v>
      </c>
      <c r="F213" s="21">
        <f>F193-Baseline!F193</f>
        <v>12.429276602591903</v>
      </c>
      <c r="G213" s="21">
        <f>G193-Baseline!G193</f>
        <v>12.528340832088961</v>
      </c>
      <c r="H213" s="21">
        <f>H193-Baseline!H193</f>
        <v>12.626293663170854</v>
      </c>
      <c r="I213" s="21">
        <f>I193-Baseline!I193</f>
        <v>12.765843840818308</v>
      </c>
      <c r="J213" s="21">
        <f>J193-Baseline!J193</f>
        <v>12.903892975192504</v>
      </c>
      <c r="K213" s="21">
        <f>K193-Baseline!K193</f>
        <v>12.999587490465647</v>
      </c>
      <c r="L213" s="21">
        <f>L193-Baseline!L193</f>
        <v>13.13617655688458</v>
      </c>
      <c r="M213" s="21">
        <f>M193-Baseline!M193</f>
        <v>13.271232534588689</v>
      </c>
      <c r="N213" s="21">
        <f>N193-Baseline!N193</f>
        <v>13.363273289962889</v>
      </c>
      <c r="O213" s="21">
        <f>O193-Baseline!O193</f>
        <v>13.443807732471695</v>
      </c>
      <c r="P213" s="21">
        <f>P193-Baseline!P193</f>
        <v>13.509724219929829</v>
      </c>
      <c r="Q213" s="21">
        <f>Q193-Baseline!Q193</f>
        <v>13.574748499334055</v>
      </c>
      <c r="R213" s="21">
        <f>R193-Baseline!R193</f>
        <v>13.678801042757781</v>
      </c>
      <c r="S213" s="21">
        <f>S193-Baseline!S193</f>
        <v>13.741767996367521</v>
      </c>
      <c r="T213" s="21">
        <f>T193-Baseline!T193</f>
        <v>13.803965705771322</v>
      </c>
      <c r="U213" s="21">
        <f>U193-Baseline!U193</f>
        <v>13.865427035686753</v>
      </c>
      <c r="V213" s="21">
        <f>V193-Baseline!V193</f>
        <v>13.96454676786707</v>
      </c>
      <c r="W213" s="21">
        <f>W193-Baseline!W193</f>
        <v>14.024267186563687</v>
      </c>
      <c r="X213" s="21">
        <f>X193-Baseline!X193</f>
        <v>14.121000846121261</v>
      </c>
      <c r="Y213" s="21">
        <f>Y193-Baseline!Y193</f>
        <v>14.179117666611651</v>
      </c>
      <c r="Z213" s="21">
        <f>Z193-Baseline!Z193</f>
        <v>14.273624546864898</v>
      </c>
      <c r="AA213" s="21">
        <f>AA193-Baseline!AA193</f>
        <v>14.366907927004723</v>
      </c>
      <c r="AB213" s="21">
        <f>AB193-Baseline!AB193</f>
        <v>14.444881970988707</v>
      </c>
      <c r="AC213" s="21">
        <f>AC193-Baseline!AC193</f>
        <v>107.99218028129083</v>
      </c>
      <c r="AD213" s="21">
        <f>AD193-Baseline!AD193</f>
        <v>108.74987263222511</v>
      </c>
      <c r="AE213" s="21">
        <f>AE193-Baseline!AE193</f>
        <v>109.52479584242005</v>
      </c>
      <c r="AF213" s="21">
        <f>AF193-Baseline!AF193</f>
        <v>110.28233168010151</v>
      </c>
      <c r="AG213" s="21">
        <f>AG193-Baseline!AG193</f>
        <v>111.02589981014624</v>
      </c>
      <c r="AH213" s="21">
        <f>AH193-Baseline!AH193</f>
        <v>111.75967227330126</v>
      </c>
      <c r="AI213" s="21">
        <f>AI193-Baseline!AI193</f>
        <v>112.48940619460076</v>
      </c>
      <c r="AJ213" s="21">
        <f>AJ193-Baseline!AJ193</f>
        <v>113.7612026073656</v>
      </c>
      <c r="AK213" s="21">
        <f>AK193-Baseline!AK193</f>
        <v>115.03291398336734</v>
      </c>
      <c r="AL213" s="21">
        <f>AL193-Baseline!AL193</f>
        <v>116.30622403998593</v>
      </c>
      <c r="AM213" s="21">
        <f>AM193-Baseline!AM193</f>
        <v>117.58181125258923</v>
      </c>
      <c r="AN213" s="21">
        <f>AN193-Baseline!AN193</f>
        <v>118.85958074195777</v>
      </c>
      <c r="AO213" s="21">
        <f>AO193-Baseline!AO193</f>
        <v>120.13908792107378</v>
      </c>
      <c r="AP213" s="21">
        <f>AP193-Baseline!AP193</f>
        <v>121.42047153756907</v>
      </c>
      <c r="AQ213" s="21">
        <f>AQ193-Baseline!AQ193</f>
        <v>122.70400491331608</v>
      </c>
      <c r="AR213" s="21">
        <f>AR193-Baseline!AR193</f>
        <v>123.989706973257</v>
      </c>
      <c r="AS213" s="21">
        <f>AS193-Baseline!AS193</f>
        <v>125.27755186737274</v>
      </c>
      <c r="AT213" s="21">
        <f>AT193-Baseline!AT193</f>
        <v>126.56756726008939</v>
      </c>
      <c r="AU213" s="21">
        <f>AU193-Baseline!AU193</f>
        <v>127.8598268622405</v>
      </c>
      <c r="AV213" s="21">
        <f>AV193-Baseline!AV193</f>
        <v>129.15437354678346</v>
      </c>
      <c r="AW213" s="21">
        <f>AW193-Baseline!AW193</f>
        <v>130.45122418517772</v>
      </c>
      <c r="AX213" s="21">
        <f>AX193-Baseline!AX193</f>
        <v>131.7504030665711</v>
      </c>
      <c r="AY213" s="21">
        <f>AY193-Baseline!AY193</f>
        <v>132.89410216934493</v>
      </c>
      <c r="AZ213" s="21">
        <f>AZ193-Baseline!AZ193</f>
        <v>133.98481618963172</v>
      </c>
      <c r="BA213" s="21">
        <f>BA193-Baseline!BA193</f>
        <v>135.07948040334134</v>
      </c>
      <c r="BB213" s="21">
        <f>BB193-Baseline!BB193</f>
        <v>136.1672438072107</v>
      </c>
    </row>
    <row r="214" spans="1:54" outlineLevel="2">
      <c r="A214" s="480"/>
      <c r="B214" s="150" t="s">
        <v>491</v>
      </c>
      <c r="C214" s="19"/>
      <c r="D214" s="135" t="s">
        <v>386</v>
      </c>
      <c r="E214" s="21">
        <f>E194-Baseline!E194</f>
        <v>6.1517581989326269</v>
      </c>
      <c r="F214" s="21">
        <f>F194-Baseline!F194</f>
        <v>6.2087861285141548</v>
      </c>
      <c r="G214" s="21">
        <f>G194-Baseline!G194</f>
        <v>6.2659397072178455</v>
      </c>
      <c r="H214" s="21">
        <f>H194-Baseline!H194</f>
        <v>6.3238706004730201</v>
      </c>
      <c r="I214" s="21">
        <f>I194-Baseline!I194</f>
        <v>6.3825838347535084</v>
      </c>
      <c r="J214" s="21">
        <f>J194-Baseline!J194</f>
        <v>6.4421246979475875</v>
      </c>
      <c r="K214" s="21">
        <f>K194-Baseline!K194</f>
        <v>6.5031621451632233</v>
      </c>
      <c r="L214" s="21">
        <f>L194-Baseline!L194</f>
        <v>6.564991024018731</v>
      </c>
      <c r="M214" s="21">
        <f>M194-Baseline!M194</f>
        <v>6.6276170360574653</v>
      </c>
      <c r="N214" s="21">
        <f>N194-Baseline!N194</f>
        <v>6.6910459871602548</v>
      </c>
      <c r="O214" s="21">
        <f>O194-Baseline!O194</f>
        <v>6.7293845353214996</v>
      </c>
      <c r="P214" s="21">
        <f>P194-Baseline!P194</f>
        <v>6.7619658810488295</v>
      </c>
      <c r="Q214" s="21">
        <f>Q194-Baseline!Q194</f>
        <v>6.7956379966453975</v>
      </c>
      <c r="R214" s="21">
        <f>R194-Baseline!R194</f>
        <v>6.8303982631333326</v>
      </c>
      <c r="S214" s="21">
        <f>S194-Baseline!S194</f>
        <v>6.8646994009822615</v>
      </c>
      <c r="T214" s="21">
        <f>T194-Baseline!T194</f>
        <v>6.9000679104521616</v>
      </c>
      <c r="U214" s="21">
        <f>U194-Baseline!U194</f>
        <v>6.9365011729531432</v>
      </c>
      <c r="V214" s="21">
        <f>V194-Baseline!V194</f>
        <v>6.9739968119034028</v>
      </c>
      <c r="W214" s="21">
        <f>W194-Baseline!W194</f>
        <v>7.0125526756313983</v>
      </c>
      <c r="X214" s="21">
        <f>X194-Baseline!X194</f>
        <v>7.052166852278889</v>
      </c>
      <c r="Y214" s="21">
        <f>Y194-Baseline!Y194</f>
        <v>7.0928376609825614</v>
      </c>
      <c r="Z214" s="21">
        <f>Z194-Baseline!Z194</f>
        <v>7.1345636450787691</v>
      </c>
      <c r="AA214" s="21">
        <f>AA194-Baseline!AA194</f>
        <v>7.1773435709599056</v>
      </c>
      <c r="AB214" s="21">
        <f>AB194-Baseline!AB194</f>
        <v>7.2141216625970994</v>
      </c>
      <c r="AC214" s="21">
        <f>AC194-Baseline!AC194</f>
        <v>53.925718299534324</v>
      </c>
      <c r="AD214" s="21">
        <f>AD194-Baseline!AD194</f>
        <v>54.295473059330348</v>
      </c>
      <c r="AE214" s="21">
        <f>AE194-Baseline!AE194</f>
        <v>54.663889121471676</v>
      </c>
      <c r="AF214" s="21">
        <f>AF194-Baseline!AF194</f>
        <v>55.028436407961294</v>
      </c>
      <c r="AG214" s="21">
        <f>AG194-Baseline!AG194</f>
        <v>55.387731049795896</v>
      </c>
      <c r="AH214" s="21">
        <f>AH194-Baseline!AH194</f>
        <v>55.741925906524898</v>
      </c>
      <c r="AI214" s="21">
        <f>AI194-Baseline!AI194</f>
        <v>56.09338982070124</v>
      </c>
      <c r="AJ214" s="21">
        <f>AJ194-Baseline!AJ194</f>
        <v>56.715064259726063</v>
      </c>
      <c r="AK214" s="21">
        <f>AK194-Baseline!AK194</f>
        <v>57.337396017601748</v>
      </c>
      <c r="AL214" s="21">
        <f>AL194-Baseline!AL194</f>
        <v>57.960519703463845</v>
      </c>
      <c r="AM214" s="21">
        <f>AM194-Baseline!AM194</f>
        <v>58.584657927986363</v>
      </c>
      <c r="AN214" s="21">
        <f>AN194-Baseline!AN194</f>
        <v>59.209886328778566</v>
      </c>
      <c r="AO214" s="21">
        <f>AO194-Baseline!AO194</f>
        <v>59.836083393951512</v>
      </c>
      <c r="AP214" s="21">
        <f>AP194-Baseline!AP194</f>
        <v>60.46329183903854</v>
      </c>
      <c r="AQ214" s="21">
        <f>AQ194-Baseline!AQ194</f>
        <v>61.091572654558178</v>
      </c>
      <c r="AR214" s="21">
        <f>AR194-Baseline!AR194</f>
        <v>61.720955866309794</v>
      </c>
      <c r="AS214" s="21">
        <f>AS194-Baseline!AS194</f>
        <v>62.351447968305081</v>
      </c>
      <c r="AT214" s="21">
        <f>AT194-Baseline!AT194</f>
        <v>62.983059347132738</v>
      </c>
      <c r="AU214" s="21">
        <f>AU194-Baseline!AU194</f>
        <v>63.615815317600976</v>
      </c>
      <c r="AV214" s="21">
        <f>AV194-Baseline!AV194</f>
        <v>64.249734013711006</v>
      </c>
      <c r="AW214" s="21">
        <f>AW194-Baseline!AW194</f>
        <v>64.884827421142148</v>
      </c>
      <c r="AX214" s="21">
        <f>AX194-Baseline!AX194</f>
        <v>65.521106654770279</v>
      </c>
      <c r="AY214" s="21">
        <f>AY194-Baseline!AY194</f>
        <v>66.080100428254724</v>
      </c>
      <c r="AZ214" s="21">
        <f>AZ194-Baseline!AZ194</f>
        <v>66.612797896767461</v>
      </c>
      <c r="BA214" s="21">
        <f>BA194-Baseline!BA194</f>
        <v>67.147511662302435</v>
      </c>
      <c r="BB214" s="21">
        <f>BB194-Baseline!BB194</f>
        <v>67.678846345198593</v>
      </c>
    </row>
    <row r="215" spans="1:54" outlineLevel="2">
      <c r="A215" s="480"/>
      <c r="B215" s="150" t="s">
        <v>492</v>
      </c>
      <c r="C215" s="19"/>
      <c r="D215" s="135" t="s">
        <v>386</v>
      </c>
      <c r="E215" s="21">
        <f>E195-Baseline!E195</f>
        <v>18.455274592426328</v>
      </c>
      <c r="F215" s="21">
        <f>F195-Baseline!F195</f>
        <v>18.626358381196564</v>
      </c>
      <c r="G215" s="21">
        <f>G195-Baseline!G195</f>
        <v>18.797819121653543</v>
      </c>
      <c r="H215" s="21">
        <f>H195-Baseline!H195</f>
        <v>18.971611801419058</v>
      </c>
      <c r="I215" s="21">
        <f>I195-Baseline!I195</f>
        <v>19.147751504260526</v>
      </c>
      <c r="J215" s="21">
        <f>J195-Baseline!J195</f>
        <v>19.326374089598062</v>
      </c>
      <c r="K215" s="21">
        <f>K195-Baseline!K195</f>
        <v>19.50948643548967</v>
      </c>
      <c r="L215" s="21">
        <f>L195-Baseline!L195</f>
        <v>19.69497307205619</v>
      </c>
      <c r="M215" s="21">
        <f>M195-Baseline!M195</f>
        <v>19.882851103999052</v>
      </c>
      <c r="N215" s="21">
        <f>N195-Baseline!N195</f>
        <v>20.07313795733068</v>
      </c>
      <c r="O215" s="21">
        <f>O195-Baseline!O195</f>
        <v>20.188153605964498</v>
      </c>
      <c r="P215" s="21">
        <f>P195-Baseline!P195</f>
        <v>20.285897647215684</v>
      </c>
      <c r="Q215" s="21">
        <f>Q195-Baseline!Q195</f>
        <v>20.386913989936193</v>
      </c>
      <c r="R215" s="21">
        <f>R195-Baseline!R195</f>
        <v>20.491194789399998</v>
      </c>
      <c r="S215" s="21">
        <f>S195-Baseline!S195</f>
        <v>20.594098198997997</v>
      </c>
      <c r="T215" s="21">
        <f>T195-Baseline!T195</f>
        <v>20.700203727446013</v>
      </c>
      <c r="U215" s="21">
        <f>U195-Baseline!U195</f>
        <v>20.809503522732452</v>
      </c>
      <c r="V215" s="21">
        <f>V195-Baseline!V195</f>
        <v>20.921990431873791</v>
      </c>
      <c r="W215" s="21">
        <f>W195-Baseline!W195</f>
        <v>21.037658026894199</v>
      </c>
      <c r="X215" s="21">
        <f>X195-Baseline!X195</f>
        <v>21.156500556836665</v>
      </c>
      <c r="Y215" s="21">
        <f>Y195-Baseline!Y195</f>
        <v>21.278512982947682</v>
      </c>
      <c r="Z215" s="21">
        <f>Z195-Baseline!Z195</f>
        <v>21.403690931538478</v>
      </c>
      <c r="AA215" s="21">
        <f>AA195-Baseline!AA195</f>
        <v>21.532030716544742</v>
      </c>
      <c r="AB215" s="21">
        <f>AB195-Baseline!AB195</f>
        <v>21.6423649877913</v>
      </c>
      <c r="AC215" s="21">
        <f>AC195-Baseline!AC195</f>
        <v>161.77715490013136</v>
      </c>
      <c r="AD215" s="21">
        <f>AD195-Baseline!AD195</f>
        <v>162.88641918124213</v>
      </c>
      <c r="AE215" s="21">
        <f>AE195-Baseline!AE195</f>
        <v>163.99166736973902</v>
      </c>
      <c r="AF215" s="21">
        <f>AF195-Baseline!AF195</f>
        <v>165.08530923173768</v>
      </c>
      <c r="AG215" s="21">
        <f>AG195-Baseline!AG195</f>
        <v>166.16319315508611</v>
      </c>
      <c r="AH215" s="21">
        <f>AH195-Baseline!AH195</f>
        <v>167.22577772663746</v>
      </c>
      <c r="AI215" s="21">
        <f>AI195-Baseline!AI195</f>
        <v>168.28016947019472</v>
      </c>
      <c r="AJ215" s="21">
        <f>AJ195-Baseline!AJ195</f>
        <v>170.14519278805687</v>
      </c>
      <c r="AK215" s="21">
        <f>AK195-Baseline!AK195</f>
        <v>172.01218806226959</v>
      </c>
      <c r="AL215" s="21">
        <f>AL195-Baseline!AL195</f>
        <v>173.88155912040492</v>
      </c>
      <c r="AM215" s="21">
        <f>AM195-Baseline!AM195</f>
        <v>175.75397379481959</v>
      </c>
      <c r="AN215" s="21">
        <f>AN195-Baseline!AN195</f>
        <v>177.62965899791834</v>
      </c>
      <c r="AO215" s="21">
        <f>AO195-Baseline!AO195</f>
        <v>179.50825019411567</v>
      </c>
      <c r="AP215" s="21">
        <f>AP195-Baseline!AP195</f>
        <v>181.38987553006018</v>
      </c>
      <c r="AQ215" s="21">
        <f>AQ195-Baseline!AQ195</f>
        <v>183.27471797732412</v>
      </c>
      <c r="AR215" s="21">
        <f>AR195-Baseline!AR195</f>
        <v>185.16286761329121</v>
      </c>
      <c r="AS215" s="21">
        <f>AS195-Baseline!AS195</f>
        <v>187.0543439199692</v>
      </c>
      <c r="AT215" s="21">
        <f>AT195-Baseline!AT195</f>
        <v>188.94917805714385</v>
      </c>
      <c r="AU215" s="21">
        <f>AU195-Baseline!AU195</f>
        <v>190.84744596924327</v>
      </c>
      <c r="AV215" s="21">
        <f>AV195-Baseline!AV195</f>
        <v>192.74920205826814</v>
      </c>
      <c r="AW215" s="21">
        <f>AW195-Baseline!AW195</f>
        <v>194.65448228125376</v>
      </c>
      <c r="AX215" s="21">
        <f>AX195-Baseline!AX195</f>
        <v>196.56331998282806</v>
      </c>
      <c r="AY215" s="21">
        <f>AY195-Baseline!AY195</f>
        <v>198.24030130394843</v>
      </c>
      <c r="AZ215" s="21">
        <f>AZ195-Baseline!AZ195</f>
        <v>199.83839371014372</v>
      </c>
      <c r="BA215" s="21">
        <f>BA195-Baseline!BA195</f>
        <v>201.44253500740345</v>
      </c>
      <c r="BB215" s="21">
        <f>BB195-Baseline!BB195</f>
        <v>203.03653905674287</v>
      </c>
    </row>
    <row r="216" spans="1:54" outlineLevel="2">
      <c r="A216" s="480"/>
      <c r="B216" s="150" t="s">
        <v>285</v>
      </c>
      <c r="C216" s="19"/>
      <c r="D216" s="135" t="s">
        <v>386</v>
      </c>
      <c r="E216" s="21">
        <f>E196-Baseline!E196</f>
        <v>1.4441851809957318</v>
      </c>
      <c r="F216" s="21">
        <f>F196-Baseline!F196</f>
        <v>1.4579353241858821</v>
      </c>
      <c r="G216" s="21">
        <f>G196-Baseline!G196</f>
        <v>1.4718959459012819</v>
      </c>
      <c r="H216" s="21">
        <f>H196-Baseline!H196</f>
        <v>1.4861871574498884</v>
      </c>
      <c r="I216" s="21">
        <f>I196-Baseline!I196</f>
        <v>1.5008121969655686</v>
      </c>
      <c r="J216" s="21">
        <f>J196-Baseline!J196</f>
        <v>1.5157818066546851</v>
      </c>
      <c r="K216" s="21">
        <f>K196-Baseline!K196</f>
        <v>1.531124614695337</v>
      </c>
      <c r="L216" s="21">
        <f>L196-Baseline!L196</f>
        <v>1.5468114105398365</v>
      </c>
      <c r="M216" s="21">
        <f>M196-Baseline!M196</f>
        <v>1.5628457852199689</v>
      </c>
      <c r="N216" s="21">
        <f>N196-Baseline!N196</f>
        <v>1.5792313712584241</v>
      </c>
      <c r="O216" s="21">
        <f>O196-Baseline!O196</f>
        <v>1.5954826829664408</v>
      </c>
      <c r="P216" s="21">
        <f>P196-Baseline!P196</f>
        <v>1.6119637655427153</v>
      </c>
      <c r="Q216" s="21">
        <f>Q196-Baseline!Q196</f>
        <v>1.6288072079882907</v>
      </c>
      <c r="R216" s="21">
        <f>R196-Baseline!R196</f>
        <v>1.6460168565060431</v>
      </c>
      <c r="S216" s="21">
        <f>S196-Baseline!S196</f>
        <v>1.6635966187672009</v>
      </c>
      <c r="T216" s="21">
        <f>T196-Baseline!T196</f>
        <v>1.681550506251692</v>
      </c>
      <c r="U216" s="21">
        <f>U196-Baseline!U196</f>
        <v>1.6998826193171703</v>
      </c>
      <c r="V216" s="21">
        <f>V196-Baseline!V196</f>
        <v>1.7185971325326306</v>
      </c>
      <c r="W216" s="21">
        <f>W196-Baseline!W196</f>
        <v>1.7376983315828332</v>
      </c>
      <c r="X216" s="21">
        <f>X196-Baseline!X196</f>
        <v>1.7571905453095289</v>
      </c>
      <c r="Y216" s="21">
        <f>Y196-Baseline!Y196</f>
        <v>1.777078265514495</v>
      </c>
      <c r="Z216" s="21">
        <f>Z196-Baseline!Z196</f>
        <v>1.7973659930562573</v>
      </c>
      <c r="AA216" s="21">
        <f>AA196-Baseline!AA196</f>
        <v>1.8180583545012394</v>
      </c>
      <c r="AB216" s="21">
        <f>AB196-Baseline!AB196</f>
        <v>1.8380613930600229</v>
      </c>
      <c r="AC216" s="21">
        <f>AC196-Baseline!AC196</f>
        <v>3.2745684459272271</v>
      </c>
      <c r="AD216" s="21">
        <f>AD196-Baseline!AD196</f>
        <v>3.2713617985380425</v>
      </c>
      <c r="AE216" s="21">
        <f>AE196-Baseline!AE196</f>
        <v>3.268905700199241</v>
      </c>
      <c r="AF216" s="21">
        <f>AF196-Baseline!AF196</f>
        <v>3.2672004180466145</v>
      </c>
      <c r="AG216" s="21">
        <f>AG196-Baseline!AG196</f>
        <v>3.2662464388499179</v>
      </c>
      <c r="AH216" s="21">
        <f>AH196-Baseline!AH196</f>
        <v>3.2660443973391224</v>
      </c>
      <c r="AI216" s="21">
        <f>AI196-Baseline!AI196</f>
        <v>3.2665951537756537</v>
      </c>
      <c r="AJ216" s="21">
        <f>AJ196-Baseline!AJ196</f>
        <v>3.2748042778974447</v>
      </c>
      <c r="AK216" s="21">
        <f>AK196-Baseline!AK196</f>
        <v>3.2837918093387897</v>
      </c>
      <c r="AL216" s="21">
        <f>AL196-Baseline!AL196</f>
        <v>3.2935640445098531</v>
      </c>
      <c r="AM216" s="21">
        <f>AM196-Baseline!AM196</f>
        <v>3.3041275608728409</v>
      </c>
      <c r="AN216" s="21">
        <f>AN196-Baseline!AN196</f>
        <v>3.3154891179079806</v>
      </c>
      <c r="AO216" s="21">
        <f>AO196-Baseline!AO196</f>
        <v>3.3276557763789283</v>
      </c>
      <c r="AP216" s="21">
        <f>AP196-Baseline!AP196</f>
        <v>3.3406347983964557</v>
      </c>
      <c r="AQ216" s="21">
        <f>AQ196-Baseline!AQ196</f>
        <v>3.3544337081462121</v>
      </c>
      <c r="AR216" s="21">
        <f>AR196-Baseline!AR196</f>
        <v>3.3690603226938389</v>
      </c>
      <c r="AS216" s="21">
        <f>AS196-Baseline!AS196</f>
        <v>3.3845226641225428</v>
      </c>
      <c r="AT216" s="21">
        <f>AT196-Baseline!AT196</f>
        <v>3.4008290527503227</v>
      </c>
      <c r="AU216" s="21">
        <f>AU196-Baseline!AU196</f>
        <v>3.4179880801820479</v>
      </c>
      <c r="AV216" s="21">
        <f>AV196-Baseline!AV196</f>
        <v>3.4360086085018886</v>
      </c>
      <c r="AW216" s="21">
        <f>AW196-Baseline!AW196</f>
        <v>3.4548997552911751</v>
      </c>
      <c r="AX216" s="21">
        <f>AX196-Baseline!AX196</f>
        <v>3.4746709501157542</v>
      </c>
      <c r="AY216" s="21">
        <f>AY196-Baseline!AY196</f>
        <v>3.4935628268294723</v>
      </c>
      <c r="AZ216" s="21">
        <f>AZ196-Baseline!AZ196</f>
        <v>3.5127096293733198</v>
      </c>
      <c r="BA216" s="21">
        <f>BA196-Baseline!BA196</f>
        <v>3.532755168868118</v>
      </c>
      <c r="BB216" s="21">
        <f>BB196-Baseline!BB196</f>
        <v>3.552915099729137</v>
      </c>
    </row>
    <row r="217" spans="1:54" outlineLevel="2">
      <c r="A217" s="480"/>
      <c r="B217" s="150" t="s">
        <v>288</v>
      </c>
      <c r="C217" s="19"/>
      <c r="D217" s="135"/>
      <c r="E217" s="21">
        <f>E197-Baseline!E197</f>
        <v>6.1219148991000001</v>
      </c>
      <c r="F217" s="21">
        <f>F197-Baseline!F197</f>
        <v>6.0655527439613532</v>
      </c>
      <c r="G217" s="21">
        <f>G197-Baseline!G197</f>
        <v>6.0099070118602542</v>
      </c>
      <c r="H217" s="21">
        <f>H197-Baseline!H197</f>
        <v>5.9554738398801428</v>
      </c>
      <c r="I217" s="21">
        <f>I197-Baseline!I197</f>
        <v>5.9022153467260496</v>
      </c>
      <c r="J217" s="21">
        <f>J197-Baseline!J197</f>
        <v>5.8501195036392266</v>
      </c>
      <c r="K217" s="21">
        <f>K197-Baseline!K197</f>
        <v>5.7993120965351421</v>
      </c>
      <c r="L217" s="21">
        <f>L197-Baseline!L197</f>
        <v>5.7495648566442936</v>
      </c>
      <c r="M217" s="21">
        <f>M197-Baseline!M197</f>
        <v>5.7008450119093723</v>
      </c>
      <c r="N217" s="21">
        <f>N197-Baseline!N197</f>
        <v>5.6531208852208108</v>
      </c>
      <c r="O217" s="21">
        <f>O197-Baseline!O197</f>
        <v>5.5978190453627485</v>
      </c>
      <c r="P217" s="21">
        <f>P197-Baseline!P197</f>
        <v>5.5415737188089729</v>
      </c>
      <c r="Q217" s="21">
        <f>Q197-Baseline!Q197</f>
        <v>5.4866361867167281</v>
      </c>
      <c r="R217" s="21">
        <f>R197-Baseline!R197</f>
        <v>5.4329650213507552</v>
      </c>
      <c r="S217" s="21">
        <f>S197-Baseline!S197</f>
        <v>5.3805201844956017</v>
      </c>
      <c r="T217" s="21">
        <f>T197-Baseline!T197</f>
        <v>5.3292629822480295</v>
      </c>
      <c r="U217" s="21">
        <f>U197-Baseline!U197</f>
        <v>5.2791560152441921</v>
      </c>
      <c r="V217" s="21">
        <f>V197-Baseline!V197</f>
        <v>5.2301631394912702</v>
      </c>
      <c r="W217" s="21">
        <f>W197-Baseline!W197</f>
        <v>5.182249423313471</v>
      </c>
      <c r="X217" s="21">
        <f>X197-Baseline!X197</f>
        <v>5.1353811023475</v>
      </c>
      <c r="Y217" s="21">
        <f>Y197-Baseline!Y197</f>
        <v>5.0895255460122053</v>
      </c>
      <c r="Z217" s="21">
        <f>Z197-Baseline!Z197</f>
        <v>5.0446512138952748</v>
      </c>
      <c r="AA217" s="21">
        <f>AA197-Baseline!AA197</f>
        <v>5.0007276239111302</v>
      </c>
      <c r="AB217" s="21">
        <f>AB197-Baseline!AB197</f>
        <v>4.9541492032796928</v>
      </c>
      <c r="AC217" s="21">
        <f>AC197-Baseline!AC197</f>
        <v>18.203939551030828</v>
      </c>
      <c r="AD217" s="21">
        <f>AD197-Baseline!AD197</f>
        <v>17.991521008977013</v>
      </c>
      <c r="AE217" s="21">
        <f>AE197-Baseline!AE197</f>
        <v>17.784521211237717</v>
      </c>
      <c r="AF217" s="21">
        <f>AF197-Baseline!AF197</f>
        <v>17.582765738567574</v>
      </c>
      <c r="AG217" s="21">
        <f>AG197-Baseline!AG197</f>
        <v>17.386086050168398</v>
      </c>
      <c r="AH217" s="21">
        <f>AH197-Baseline!AH197</f>
        <v>17.194319259038181</v>
      </c>
      <c r="AI217" s="21">
        <f>AI197-Baseline!AI197</f>
        <v>17.00730796350333</v>
      </c>
      <c r="AJ217" s="21">
        <f>AJ197-Baseline!AJ197</f>
        <v>16.906574336794552</v>
      </c>
      <c r="AK217" s="21">
        <f>AK197-Baseline!AK197</f>
        <v>16.808961710857155</v>
      </c>
      <c r="AL217" s="21">
        <f>AL197-Baseline!AL197</f>
        <v>16.714380483996919</v>
      </c>
      <c r="AM217" s="21">
        <f>AM197-Baseline!AM197</f>
        <v>16.622743685726206</v>
      </c>
      <c r="AN217" s="21">
        <f>AN197-Baseline!AN197</f>
        <v>16.533966899290828</v>
      </c>
      <c r="AO217" s="21">
        <f>AO197-Baseline!AO197</f>
        <v>16.44796819550697</v>
      </c>
      <c r="AP217" s="21">
        <f>AP197-Baseline!AP197</f>
        <v>16.364668057989181</v>
      </c>
      <c r="AQ217" s="21">
        <f>AQ197-Baseline!AQ197</f>
        <v>16.283989298880279</v>
      </c>
      <c r="AR217" s="21">
        <f>AR197-Baseline!AR197</f>
        <v>16.205857019262602</v>
      </c>
      <c r="AS217" s="21">
        <f>AS197-Baseline!AS197</f>
        <v>16.130198525207593</v>
      </c>
      <c r="AT217" s="21">
        <f>AT197-Baseline!AT197</f>
        <v>16.056943257970232</v>
      </c>
      <c r="AU217" s="21">
        <f>AU197-Baseline!AU197</f>
        <v>15.986022754881684</v>
      </c>
      <c r="AV217" s="21">
        <f>AV197-Baseline!AV197</f>
        <v>15.917370562735396</v>
      </c>
      <c r="AW217" s="21">
        <f>AW197-Baseline!AW197</f>
        <v>15.85092220197777</v>
      </c>
      <c r="AX217" s="21">
        <f>AX197-Baseline!AX197</f>
        <v>15.786615094422448</v>
      </c>
      <c r="AY217" s="21">
        <f>AY197-Baseline!AY197</f>
        <v>15.708401644751849</v>
      </c>
      <c r="AZ217" s="21">
        <f>AZ197-Baseline!AZ197</f>
        <v>15.62701143333703</v>
      </c>
      <c r="BA217" s="21">
        <f>BA197-Baseline!BA197</f>
        <v>15.548196038739878</v>
      </c>
      <c r="BB217" s="21">
        <f>BB197-Baseline!BB197</f>
        <v>15.469997487705809</v>
      </c>
    </row>
    <row r="218" spans="1:54" outlineLevel="2">
      <c r="A218" s="481"/>
      <c r="B218" s="150" t="s">
        <v>473</v>
      </c>
      <c r="C218" s="19"/>
      <c r="D218" s="135" t="s">
        <v>386</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9" t="s">
        <v>493</v>
      </c>
      <c r="B220" s="150" t="s">
        <v>494</v>
      </c>
      <c r="C220" s="19"/>
      <c r="D220" s="135" t="s">
        <v>386</v>
      </c>
      <c r="E220" s="21">
        <f>E200-Baseline!E200</f>
        <v>21.910363953503857</v>
      </c>
      <c r="F220" s="21">
        <f>F200-Baseline!F200</f>
        <v>22.000862383588125</v>
      </c>
      <c r="G220" s="21">
        <f>G200-Baseline!G200</f>
        <v>22.046090538799543</v>
      </c>
      <c r="H220" s="21">
        <f>H200-Baseline!H200</f>
        <v>22.091902930959684</v>
      </c>
      <c r="I220" s="21">
        <f>I200-Baseline!I200</f>
        <v>22.180969674688328</v>
      </c>
      <c r="J220" s="21">
        <f>J200-Baseline!J200</f>
        <v>22.270199700529417</v>
      </c>
      <c r="K220" s="21">
        <f>K200-Baseline!K200</f>
        <v>22.319092554242442</v>
      </c>
      <c r="L220" s="21">
        <f>L200-Baseline!L200</f>
        <v>22.410412572323622</v>
      </c>
      <c r="M220" s="21">
        <f>M200-Baseline!M200</f>
        <v>22.50169974610602</v>
      </c>
      <c r="N220" s="21">
        <f>N200-Baseline!N200</f>
        <v>22.551440810492448</v>
      </c>
      <c r="O220" s="21">
        <f>O200-Baseline!O200</f>
        <v>22.574625885709729</v>
      </c>
      <c r="P220" s="21">
        <f>P200-Baseline!P200</f>
        <v>22.580955453738525</v>
      </c>
      <c r="Q220" s="21">
        <f>Q200-Baseline!Q200</f>
        <v>22.588526408884299</v>
      </c>
      <c r="R220" s="21">
        <f>R200-Baseline!R200</f>
        <v>22.63720690798062</v>
      </c>
      <c r="S220" s="21">
        <f>S200-Baseline!S200</f>
        <v>22.64683272641388</v>
      </c>
      <c r="T220" s="21">
        <f>T200-Baseline!T200</f>
        <v>22.657671764001265</v>
      </c>
      <c r="U220" s="21">
        <f>U200-Baseline!U200</f>
        <v>22.66971028552225</v>
      </c>
      <c r="V220" s="21">
        <f>V200-Baseline!V200</f>
        <v>22.721298246676362</v>
      </c>
      <c r="W220" s="21">
        <f>W200-Baseline!W200</f>
        <v>22.735334860973037</v>
      </c>
      <c r="X220" s="21">
        <f>X200-Baseline!X200</f>
        <v>22.788191236667721</v>
      </c>
      <c r="Y220" s="21">
        <f>Y200-Baseline!Y200</f>
        <v>22.804197548288716</v>
      </c>
      <c r="Z220" s="21">
        <f>Z200-Baseline!Z200</f>
        <v>22.858322435827716</v>
      </c>
      <c r="AA220" s="21">
        <f>AA200-Baseline!AA200</f>
        <v>22.912915639665094</v>
      </c>
      <c r="AB220" s="21">
        <f>AB200-Baseline!AB200</f>
        <v>22.947508676752747</v>
      </c>
      <c r="AC220" s="21">
        <f>AC200-Baseline!AC200</f>
        <v>142.07524502053121</v>
      </c>
      <c r="AD220" s="21">
        <f>AD200-Baseline!AD200</f>
        <v>142.52525253006331</v>
      </c>
      <c r="AE220" s="21">
        <f>AE200-Baseline!AE200</f>
        <v>143.00026023824017</v>
      </c>
      <c r="AF220" s="21">
        <f>AF200-Baseline!AF200</f>
        <v>143.46542851471156</v>
      </c>
      <c r="AG220" s="21">
        <f>AG200-Baseline!AG200</f>
        <v>143.92396328871405</v>
      </c>
      <c r="AH220" s="21">
        <f>AH200-Baseline!AH200</f>
        <v>144.37983017723951</v>
      </c>
      <c r="AI220" s="21">
        <f>AI200-Baseline!AI200</f>
        <v>144.83858706423638</v>
      </c>
      <c r="AJ220" s="21">
        <f>AJ200-Baseline!AJ200</f>
        <v>145.99293570141597</v>
      </c>
      <c r="AK220" s="21">
        <f>AK200-Baseline!AK200</f>
        <v>147.15192423857266</v>
      </c>
      <c r="AL220" s="21">
        <f>AL200-Baseline!AL200</f>
        <v>148.31712908628765</v>
      </c>
      <c r="AM220" s="21">
        <f>AM200-Baseline!AM200</f>
        <v>149.48912501871723</v>
      </c>
      <c r="AN220" s="21">
        <f>AN200-Baseline!AN200</f>
        <v>150.66771686679638</v>
      </c>
      <c r="AO220" s="21">
        <f>AO200-Baseline!AO200</f>
        <v>151.85236321133368</v>
      </c>
      <c r="AP220" s="21">
        <f>AP200-Baseline!AP200</f>
        <v>153.04310921549717</v>
      </c>
      <c r="AQ220" s="21">
        <f>AQ200-Baseline!AQ200</f>
        <v>154.24013782698634</v>
      </c>
      <c r="AR220" s="21">
        <f>AR200-Baseline!AR200</f>
        <v>155.44338078497057</v>
      </c>
      <c r="AS220" s="21">
        <f>AS200-Baseline!AS200</f>
        <v>156.6527280475959</v>
      </c>
      <c r="AT220" s="21">
        <f>AT200-Baseline!AT200</f>
        <v>157.86812609175095</v>
      </c>
      <c r="AU220" s="21">
        <f>AU200-Baseline!AU200</f>
        <v>159.08957035663158</v>
      </c>
      <c r="AV220" s="21">
        <f>AV200-Baseline!AV200</f>
        <v>160.31702826214948</v>
      </c>
      <c r="AW220" s="21">
        <f>AW200-Baseline!AW200</f>
        <v>161.55044397151815</v>
      </c>
      <c r="AX220" s="21">
        <f>AX200-Baseline!AX200</f>
        <v>162.78977179188445</v>
      </c>
      <c r="AY220" s="21">
        <f>AY200-Baseline!AY200</f>
        <v>163.84542570738495</v>
      </c>
      <c r="AZ220" s="21">
        <f>AZ200-Baseline!AZ200</f>
        <v>164.84116548132593</v>
      </c>
      <c r="BA220" s="21">
        <f>BA200-Baseline!BA200</f>
        <v>165.84537673753175</v>
      </c>
      <c r="BB220" s="21">
        <f>BB200-Baseline!BB200</f>
        <v>166.84350409355812</v>
      </c>
    </row>
    <row r="221" spans="1:54" outlineLevel="2">
      <c r="A221" s="480"/>
      <c r="B221" s="150" t="s">
        <v>495</v>
      </c>
      <c r="C221" s="19"/>
      <c r="D221" s="135" t="s">
        <v>386</v>
      </c>
      <c r="E221" s="21">
        <f>E201-Baseline!E201</f>
        <v>15.778046969112056</v>
      </c>
      <c r="F221" s="21">
        <f>F201-Baseline!F201</f>
        <v>15.780371909510377</v>
      </c>
      <c r="G221" s="21">
        <f>G201-Baseline!G201</f>
        <v>15.783689413928428</v>
      </c>
      <c r="H221" s="21">
        <f>H201-Baseline!H201</f>
        <v>15.789479868261854</v>
      </c>
      <c r="I221" s="21">
        <f>I201-Baseline!I201</f>
        <v>15.797709668623529</v>
      </c>
      <c r="J221" s="21">
        <f>J201-Baseline!J201</f>
        <v>15.8084314232845</v>
      </c>
      <c r="K221" s="21">
        <f>K201-Baseline!K201</f>
        <v>15.822667208940015</v>
      </c>
      <c r="L221" s="21">
        <f>L201-Baseline!L201</f>
        <v>15.839227039457771</v>
      </c>
      <c r="M221" s="21">
        <f>M201-Baseline!M201</f>
        <v>15.858084247574794</v>
      </c>
      <c r="N221" s="21">
        <f>N201-Baseline!N201</f>
        <v>15.879213507689812</v>
      </c>
      <c r="O221" s="21">
        <f>O201-Baseline!O201</f>
        <v>15.860202688559532</v>
      </c>
      <c r="P221" s="21">
        <f>P201-Baseline!P201</f>
        <v>15.833197114857525</v>
      </c>
      <c r="Q221" s="21">
        <f>Q201-Baseline!Q201</f>
        <v>15.809415906195641</v>
      </c>
      <c r="R221" s="21">
        <f>R201-Baseline!R201</f>
        <v>15.788804128356173</v>
      </c>
      <c r="S221" s="21">
        <f>S201-Baseline!S201</f>
        <v>15.769764131028621</v>
      </c>
      <c r="T221" s="21">
        <f>T201-Baseline!T201</f>
        <v>15.753773968682104</v>
      </c>
      <c r="U221" s="21">
        <f>U201-Baseline!U201</f>
        <v>15.740784422788641</v>
      </c>
      <c r="V221" s="21">
        <f>V201-Baseline!V201</f>
        <v>15.730748290712693</v>
      </c>
      <c r="W221" s="21">
        <f>W201-Baseline!W201</f>
        <v>15.723620350040747</v>
      </c>
      <c r="X221" s="21">
        <f>X201-Baseline!X201</f>
        <v>15.71935724282535</v>
      </c>
      <c r="Y221" s="21">
        <f>Y201-Baseline!Y201</f>
        <v>15.717917542659631</v>
      </c>
      <c r="Z221" s="21">
        <f>Z201-Baseline!Z201</f>
        <v>15.719261534041587</v>
      </c>
      <c r="AA221" s="21">
        <f>AA201-Baseline!AA201</f>
        <v>15.72335128362028</v>
      </c>
      <c r="AB221" s="21">
        <f>AB201-Baseline!AB201</f>
        <v>15.716748368361138</v>
      </c>
      <c r="AC221" s="21">
        <f>AC201-Baseline!AC201</f>
        <v>88.008783038774723</v>
      </c>
      <c r="AD221" s="21">
        <f>AD201-Baseline!AD201</f>
        <v>88.070852957168555</v>
      </c>
      <c r="AE221" s="21">
        <f>AE201-Baseline!AE201</f>
        <v>88.139353517291823</v>
      </c>
      <c r="AF221" s="21">
        <f>AF201-Baseline!AF201</f>
        <v>88.211533242571349</v>
      </c>
      <c r="AG221" s="21">
        <f>AG201-Baseline!AG201</f>
        <v>88.285794528363709</v>
      </c>
      <c r="AH221" s="21">
        <f>AH201-Baseline!AH201</f>
        <v>88.362083810463176</v>
      </c>
      <c r="AI221" s="21">
        <f>AI201-Baseline!AI201</f>
        <v>88.442570690336851</v>
      </c>
      <c r="AJ221" s="21">
        <f>AJ201-Baseline!AJ201</f>
        <v>88.946797353776418</v>
      </c>
      <c r="AK221" s="21">
        <f>AK201-Baseline!AK201</f>
        <v>89.456406272807072</v>
      </c>
      <c r="AL221" s="21">
        <f>AL201-Baseline!AL201</f>
        <v>89.971424749765546</v>
      </c>
      <c r="AM221" s="21">
        <f>AM201-Baseline!AM201</f>
        <v>90.491971694114355</v>
      </c>
      <c r="AN221" s="21">
        <f>AN201-Baseline!AN201</f>
        <v>91.018022453617192</v>
      </c>
      <c r="AO221" s="21">
        <f>AO201-Baseline!AO201</f>
        <v>91.549358684211427</v>
      </c>
      <c r="AP221" s="21">
        <f>AP201-Baseline!AP201</f>
        <v>92.085929516966644</v>
      </c>
      <c r="AQ221" s="21">
        <f>AQ201-Baseline!AQ201</f>
        <v>92.627705568228436</v>
      </c>
      <c r="AR221" s="21">
        <f>AR201-Baseline!AR201</f>
        <v>93.174629678023393</v>
      </c>
      <c r="AS221" s="21">
        <f>AS201-Baseline!AS201</f>
        <v>93.726624148528231</v>
      </c>
      <c r="AT221" s="21">
        <f>AT201-Baseline!AT201</f>
        <v>94.283618178794313</v>
      </c>
      <c r="AU221" s="21">
        <f>AU201-Baseline!AU201</f>
        <v>94.845558811992049</v>
      </c>
      <c r="AV221" s="21">
        <f>AV201-Baseline!AV201</f>
        <v>95.412388729077065</v>
      </c>
      <c r="AW221" s="21">
        <f>AW201-Baseline!AW201</f>
        <v>95.984047207482604</v>
      </c>
      <c r="AX221" s="21">
        <f>AX201-Baseline!AX201</f>
        <v>96.560475380083631</v>
      </c>
      <c r="AY221" s="21">
        <f>AY201-Baseline!AY201</f>
        <v>97.031423966294739</v>
      </c>
      <c r="AZ221" s="21">
        <f>AZ201-Baseline!AZ201</f>
        <v>97.469147188461662</v>
      </c>
      <c r="BA221" s="21">
        <f>BA201-Baseline!BA201</f>
        <v>97.913407996492836</v>
      </c>
      <c r="BB221" s="21">
        <f>BB201-Baseline!BB201</f>
        <v>98.355106631546022</v>
      </c>
    </row>
    <row r="222" spans="1:54" outlineLevel="2">
      <c r="A222" s="481"/>
      <c r="B222" s="150" t="s">
        <v>496</v>
      </c>
      <c r="C222" s="19"/>
      <c r="D222" s="135" t="s">
        <v>386</v>
      </c>
      <c r="E222" s="21">
        <f>E202-Baseline!E202</f>
        <v>28.081563362605756</v>
      </c>
      <c r="F222" s="21">
        <f>F202-Baseline!F202</f>
        <v>28.197944162192783</v>
      </c>
      <c r="G222" s="21">
        <f>G202-Baseline!G202</f>
        <v>28.315568828364121</v>
      </c>
      <c r="H222" s="21">
        <f>H202-Baseline!H202</f>
        <v>28.43722106920789</v>
      </c>
      <c r="I222" s="21">
        <f>I202-Baseline!I202</f>
        <v>28.562877338130544</v>
      </c>
      <c r="J222" s="21">
        <f>J202-Baseline!J202</f>
        <v>28.692680814934977</v>
      </c>
      <c r="K222" s="21">
        <f>K202-Baseline!K202</f>
        <v>28.828991499266461</v>
      </c>
      <c r="L222" s="21">
        <f>L202-Baseline!L202</f>
        <v>28.96920908749523</v>
      </c>
      <c r="M222" s="21">
        <f>M202-Baseline!M202</f>
        <v>29.113318315516384</v>
      </c>
      <c r="N222" s="21">
        <f>N202-Baseline!N202</f>
        <v>29.261305477860237</v>
      </c>
      <c r="O222" s="21">
        <f>O202-Baseline!O202</f>
        <v>29.31897175920253</v>
      </c>
      <c r="P222" s="21">
        <f>P202-Baseline!P202</f>
        <v>29.35712888102438</v>
      </c>
      <c r="Q222" s="21">
        <f>Q202-Baseline!Q202</f>
        <v>29.400691899486439</v>
      </c>
      <c r="R222" s="21">
        <f>R202-Baseline!R202</f>
        <v>29.449600654622841</v>
      </c>
      <c r="S222" s="21">
        <f>S202-Baseline!S202</f>
        <v>29.499162929044356</v>
      </c>
      <c r="T222" s="21">
        <f>T202-Baseline!T202</f>
        <v>29.553909785675955</v>
      </c>
      <c r="U222" s="21">
        <f>U202-Baseline!U202</f>
        <v>29.613786772567948</v>
      </c>
      <c r="V222" s="21">
        <f>V202-Baseline!V202</f>
        <v>29.67874191068308</v>
      </c>
      <c r="W222" s="21">
        <f>W202-Baseline!W202</f>
        <v>29.748725701303549</v>
      </c>
      <c r="X222" s="21">
        <f>X202-Baseline!X202</f>
        <v>29.823690947383128</v>
      </c>
      <c r="Y222" s="21">
        <f>Y202-Baseline!Y202</f>
        <v>29.903592864624748</v>
      </c>
      <c r="Z222" s="21">
        <f>Z202-Baseline!Z202</f>
        <v>29.988388820501296</v>
      </c>
      <c r="AA222" s="21">
        <f>AA202-Baseline!AA202</f>
        <v>30.078038429205115</v>
      </c>
      <c r="AB222" s="21">
        <f>AB202-Baseline!AB202</f>
        <v>30.14499169355534</v>
      </c>
      <c r="AC222" s="21">
        <f>AC202-Baseline!AC202</f>
        <v>195.86021963937176</v>
      </c>
      <c r="AD222" s="21">
        <f>AD202-Baseline!AD202</f>
        <v>196.66179907908031</v>
      </c>
      <c r="AE222" s="21">
        <f>AE202-Baseline!AE202</f>
        <v>197.46713176555917</v>
      </c>
      <c r="AF222" s="21">
        <f>AF202-Baseline!AF202</f>
        <v>198.26840606634772</v>
      </c>
      <c r="AG222" s="21">
        <f>AG202-Baseline!AG202</f>
        <v>199.0612566336539</v>
      </c>
      <c r="AH222" s="21">
        <f>AH202-Baseline!AH202</f>
        <v>199.84593563057575</v>
      </c>
      <c r="AI222" s="21">
        <f>AI202-Baseline!AI202</f>
        <v>200.62935033983032</v>
      </c>
      <c r="AJ222" s="21">
        <f>AJ202-Baseline!AJ202</f>
        <v>202.37692588210723</v>
      </c>
      <c r="AK222" s="21">
        <f>AK202-Baseline!AK202</f>
        <v>204.13119831747491</v>
      </c>
      <c r="AL222" s="21">
        <f>AL202-Baseline!AL202</f>
        <v>205.89246416670659</v>
      </c>
      <c r="AM222" s="21">
        <f>AM202-Baseline!AM202</f>
        <v>207.66128756094759</v>
      </c>
      <c r="AN222" s="21">
        <f>AN202-Baseline!AN202</f>
        <v>209.43779512275697</v>
      </c>
      <c r="AO222" s="21">
        <f>AO202-Baseline!AO202</f>
        <v>211.22152548437558</v>
      </c>
      <c r="AP222" s="21">
        <f>AP202-Baseline!AP202</f>
        <v>213.01251320798829</v>
      </c>
      <c r="AQ222" s="21">
        <f>AQ202-Baseline!AQ202</f>
        <v>214.81085089099437</v>
      </c>
      <c r="AR222" s="21">
        <f>AR202-Baseline!AR202</f>
        <v>216.61654142500478</v>
      </c>
      <c r="AS222" s="21">
        <f>AS202-Baseline!AS202</f>
        <v>218.42952010019235</v>
      </c>
      <c r="AT222" s="21">
        <f>AT202-Baseline!AT202</f>
        <v>220.24973688880542</v>
      </c>
      <c r="AU222" s="21">
        <f>AU202-Baseline!AU202</f>
        <v>222.07718946363434</v>
      </c>
      <c r="AV222" s="21">
        <f>AV202-Baseline!AV202</f>
        <v>223.91185677363418</v>
      </c>
      <c r="AW222" s="21">
        <f>AW202-Baseline!AW202</f>
        <v>225.75370206759419</v>
      </c>
      <c r="AX222" s="21">
        <f>AX202-Baseline!AX202</f>
        <v>227.60268870814141</v>
      </c>
      <c r="AY222" s="21">
        <f>AY202-Baseline!AY202</f>
        <v>229.19162484198847</v>
      </c>
      <c r="AZ222" s="21">
        <f>AZ202-Baseline!AZ202</f>
        <v>230.69474300183794</v>
      </c>
      <c r="BA222" s="21">
        <f>BA202-Baseline!BA202</f>
        <v>232.20843134159387</v>
      </c>
      <c r="BB222" s="21">
        <f>BB202-Baseline!BB202</f>
        <v>233.7127993430903</v>
      </c>
    </row>
    <row r="223" spans="1:54" outlineLevel="2">
      <c r="B223" s="19"/>
      <c r="C223" s="19"/>
      <c r="D223" s="19"/>
      <c r="E223" s="15"/>
    </row>
    <row r="224" spans="1:54" outlineLevel="2">
      <c r="A224" s="479" t="s">
        <v>497</v>
      </c>
      <c r="B224" s="150" t="s">
        <v>494</v>
      </c>
      <c r="C224" s="19"/>
      <c r="D224" s="135" t="s">
        <v>386</v>
      </c>
      <c r="E224" s="21">
        <f>E204-Baseline!E204</f>
        <v>21.910363953503857</v>
      </c>
      <c r="F224" s="21">
        <f>F204-Baseline!F204</f>
        <v>43.911226337091982</v>
      </c>
      <c r="G224" s="21">
        <f>G204-Baseline!G204</f>
        <v>65.957316875891522</v>
      </c>
      <c r="H224" s="21">
        <f>H204-Baseline!H204</f>
        <v>88.049219806851198</v>
      </c>
      <c r="I224" s="21">
        <f>I204-Baseline!I204</f>
        <v>110.23018948153953</v>
      </c>
      <c r="J224" s="21">
        <f>J204-Baseline!J204</f>
        <v>132.50038918206894</v>
      </c>
      <c r="K224" s="21">
        <f>K204-Baseline!K204</f>
        <v>154.81948173631139</v>
      </c>
      <c r="L224" s="21">
        <f>L204-Baseline!L204</f>
        <v>177.22989430863501</v>
      </c>
      <c r="M224" s="21">
        <f>M204-Baseline!M204</f>
        <v>199.73159405474104</v>
      </c>
      <c r="N224" s="21">
        <f>N204-Baseline!N204</f>
        <v>222.28303486523347</v>
      </c>
      <c r="O224" s="21">
        <f>O204-Baseline!O204</f>
        <v>244.85766075094321</v>
      </c>
      <c r="P224" s="21">
        <f>P204-Baseline!P204</f>
        <v>267.43861620468175</v>
      </c>
      <c r="Q224" s="21">
        <f>Q204-Baseline!Q204</f>
        <v>290.02714261356607</v>
      </c>
      <c r="R224" s="21">
        <f>R204-Baseline!R204</f>
        <v>312.66434952154668</v>
      </c>
      <c r="S224" s="21">
        <f>S204-Baseline!S204</f>
        <v>335.31118224796057</v>
      </c>
      <c r="T224" s="21">
        <f>T204-Baseline!T204</f>
        <v>357.96885401196187</v>
      </c>
      <c r="U224" s="21">
        <f>U204-Baseline!U204</f>
        <v>380.63856429748409</v>
      </c>
      <c r="V224" s="21">
        <f>V204-Baseline!V204</f>
        <v>403.35986254416048</v>
      </c>
      <c r="W224" s="21">
        <f>W204-Baseline!W204</f>
        <v>426.09519740513349</v>
      </c>
      <c r="X224" s="21">
        <f>X204-Baseline!X204</f>
        <v>448.88338864180122</v>
      </c>
      <c r="Y224" s="21">
        <f>Y204-Baseline!Y204</f>
        <v>471.68758619008992</v>
      </c>
      <c r="Z224" s="21">
        <f>Z204-Baseline!Z204</f>
        <v>494.5459086259176</v>
      </c>
      <c r="AA224" s="21">
        <f>AA204-Baseline!AA204</f>
        <v>517.45882426558273</v>
      </c>
      <c r="AB224" s="21">
        <f>AB204-Baseline!AB204</f>
        <v>540.40633294233544</v>
      </c>
      <c r="AC224" s="21">
        <f>AC204-Baseline!AC204</f>
        <v>682.4815779628666</v>
      </c>
      <c r="AD224" s="21">
        <f>AD204-Baseline!AD204</f>
        <v>825.00683049292991</v>
      </c>
      <c r="AE224" s="21">
        <f>AE204-Baseline!AE204</f>
        <v>968.00709073117014</v>
      </c>
      <c r="AF224" s="21">
        <f>AF204-Baseline!AF204</f>
        <v>1111.4725192458818</v>
      </c>
      <c r="AG224" s="21">
        <f>AG204-Baseline!AG204</f>
        <v>1255.3964825345959</v>
      </c>
      <c r="AH224" s="21">
        <f>AH204-Baseline!AH204</f>
        <v>1399.7763127118353</v>
      </c>
      <c r="AI224" s="21">
        <f>AI204-Baseline!AI204</f>
        <v>1544.6148997760718</v>
      </c>
      <c r="AJ224" s="21">
        <f>AJ204-Baseline!AJ204</f>
        <v>1690.6078354774877</v>
      </c>
      <c r="AK224" s="21">
        <f>AK204-Baseline!AK204</f>
        <v>1837.7597597160604</v>
      </c>
      <c r="AL224" s="21">
        <f>AL204-Baseline!AL204</f>
        <v>1986.0768888023481</v>
      </c>
      <c r="AM224" s="21">
        <f>AM204-Baseline!AM204</f>
        <v>2135.5660138210651</v>
      </c>
      <c r="AN224" s="21">
        <f>AN204-Baseline!AN204</f>
        <v>2286.2337306878617</v>
      </c>
      <c r="AO224" s="21">
        <f>AO204-Baseline!AO204</f>
        <v>2438.0860938991955</v>
      </c>
      <c r="AP224" s="21">
        <f>AP204-Baseline!AP204</f>
        <v>2591.1292031146927</v>
      </c>
      <c r="AQ224" s="21">
        <f>AQ204-Baseline!AQ204</f>
        <v>2745.3693409416792</v>
      </c>
      <c r="AR224" s="21">
        <f>AR204-Baseline!AR204</f>
        <v>2900.8127217266497</v>
      </c>
      <c r="AS224" s="21">
        <f>AS204-Baseline!AS204</f>
        <v>3057.4654497742454</v>
      </c>
      <c r="AT224" s="21">
        <f>AT204-Baseline!AT204</f>
        <v>3215.3335758659964</v>
      </c>
      <c r="AU224" s="21">
        <f>AU204-Baseline!AU204</f>
        <v>3374.423146222628</v>
      </c>
      <c r="AV224" s="21">
        <f>AV204-Baseline!AV204</f>
        <v>3534.7401744847775</v>
      </c>
      <c r="AW224" s="21">
        <f>AW204-Baseline!AW204</f>
        <v>3696.2906184562958</v>
      </c>
      <c r="AX224" s="21">
        <f>AX204-Baseline!AX204</f>
        <v>3859.0803902481803</v>
      </c>
      <c r="AY224" s="21">
        <f>AY204-Baseline!AY204</f>
        <v>4022.9258159555652</v>
      </c>
      <c r="AZ224" s="21">
        <f>AZ204-Baseline!AZ204</f>
        <v>4187.766981436891</v>
      </c>
      <c r="BA224" s="21">
        <f>BA204-Baseline!BA204</f>
        <v>4353.6123581744232</v>
      </c>
      <c r="BB224" s="21">
        <f>BB204-Baseline!BB204</f>
        <v>4520.4558622679815</v>
      </c>
    </row>
    <row r="225" spans="1:54" outlineLevel="2">
      <c r="A225" s="480"/>
      <c r="B225" s="150" t="s">
        <v>495</v>
      </c>
      <c r="C225" s="19"/>
      <c r="D225" s="135" t="s">
        <v>386</v>
      </c>
      <c r="E225" s="21">
        <f>E205-Baseline!E205</f>
        <v>15.778046969112056</v>
      </c>
      <c r="F225" s="21">
        <f>F205-Baseline!F205</f>
        <v>31.558418878622433</v>
      </c>
      <c r="G225" s="21">
        <f>G205-Baseline!G205</f>
        <v>47.342108292550861</v>
      </c>
      <c r="H225" s="21">
        <f>H205-Baseline!H205</f>
        <v>63.131588160812711</v>
      </c>
      <c r="I225" s="21">
        <f>I205-Baseline!I205</f>
        <v>78.929297829436237</v>
      </c>
      <c r="J225" s="21">
        <f>J205-Baseline!J205</f>
        <v>94.73772925272074</v>
      </c>
      <c r="K225" s="21">
        <f>K205-Baseline!K205</f>
        <v>110.56039646166076</v>
      </c>
      <c r="L225" s="21">
        <f>L205-Baseline!L205</f>
        <v>126.39962350111853</v>
      </c>
      <c r="M225" s="21">
        <f>M205-Baseline!M205</f>
        <v>142.25770774869332</v>
      </c>
      <c r="N225" s="21">
        <f>N205-Baseline!N205</f>
        <v>158.13692125638312</v>
      </c>
      <c r="O225" s="21">
        <f>O205-Baseline!O205</f>
        <v>173.99712394494264</v>
      </c>
      <c r="P225" s="21">
        <f>P205-Baseline!P205</f>
        <v>189.83032105980016</v>
      </c>
      <c r="Q225" s="21">
        <f>Q205-Baseline!Q205</f>
        <v>205.63973696599581</v>
      </c>
      <c r="R225" s="21">
        <f>R205-Baseline!R205</f>
        <v>221.42854109435197</v>
      </c>
      <c r="S225" s="21">
        <f>S205-Baseline!S205</f>
        <v>237.19830522538058</v>
      </c>
      <c r="T225" s="21">
        <f>T205-Baseline!T205</f>
        <v>252.95207919406269</v>
      </c>
      <c r="U225" s="21">
        <f>U205-Baseline!U205</f>
        <v>268.69286361685135</v>
      </c>
      <c r="V225" s="21">
        <f>V205-Baseline!V205</f>
        <v>284.42361190756407</v>
      </c>
      <c r="W225" s="21">
        <f>W205-Baseline!W205</f>
        <v>300.1472322576048</v>
      </c>
      <c r="X225" s="21">
        <f>X205-Baseline!X205</f>
        <v>315.86658950043017</v>
      </c>
      <c r="Y225" s="21">
        <f>Y205-Baseline!Y205</f>
        <v>331.58450704308979</v>
      </c>
      <c r="Z225" s="21">
        <f>Z205-Baseline!Z205</f>
        <v>347.30376857713139</v>
      </c>
      <c r="AA225" s="21">
        <f>AA205-Baseline!AA205</f>
        <v>363.02711986075167</v>
      </c>
      <c r="AB225" s="21">
        <f>AB205-Baseline!AB205</f>
        <v>378.74386822911282</v>
      </c>
      <c r="AC225" s="21">
        <f>AC205-Baseline!AC205</f>
        <v>466.75265126788753</v>
      </c>
      <c r="AD225" s="21">
        <f>AD205-Baseline!AD205</f>
        <v>554.82350422505613</v>
      </c>
      <c r="AE225" s="21">
        <f>AE205-Baseline!AE205</f>
        <v>642.96285774234798</v>
      </c>
      <c r="AF225" s="21">
        <f>AF205-Baseline!AF205</f>
        <v>731.17439098491934</v>
      </c>
      <c r="AG225" s="21">
        <f>AG205-Baseline!AG205</f>
        <v>819.46018551328302</v>
      </c>
      <c r="AH225" s="21">
        <f>AH205-Baseline!AH205</f>
        <v>907.82226932374624</v>
      </c>
      <c r="AI225" s="21">
        <f>AI205-Baseline!AI205</f>
        <v>996.26484001408312</v>
      </c>
      <c r="AJ225" s="21">
        <f>AJ205-Baseline!AJ205</f>
        <v>1085.2116373678596</v>
      </c>
      <c r="AK225" s="21">
        <f>AK205-Baseline!AK205</f>
        <v>1174.6680436406666</v>
      </c>
      <c r="AL225" s="21">
        <f>AL205-Baseline!AL205</f>
        <v>1264.6394683904321</v>
      </c>
      <c r="AM225" s="21">
        <f>AM205-Baseline!AM205</f>
        <v>1355.1314400845465</v>
      </c>
      <c r="AN225" s="21">
        <f>AN205-Baseline!AN205</f>
        <v>1446.1494625381638</v>
      </c>
      <c r="AO225" s="21">
        <f>AO205-Baseline!AO205</f>
        <v>1537.6988212223753</v>
      </c>
      <c r="AP225" s="21">
        <f>AP205-Baseline!AP205</f>
        <v>1629.7847507393419</v>
      </c>
      <c r="AQ225" s="21">
        <f>AQ205-Baseline!AQ205</f>
        <v>1722.4124563075704</v>
      </c>
      <c r="AR225" s="21">
        <f>AR205-Baseline!AR205</f>
        <v>1815.5870859855938</v>
      </c>
      <c r="AS225" s="21">
        <f>AS205-Baseline!AS205</f>
        <v>1909.3137101341222</v>
      </c>
      <c r="AT225" s="21">
        <f>AT205-Baseline!AT205</f>
        <v>2003.5973283129165</v>
      </c>
      <c r="AU225" s="21">
        <f>AU205-Baseline!AU205</f>
        <v>2098.4428871249083</v>
      </c>
      <c r="AV225" s="21">
        <f>AV205-Baseline!AV205</f>
        <v>2193.8552758539854</v>
      </c>
      <c r="AW225" s="21">
        <f>AW205-Baseline!AW205</f>
        <v>2289.8393230614679</v>
      </c>
      <c r="AX225" s="21">
        <f>AX205-Baseline!AX205</f>
        <v>2386.3997984415514</v>
      </c>
      <c r="AY225" s="21">
        <f>AY205-Baseline!AY205</f>
        <v>2483.4312224078462</v>
      </c>
      <c r="AZ225" s="21">
        <f>AZ205-Baseline!AZ205</f>
        <v>2580.9003695963079</v>
      </c>
      <c r="BA225" s="21">
        <f>BA205-Baseline!BA205</f>
        <v>2678.8137775928008</v>
      </c>
      <c r="BB225" s="21">
        <f>BB205-Baseline!BB205</f>
        <v>2777.1688842243466</v>
      </c>
    </row>
    <row r="226" spans="1:54" outlineLevel="2">
      <c r="A226" s="481"/>
      <c r="B226" s="150" t="s">
        <v>496</v>
      </c>
      <c r="C226" s="19"/>
      <c r="D226" s="135" t="s">
        <v>386</v>
      </c>
      <c r="E226" s="21">
        <f>E206-Baseline!E206</f>
        <v>28.081563362605756</v>
      </c>
      <c r="F226" s="21">
        <f>F206-Baseline!F206</f>
        <v>56.279507524798539</v>
      </c>
      <c r="G226" s="21">
        <f>G206-Baseline!G206</f>
        <v>84.595076353162654</v>
      </c>
      <c r="H226" s="21">
        <f>H206-Baseline!H206</f>
        <v>113.03229742237055</v>
      </c>
      <c r="I226" s="21">
        <f>I206-Baseline!I206</f>
        <v>141.5951747605011</v>
      </c>
      <c r="J226" s="21">
        <f>J206-Baseline!J206</f>
        <v>170.28785557543608</v>
      </c>
      <c r="K226" s="21">
        <f>K206-Baseline!K206</f>
        <v>199.11684707470255</v>
      </c>
      <c r="L226" s="21">
        <f>L206-Baseline!L206</f>
        <v>228.08605616219779</v>
      </c>
      <c r="M226" s="21">
        <f>M206-Baseline!M206</f>
        <v>257.19937447771417</v>
      </c>
      <c r="N226" s="21">
        <f>N206-Baseline!N206</f>
        <v>286.46067995557439</v>
      </c>
      <c r="O226" s="21">
        <f>O206-Baseline!O206</f>
        <v>315.77965171477695</v>
      </c>
      <c r="P226" s="21">
        <f>P206-Baseline!P206</f>
        <v>345.13678059580133</v>
      </c>
      <c r="Q226" s="21">
        <f>Q206-Baseline!Q206</f>
        <v>374.53747249528777</v>
      </c>
      <c r="R226" s="21">
        <f>R206-Baseline!R206</f>
        <v>403.9870731499106</v>
      </c>
      <c r="S226" s="21">
        <f>S206-Baseline!S206</f>
        <v>433.48623607895496</v>
      </c>
      <c r="T226" s="21">
        <f>T206-Baseline!T206</f>
        <v>463.04014586463092</v>
      </c>
      <c r="U226" s="21">
        <f>U206-Baseline!U206</f>
        <v>492.65393263719886</v>
      </c>
      <c r="V226" s="21">
        <f>V206-Baseline!V206</f>
        <v>522.33267454788199</v>
      </c>
      <c r="W226" s="21">
        <f>W206-Baseline!W206</f>
        <v>552.08140024918555</v>
      </c>
      <c r="X226" s="21">
        <f>X206-Baseline!X206</f>
        <v>581.90509119656872</v>
      </c>
      <c r="Y226" s="21">
        <f>Y206-Baseline!Y206</f>
        <v>611.8086840611935</v>
      </c>
      <c r="Z226" s="21">
        <f>Z206-Baseline!Z206</f>
        <v>641.79707288169482</v>
      </c>
      <c r="AA226" s="21">
        <f>AA206-Baseline!AA206</f>
        <v>671.87511131089991</v>
      </c>
      <c r="AB226" s="21">
        <f>AB206-Baseline!AB206</f>
        <v>702.02010300445522</v>
      </c>
      <c r="AC226" s="21">
        <f>AC206-Baseline!AC206</f>
        <v>897.88032264382696</v>
      </c>
      <c r="AD226" s="21">
        <f>AD206-Baseline!AD206</f>
        <v>1094.5421217229073</v>
      </c>
      <c r="AE226" s="21">
        <f>AE206-Baseline!AE206</f>
        <v>1292.0092534884664</v>
      </c>
      <c r="AF226" s="21">
        <f>AF206-Baseline!AF206</f>
        <v>1490.2776595548141</v>
      </c>
      <c r="AG226" s="21">
        <f>AG206-Baseline!AG206</f>
        <v>1689.3389161884679</v>
      </c>
      <c r="AH226" s="21">
        <f>AH206-Baseline!AH206</f>
        <v>1889.1848518190436</v>
      </c>
      <c r="AI226" s="21">
        <f>AI206-Baseline!AI206</f>
        <v>2089.8142021588737</v>
      </c>
      <c r="AJ226" s="21">
        <f>AJ206-Baseline!AJ206</f>
        <v>2292.1911280409809</v>
      </c>
      <c r="AK226" s="21">
        <f>AK206-Baseline!AK206</f>
        <v>2496.3223263584559</v>
      </c>
      <c r="AL226" s="21">
        <f>AL206-Baseline!AL206</f>
        <v>2702.2147905251627</v>
      </c>
      <c r="AM226" s="21">
        <f>AM206-Baseline!AM206</f>
        <v>2909.8760780861103</v>
      </c>
      <c r="AN226" s="21">
        <f>AN206-Baseline!AN206</f>
        <v>3119.3138732088673</v>
      </c>
      <c r="AO226" s="21">
        <f>AO206-Baseline!AO206</f>
        <v>3330.5353986932428</v>
      </c>
      <c r="AP226" s="21">
        <f>AP206-Baseline!AP206</f>
        <v>3543.5479119012311</v>
      </c>
      <c r="AQ226" s="21">
        <f>AQ206-Baseline!AQ206</f>
        <v>3758.3587627922257</v>
      </c>
      <c r="AR226" s="21">
        <f>AR206-Baseline!AR206</f>
        <v>3974.9753042172306</v>
      </c>
      <c r="AS226" s="21">
        <f>AS206-Baseline!AS206</f>
        <v>4193.4048243174229</v>
      </c>
      <c r="AT226" s="21">
        <f>AT206-Baseline!AT206</f>
        <v>4413.6545612062282</v>
      </c>
      <c r="AU226" s="21">
        <f>AU206-Baseline!AU206</f>
        <v>4635.7317506698628</v>
      </c>
      <c r="AV226" s="21">
        <f>AV206-Baseline!AV206</f>
        <v>4859.6436074434969</v>
      </c>
      <c r="AW226" s="21">
        <f>AW206-Baseline!AW206</f>
        <v>5085.3973095110914</v>
      </c>
      <c r="AX226" s="21">
        <f>AX206-Baseline!AX206</f>
        <v>5312.999998219233</v>
      </c>
      <c r="AY226" s="21">
        <f>AY206-Baseline!AY206</f>
        <v>5542.1916230612214</v>
      </c>
      <c r="AZ226" s="21">
        <f>AZ206-Baseline!AZ206</f>
        <v>5772.8863660630595</v>
      </c>
      <c r="BA226" s="21">
        <f>BA206-Baseline!BA206</f>
        <v>6005.094797404653</v>
      </c>
      <c r="BB226" s="21">
        <f>BB206-Baseline!BB206</f>
        <v>6238.8075967477434</v>
      </c>
    </row>
    <row r="227" spans="1:54" outlineLevel="1">
      <c r="B227" s="19"/>
      <c r="C227" s="19"/>
      <c r="D227" s="19"/>
      <c r="E227" s="15"/>
    </row>
    <row r="228" spans="1:54" ht="13.5"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25" outlineLevel="1" thickTop="1" thickBot="1">
      <c r="A229" s="57"/>
      <c r="B229" s="56" t="s">
        <v>501</v>
      </c>
      <c r="C229" s="57"/>
      <c r="D229" s="56" t="s">
        <v>386</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3.5"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D37:G37"/>
    <mergeCell ref="D38:G38"/>
    <mergeCell ref="D39:G39"/>
    <mergeCell ref="D40:G40"/>
    <mergeCell ref="D32:G32"/>
    <mergeCell ref="D33:G33"/>
    <mergeCell ref="D34:G34"/>
    <mergeCell ref="D35:G35"/>
    <mergeCell ref="D36:G36"/>
    <mergeCell ref="A220:A222"/>
    <mergeCell ref="A224:A226"/>
    <mergeCell ref="A190:A198"/>
    <mergeCell ref="A200:A202"/>
    <mergeCell ref="A143:A154"/>
    <mergeCell ref="A158:A169"/>
    <mergeCell ref="A172:A174"/>
    <mergeCell ref="A176:A178"/>
    <mergeCell ref="A186:A187"/>
    <mergeCell ref="A204:A206"/>
    <mergeCell ref="A210:A218"/>
    <mergeCell ref="AI51:AM51"/>
    <mergeCell ref="AN51:AR51"/>
    <mergeCell ref="AS51:AW51"/>
    <mergeCell ref="AX51:BB51"/>
    <mergeCell ref="A54:A64"/>
    <mergeCell ref="J51:N51"/>
    <mergeCell ref="O51:S51"/>
    <mergeCell ref="T51:X51"/>
    <mergeCell ref="Y51:AC51"/>
    <mergeCell ref="AD51:AH51"/>
    <mergeCell ref="E51:I51"/>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s>
  <dataValidations count="1">
    <dataValidation type="list" allowBlank="1" showInputMessage="1" showErrorMessage="1" sqref="B7" xr:uid="{7E842A8D-1873-4982-8C14-B7BBF23DB914}">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7EEF19F3-F92D-4C39-85DA-D12DCFC23A39}">
          <x14:formula1>
            <xm:f>'Fixed Data'!$E$55:$E$58</xm:f>
          </x14:formula1>
          <xm:sqref>B158:B169 B143:B154</xm:sqref>
        </x14:dataValidation>
        <x14:dataValidation type="list" allowBlank="1" showInputMessage="1" showErrorMessage="1" xr:uid="{24B73EF4-8705-452C-91F5-DBA73A833AE9}">
          <x14:formula1>
            <xm:f>'Fixed Data'!$C$64:$C$65</xm:f>
          </x14:formula1>
          <xm:sqref>B66:B70</xm:sqref>
        </x14:dataValidation>
        <x14:dataValidation type="list" allowBlank="1" showInputMessage="1" showErrorMessage="1" xr:uid="{5EF38B1A-1AC8-4CA7-AC31-0CA8DC99E0C7}">
          <x14:formula1>
            <xm:f>'Fixed Data'!$C$55:$C$61</xm:f>
          </x14:formula1>
          <xm:sqref>C54:C63</xm:sqref>
        </x14:dataValidation>
        <x14:dataValidation type="list" allowBlank="1" showInputMessage="1" showErrorMessage="1" xr:uid="{66CC1B3A-7B17-4454-A577-C8F5957BC998}">
          <x14:formula1>
            <xm:f>'Fixed Data'!$A$55:$A$78</xm:f>
          </x14:formula1>
          <xm:sqref>B54:B63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3" tint="0.59999389629810485"/>
  </sheetPr>
  <dimension ref="B6:F33"/>
  <sheetViews>
    <sheetView topLeftCell="A13" zoomScale="85" zoomScaleNormal="85" workbookViewId="0">
      <selection activeCell="C31" sqref="C31"/>
    </sheetView>
  </sheetViews>
  <sheetFormatPr defaultColWidth="8.875" defaultRowHeight="12.75"/>
  <cols>
    <col min="1" max="1" width="8.875" style="41"/>
    <col min="2" max="2" width="15.25" style="41" customWidth="1"/>
    <col min="3" max="3" width="36" style="41" customWidth="1"/>
    <col min="4" max="4" width="28.25" style="41" customWidth="1"/>
    <col min="5" max="5" width="31.125" style="41" customWidth="1"/>
    <col min="6" max="6" width="16.875" style="41" customWidth="1"/>
    <col min="7" max="16384" width="8.875" style="41"/>
  </cols>
  <sheetData>
    <row r="6" spans="2:6" ht="30">
      <c r="B6" s="105" t="s">
        <v>7</v>
      </c>
      <c r="C6" s="105" t="s">
        <v>8</v>
      </c>
      <c r="D6" s="105" t="s">
        <v>9</v>
      </c>
      <c r="E6" s="105" t="s">
        <v>10</v>
      </c>
      <c r="F6" s="105" t="s">
        <v>11</v>
      </c>
    </row>
    <row r="7" spans="2:6" ht="25.5">
      <c r="B7" s="106" t="s">
        <v>12</v>
      </c>
      <c r="C7" s="107" t="s">
        <v>13</v>
      </c>
      <c r="D7" s="112" t="s">
        <v>14</v>
      </c>
      <c r="E7" s="108" t="s">
        <v>15</v>
      </c>
      <c r="F7" s="111" t="s">
        <v>16</v>
      </c>
    </row>
    <row r="8" spans="2:6" ht="25.5">
      <c r="B8" s="107" t="s">
        <v>12</v>
      </c>
      <c r="C8" s="109" t="s">
        <v>17</v>
      </c>
      <c r="D8" s="109" t="s">
        <v>18</v>
      </c>
      <c r="E8" s="108" t="s">
        <v>19</v>
      </c>
      <c r="F8" s="106" t="s">
        <v>16</v>
      </c>
    </row>
    <row r="9" spans="2:6" ht="38.25">
      <c r="B9" s="107" t="s">
        <v>12</v>
      </c>
      <c r="C9" s="109" t="s">
        <v>17</v>
      </c>
      <c r="D9" s="109" t="s">
        <v>20</v>
      </c>
      <c r="E9" s="108" t="s">
        <v>21</v>
      </c>
      <c r="F9" s="106" t="s">
        <v>16</v>
      </c>
    </row>
    <row r="10" spans="2:6" ht="38.25">
      <c r="B10" s="107" t="s">
        <v>12</v>
      </c>
      <c r="C10" s="109" t="s">
        <v>17</v>
      </c>
      <c r="D10" s="109" t="s">
        <v>22</v>
      </c>
      <c r="E10" s="108" t="s">
        <v>23</v>
      </c>
      <c r="F10" s="106" t="s">
        <v>16</v>
      </c>
    </row>
    <row r="11" spans="2:6">
      <c r="B11" s="107" t="s">
        <v>12</v>
      </c>
      <c r="C11" s="109" t="s">
        <v>17</v>
      </c>
      <c r="D11" s="109" t="s">
        <v>24</v>
      </c>
      <c r="E11" s="108" t="s">
        <v>25</v>
      </c>
      <c r="F11" s="106" t="s">
        <v>16</v>
      </c>
    </row>
    <row r="12" spans="2:6" ht="51">
      <c r="B12" s="107" t="s">
        <v>12</v>
      </c>
      <c r="C12" s="109" t="s">
        <v>17</v>
      </c>
      <c r="D12" s="109" t="s">
        <v>26</v>
      </c>
      <c r="E12" s="108" t="s">
        <v>27</v>
      </c>
      <c r="F12" s="106" t="s">
        <v>16</v>
      </c>
    </row>
    <row r="13" spans="2:6" ht="38.25">
      <c r="B13" s="107" t="s">
        <v>28</v>
      </c>
      <c r="C13" s="109" t="s">
        <v>29</v>
      </c>
      <c r="D13" s="109" t="s">
        <v>30</v>
      </c>
      <c r="E13" s="108" t="s">
        <v>31</v>
      </c>
      <c r="F13" s="106" t="s">
        <v>16</v>
      </c>
    </row>
    <row r="14" spans="2:6" ht="38.25">
      <c r="B14" s="107" t="s">
        <v>28</v>
      </c>
      <c r="C14" s="109" t="s">
        <v>29</v>
      </c>
      <c r="D14" s="109" t="s">
        <v>32</v>
      </c>
      <c r="E14" s="108" t="s">
        <v>33</v>
      </c>
      <c r="F14" s="106" t="s">
        <v>16</v>
      </c>
    </row>
    <row r="15" spans="2:6">
      <c r="B15" s="107" t="s">
        <v>28</v>
      </c>
      <c r="C15" s="109" t="s">
        <v>29</v>
      </c>
      <c r="D15" s="109" t="s">
        <v>34</v>
      </c>
      <c r="E15" s="108" t="s">
        <v>35</v>
      </c>
      <c r="F15" s="106" t="s">
        <v>16</v>
      </c>
    </row>
    <row r="16" spans="2:6">
      <c r="B16" s="107" t="s">
        <v>28</v>
      </c>
      <c r="C16" s="109" t="s">
        <v>13</v>
      </c>
      <c r="D16" s="109" t="s">
        <v>36</v>
      </c>
      <c r="E16" s="108" t="s">
        <v>37</v>
      </c>
      <c r="F16" s="106" t="s">
        <v>16</v>
      </c>
    </row>
    <row r="17" spans="2:6">
      <c r="B17" s="107" t="s">
        <v>28</v>
      </c>
      <c r="C17" s="109" t="s">
        <v>13</v>
      </c>
      <c r="D17" s="109" t="s">
        <v>38</v>
      </c>
      <c r="E17" s="108" t="s">
        <v>39</v>
      </c>
      <c r="F17" s="106" t="s">
        <v>16</v>
      </c>
    </row>
    <row r="18" spans="2:6">
      <c r="B18" s="107" t="s">
        <v>28</v>
      </c>
      <c r="C18" s="109" t="s">
        <v>29</v>
      </c>
      <c r="D18" s="109" t="s">
        <v>40</v>
      </c>
      <c r="E18" s="108" t="s">
        <v>41</v>
      </c>
      <c r="F18" s="106" t="s">
        <v>16</v>
      </c>
    </row>
    <row r="19" spans="2:6">
      <c r="B19" s="107" t="s">
        <v>28</v>
      </c>
      <c r="C19" s="110" t="s">
        <v>29</v>
      </c>
      <c r="D19" s="110" t="s">
        <v>42</v>
      </c>
      <c r="E19" s="108" t="s">
        <v>43</v>
      </c>
      <c r="F19" s="106" t="s">
        <v>16</v>
      </c>
    </row>
    <row r="20" spans="2:6" ht="25.5">
      <c r="B20" s="107" t="s">
        <v>28</v>
      </c>
      <c r="C20" s="110" t="s">
        <v>13</v>
      </c>
      <c r="D20" s="110" t="s">
        <v>44</v>
      </c>
      <c r="E20" s="108" t="s">
        <v>45</v>
      </c>
      <c r="F20" s="106" t="s">
        <v>16</v>
      </c>
    </row>
    <row r="21" spans="2:6" ht="38.25">
      <c r="B21" s="107" t="s">
        <v>46</v>
      </c>
      <c r="C21" s="110" t="s">
        <v>13</v>
      </c>
      <c r="D21" s="110" t="s">
        <v>47</v>
      </c>
      <c r="E21" s="108" t="s">
        <v>48</v>
      </c>
      <c r="F21" s="106" t="s">
        <v>16</v>
      </c>
    </row>
    <row r="22" spans="2:6" ht="51">
      <c r="B22" s="107" t="s">
        <v>46</v>
      </c>
      <c r="C22" s="107" t="s">
        <v>29</v>
      </c>
      <c r="D22" s="107" t="s">
        <v>49</v>
      </c>
      <c r="E22" s="108" t="s">
        <v>50</v>
      </c>
      <c r="F22" s="106" t="s">
        <v>16</v>
      </c>
    </row>
    <row r="23" spans="2:6" ht="25.5">
      <c r="B23" s="107" t="s">
        <v>46</v>
      </c>
      <c r="C23" s="107" t="s">
        <v>29</v>
      </c>
      <c r="D23" s="107" t="s">
        <v>51</v>
      </c>
      <c r="E23" s="108" t="s">
        <v>52</v>
      </c>
      <c r="F23" s="106" t="s">
        <v>53</v>
      </c>
    </row>
    <row r="24" spans="2:6" ht="25.5">
      <c r="B24" s="107" t="s">
        <v>46</v>
      </c>
      <c r="C24" s="107" t="s">
        <v>54</v>
      </c>
      <c r="D24" s="107" t="s">
        <v>55</v>
      </c>
      <c r="E24" s="108" t="s">
        <v>56</v>
      </c>
      <c r="F24" s="106" t="s">
        <v>53</v>
      </c>
    </row>
    <row r="25" spans="2:6" ht="15">
      <c r="B25" s="107" t="s">
        <v>46</v>
      </c>
      <c r="C25" s="109" t="s">
        <v>54</v>
      </c>
      <c r="D25" s="306" t="s">
        <v>57</v>
      </c>
      <c r="E25" s="108" t="s">
        <v>58</v>
      </c>
      <c r="F25" s="106" t="s">
        <v>53</v>
      </c>
    </row>
    <row r="26" spans="2:6" ht="25.5">
      <c r="B26" s="107" t="s">
        <v>59</v>
      </c>
      <c r="C26" s="109" t="s">
        <v>60</v>
      </c>
      <c r="D26" s="109" t="s">
        <v>61</v>
      </c>
      <c r="E26" s="108" t="s">
        <v>62</v>
      </c>
      <c r="F26" s="106" t="s">
        <v>16</v>
      </c>
    </row>
    <row r="27" spans="2:6" ht="25.5">
      <c r="B27" s="107" t="s">
        <v>59</v>
      </c>
      <c r="C27" s="109" t="s">
        <v>63</v>
      </c>
      <c r="D27" s="109" t="s">
        <v>64</v>
      </c>
      <c r="E27" s="108" t="s">
        <v>65</v>
      </c>
      <c r="F27" s="106" t="s">
        <v>16</v>
      </c>
    </row>
    <row r="28" spans="2:6" ht="38.25">
      <c r="B28" s="107" t="s">
        <v>59</v>
      </c>
      <c r="C28" s="109" t="s">
        <v>29</v>
      </c>
      <c r="D28" s="109" t="s">
        <v>66</v>
      </c>
      <c r="E28" s="108" t="s">
        <v>67</v>
      </c>
      <c r="F28" s="106" t="s">
        <v>16</v>
      </c>
    </row>
    <row r="29" spans="2:6" ht="25.5">
      <c r="B29" s="107" t="s">
        <v>59</v>
      </c>
      <c r="C29" s="109" t="s">
        <v>29</v>
      </c>
      <c r="D29" s="109" t="s">
        <v>68</v>
      </c>
      <c r="E29" s="108" t="s">
        <v>69</v>
      </c>
      <c r="F29" s="106" t="s">
        <v>16</v>
      </c>
    </row>
    <row r="30" spans="2:6" ht="25.5">
      <c r="B30" s="107" t="s">
        <v>59</v>
      </c>
      <c r="C30" s="109" t="s">
        <v>29</v>
      </c>
      <c r="D30" s="109" t="s">
        <v>70</v>
      </c>
      <c r="E30" s="108" t="s">
        <v>71</v>
      </c>
      <c r="F30" s="106" t="s">
        <v>16</v>
      </c>
    </row>
    <row r="31" spans="2:6" ht="25.5">
      <c r="B31" s="107" t="s">
        <v>72</v>
      </c>
      <c r="C31" s="109" t="s">
        <v>29</v>
      </c>
      <c r="D31" s="109" t="s">
        <v>73</v>
      </c>
      <c r="E31" s="108" t="s">
        <v>74</v>
      </c>
      <c r="F31" s="106" t="s">
        <v>16</v>
      </c>
    </row>
    <row r="32" spans="2:6">
      <c r="B32" s="104" t="s">
        <v>72</v>
      </c>
      <c r="C32" s="104" t="s">
        <v>29</v>
      </c>
      <c r="D32" s="104" t="s">
        <v>75</v>
      </c>
      <c r="E32" s="104" t="s">
        <v>76</v>
      </c>
      <c r="F32" s="104" t="s">
        <v>16</v>
      </c>
    </row>
    <row r="33" spans="2:6">
      <c r="B33" s="104"/>
      <c r="C33" s="104"/>
      <c r="D33" s="104"/>
      <c r="E33" s="104"/>
      <c r="F33" s="104"/>
    </row>
  </sheetData>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01772-AA83-47DC-B86D-14C61624E03A}">
  <sheetPr>
    <tabColor theme="9" tint="0.59999389629810485"/>
  </sheetPr>
  <dimension ref="A1:S32"/>
  <sheetViews>
    <sheetView workbookViewId="0">
      <selection sqref="A1:XFD1048576"/>
    </sheetView>
  </sheetViews>
  <sheetFormatPr defaultRowHeight="12.75"/>
  <cols>
    <col min="1" max="1" width="22" customWidth="1"/>
  </cols>
  <sheetData>
    <row r="1" spans="1:19">
      <c r="A1" s="4" t="s">
        <v>502</v>
      </c>
    </row>
    <row r="2" spans="1:19">
      <c r="A2" s="472" t="s">
        <v>503</v>
      </c>
      <c r="B2" s="472"/>
      <c r="C2" s="472"/>
      <c r="D2" s="472"/>
      <c r="E2" s="472"/>
      <c r="F2" s="472"/>
      <c r="G2" s="472"/>
      <c r="H2" s="472"/>
      <c r="I2" s="472"/>
      <c r="J2" s="472"/>
      <c r="K2" s="472"/>
      <c r="L2" s="472"/>
      <c r="M2" s="472"/>
      <c r="N2" s="472"/>
      <c r="O2" s="472"/>
      <c r="P2" s="472"/>
      <c r="Q2" s="472"/>
      <c r="R2" s="472"/>
      <c r="S2" s="472"/>
    </row>
    <row r="3" spans="1:19">
      <c r="A3" s="472"/>
      <c r="B3" s="472"/>
      <c r="C3" s="472"/>
      <c r="D3" s="472"/>
      <c r="E3" s="472"/>
      <c r="F3" s="472"/>
      <c r="G3" s="472"/>
      <c r="H3" s="472"/>
      <c r="I3" s="472"/>
      <c r="J3" s="472"/>
      <c r="K3" s="472"/>
      <c r="L3" s="472"/>
      <c r="M3" s="472"/>
      <c r="N3" s="472"/>
      <c r="O3" s="472"/>
      <c r="P3" s="472"/>
      <c r="Q3" s="472"/>
      <c r="R3" s="472"/>
      <c r="S3" s="472"/>
    </row>
    <row r="4" spans="1:19">
      <c r="A4" s="472"/>
      <c r="B4" s="472"/>
      <c r="C4" s="472"/>
      <c r="D4" s="472"/>
      <c r="E4" s="472"/>
      <c r="F4" s="472"/>
      <c r="G4" s="472"/>
      <c r="H4" s="472"/>
      <c r="I4" s="472"/>
      <c r="J4" s="472"/>
      <c r="K4" s="472"/>
      <c r="L4" s="472"/>
      <c r="M4" s="472"/>
      <c r="N4" s="472"/>
      <c r="O4" s="472"/>
      <c r="P4" s="472"/>
      <c r="Q4" s="472"/>
      <c r="R4" s="472"/>
      <c r="S4" s="472"/>
    </row>
    <row r="19" spans="1:19">
      <c r="A19" s="4" t="s">
        <v>505</v>
      </c>
    </row>
    <row r="20" spans="1:19">
      <c r="A20" s="472" t="s">
        <v>506</v>
      </c>
      <c r="B20" s="472"/>
      <c r="C20" s="472"/>
      <c r="D20" s="472"/>
      <c r="E20" s="472"/>
      <c r="F20" s="472"/>
      <c r="G20" s="472"/>
      <c r="H20" s="472"/>
      <c r="I20" s="472"/>
      <c r="J20" s="472"/>
      <c r="K20" s="472"/>
      <c r="L20" s="472"/>
      <c r="M20" s="472"/>
      <c r="N20" s="472"/>
      <c r="O20" s="472"/>
      <c r="P20" s="472"/>
      <c r="Q20" s="472"/>
      <c r="R20" s="472"/>
      <c r="S20" s="472"/>
    </row>
    <row r="21" spans="1:19" ht="25.5" customHeight="1">
      <c r="A21" s="472"/>
      <c r="B21" s="472"/>
      <c r="C21" s="472"/>
      <c r="D21" s="472"/>
      <c r="E21" s="472"/>
      <c r="F21" s="472"/>
      <c r="G21" s="472"/>
      <c r="H21" s="472"/>
      <c r="I21" s="472"/>
      <c r="J21" s="472"/>
      <c r="K21" s="472"/>
      <c r="L21" s="472"/>
      <c r="M21" s="472"/>
      <c r="N21" s="472"/>
      <c r="O21" s="472"/>
      <c r="P21" s="472"/>
      <c r="Q21" s="472"/>
      <c r="R21" s="472"/>
      <c r="S21" s="472"/>
    </row>
    <row r="23" spans="1:19">
      <c r="A23" s="158" t="s">
        <v>348</v>
      </c>
      <c r="B23" s="406"/>
      <c r="C23" s="406"/>
      <c r="D23" s="406"/>
      <c r="E23" s="406"/>
      <c r="F23" s="406"/>
      <c r="G23" s="406"/>
      <c r="H23" s="406"/>
      <c r="I23" s="406"/>
      <c r="J23" s="406"/>
      <c r="K23" s="406"/>
      <c r="L23" s="406"/>
      <c r="M23" s="406"/>
      <c r="N23" s="406"/>
      <c r="O23" s="406"/>
      <c r="P23" s="406"/>
      <c r="Q23" s="406"/>
      <c r="R23" s="406"/>
      <c r="S23" s="406"/>
    </row>
    <row r="24" spans="1:19">
      <c r="A24" s="158" t="s">
        <v>489</v>
      </c>
      <c r="B24" s="406"/>
      <c r="C24" s="406"/>
      <c r="D24" s="406"/>
      <c r="E24" s="406"/>
      <c r="F24" s="406"/>
      <c r="G24" s="406"/>
      <c r="H24" s="406"/>
      <c r="I24" s="406"/>
      <c r="J24" s="406"/>
      <c r="K24" s="406"/>
      <c r="L24" s="406"/>
      <c r="M24" s="406"/>
      <c r="N24" s="406"/>
      <c r="O24" s="406"/>
      <c r="P24" s="406"/>
      <c r="Q24" s="406"/>
      <c r="R24" s="406"/>
      <c r="S24" s="406"/>
    </row>
    <row r="25" spans="1:19">
      <c r="A25" s="159" t="s">
        <v>392</v>
      </c>
      <c r="B25" s="406"/>
      <c r="C25" s="406"/>
      <c r="D25" s="406"/>
      <c r="E25" s="406"/>
      <c r="F25" s="406"/>
      <c r="G25" s="406"/>
      <c r="H25" s="406"/>
      <c r="I25" s="406"/>
      <c r="J25" s="406"/>
      <c r="K25" s="406"/>
      <c r="L25" s="406"/>
      <c r="M25" s="406"/>
      <c r="N25" s="406"/>
      <c r="O25" s="406"/>
      <c r="P25" s="406"/>
      <c r="Q25" s="406"/>
      <c r="R25" s="406"/>
      <c r="S25" s="406"/>
    </row>
    <row r="26" spans="1:19">
      <c r="A26" s="159" t="s">
        <v>468</v>
      </c>
      <c r="B26" s="406"/>
      <c r="C26" s="406"/>
      <c r="D26" s="406"/>
      <c r="E26" s="406"/>
      <c r="F26" s="406"/>
      <c r="G26" s="406"/>
      <c r="H26" s="406"/>
      <c r="I26" s="406"/>
      <c r="J26" s="406"/>
      <c r="K26" s="406"/>
      <c r="L26" s="406"/>
      <c r="M26" s="406"/>
      <c r="N26" s="406"/>
      <c r="O26" s="406"/>
      <c r="P26" s="406"/>
      <c r="Q26" s="406"/>
      <c r="R26" s="406"/>
      <c r="S26" s="406"/>
    </row>
    <row r="27" spans="1:19">
      <c r="A27" s="159" t="s">
        <v>469</v>
      </c>
      <c r="B27" s="406"/>
      <c r="C27" s="406"/>
      <c r="D27" s="406"/>
      <c r="E27" s="406"/>
      <c r="F27" s="406"/>
      <c r="G27" s="406"/>
      <c r="H27" s="406"/>
      <c r="I27" s="406"/>
      <c r="J27" s="406"/>
      <c r="K27" s="406"/>
      <c r="L27" s="406"/>
      <c r="M27" s="406"/>
      <c r="N27" s="406"/>
      <c r="O27" s="406"/>
      <c r="P27" s="406"/>
      <c r="Q27" s="406"/>
      <c r="R27" s="406"/>
      <c r="S27" s="406"/>
    </row>
    <row r="31" spans="1:19">
      <c r="A31" s="4" t="s">
        <v>510</v>
      </c>
    </row>
    <row r="32" spans="1:19">
      <c r="A32" t="s">
        <v>511</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tabColor rgb="FF92D050"/>
    <pageSetUpPr autoPageBreaks="0"/>
  </sheetPr>
  <dimension ref="A1:BB358"/>
  <sheetViews>
    <sheetView zoomScale="85" zoomScaleNormal="85" workbookViewId="0">
      <selection activeCell="B10" sqref="B10"/>
    </sheetView>
  </sheetViews>
  <sheetFormatPr defaultColWidth="9" defaultRowHeight="12.75" outlineLevelRow="3"/>
  <cols>
    <col min="1" max="1" width="31.375" customWidth="1"/>
    <col min="2" max="2" width="32.875" customWidth="1"/>
    <col min="3" max="3" width="23.625" customWidth="1"/>
    <col min="4" max="4" width="15.375" customWidth="1"/>
    <col min="5" max="5" width="21.375" bestFit="1" customWidth="1"/>
    <col min="6" max="6" width="19.625" bestFit="1" customWidth="1"/>
    <col min="7" max="7" width="15.75" customWidth="1"/>
    <col min="8" max="49" width="14.625" customWidth="1"/>
    <col min="50" max="58" width="9" customWidth="1"/>
    <col min="60" max="60" width="9" customWidth="1"/>
  </cols>
  <sheetData>
    <row r="1" spans="1:21" ht="56.85" customHeight="1" thickBot="1"/>
    <row r="2" spans="1:21" ht="15" customHeight="1" thickBot="1">
      <c r="A2" s="12" t="s">
        <v>80</v>
      </c>
      <c r="F2" s="24"/>
      <c r="G2" s="10"/>
      <c r="I2" s="412" t="s">
        <v>340</v>
      </c>
      <c r="J2" s="413"/>
      <c r="K2" s="413"/>
      <c r="L2" s="413"/>
      <c r="M2" s="413"/>
      <c r="N2" s="413"/>
      <c r="O2" s="413"/>
      <c r="P2" s="413"/>
      <c r="Q2" s="413"/>
      <c r="R2" s="413"/>
      <c r="S2" s="413"/>
      <c r="T2" s="413"/>
      <c r="U2" s="414"/>
    </row>
    <row r="3" spans="1:21" ht="13.5" customHeight="1" outlineLevel="1" thickBot="1">
      <c r="A3" s="3"/>
      <c r="B3" s="7"/>
      <c r="F3" s="24"/>
      <c r="G3" s="10"/>
      <c r="I3" s="415" t="s">
        <v>341</v>
      </c>
      <c r="J3" s="416"/>
      <c r="K3" s="416"/>
      <c r="L3" s="416"/>
      <c r="M3" s="416"/>
      <c r="N3" s="417"/>
      <c r="O3" s="1"/>
      <c r="P3" s="421" t="s">
        <v>342</v>
      </c>
      <c r="Q3" s="422"/>
      <c r="R3" s="422"/>
      <c r="S3" s="422"/>
      <c r="T3" s="422"/>
      <c r="U3" s="423"/>
    </row>
    <row r="4" spans="1:21" ht="56.25" customHeight="1" outlineLevel="1">
      <c r="A4" s="31" t="s">
        <v>157</v>
      </c>
      <c r="B4" s="86"/>
      <c r="E4" s="53" t="s">
        <v>343</v>
      </c>
      <c r="F4" s="91"/>
      <c r="G4" s="28"/>
      <c r="H4" s="10"/>
      <c r="I4" s="418"/>
      <c r="J4" s="419"/>
      <c r="K4" s="419"/>
      <c r="L4" s="419"/>
      <c r="M4" s="419"/>
      <c r="N4" s="420"/>
      <c r="P4" s="424"/>
      <c r="Q4" s="425"/>
      <c r="R4" s="425"/>
      <c r="S4" s="425"/>
      <c r="T4" s="425"/>
      <c r="U4" s="426"/>
    </row>
    <row r="5" spans="1:21" outlineLevel="1">
      <c r="A5" s="13" t="s">
        <v>344</v>
      </c>
      <c r="B5" s="88"/>
      <c r="E5" s="14"/>
      <c r="H5" s="10"/>
      <c r="I5" s="482"/>
      <c r="J5" s="439"/>
      <c r="K5" s="439"/>
      <c r="L5" s="439"/>
      <c r="M5" s="439"/>
      <c r="N5" s="440"/>
      <c r="P5" s="482"/>
      <c r="Q5" s="439"/>
      <c r="R5" s="439"/>
      <c r="S5" s="439"/>
      <c r="T5" s="439"/>
      <c r="U5" s="440"/>
    </row>
    <row r="6" spans="1:21" outlineLevel="1">
      <c r="A6" s="13" t="s">
        <v>347</v>
      </c>
      <c r="B6" s="88"/>
      <c r="E6" s="53" t="s">
        <v>349</v>
      </c>
      <c r="F6" s="90"/>
      <c r="H6" s="10"/>
      <c r="I6" s="441"/>
      <c r="J6" s="442"/>
      <c r="K6" s="442"/>
      <c r="L6" s="442"/>
      <c r="M6" s="442"/>
      <c r="N6" s="443"/>
      <c r="P6" s="441"/>
      <c r="Q6" s="442"/>
      <c r="R6" s="442"/>
      <c r="S6" s="442"/>
      <c r="T6" s="442"/>
      <c r="U6" s="443"/>
    </row>
    <row r="7" spans="1:21" outlineLevel="1">
      <c r="A7" s="13" t="s">
        <v>351</v>
      </c>
      <c r="B7" s="88"/>
      <c r="E7" s="14"/>
      <c r="H7" s="10"/>
      <c r="I7" s="441"/>
      <c r="J7" s="442"/>
      <c r="K7" s="442"/>
      <c r="L7" s="442"/>
      <c r="M7" s="442"/>
      <c r="N7" s="443"/>
      <c r="P7" s="441"/>
      <c r="Q7" s="442"/>
      <c r="R7" s="442"/>
      <c r="S7" s="442"/>
      <c r="T7" s="442"/>
      <c r="U7" s="443"/>
    </row>
    <row r="8" spans="1:21" ht="39" outlineLevel="1" thickBot="1">
      <c r="A8" s="34" t="s">
        <v>352</v>
      </c>
      <c r="B8" s="89"/>
      <c r="E8" s="14"/>
      <c r="H8" s="10"/>
      <c r="I8" s="441"/>
      <c r="J8" s="442"/>
      <c r="K8" s="442"/>
      <c r="L8" s="442"/>
      <c r="M8" s="442"/>
      <c r="N8" s="443"/>
      <c r="P8" s="441"/>
      <c r="Q8" s="442"/>
      <c r="R8" s="442"/>
      <c r="S8" s="442"/>
      <c r="T8" s="442"/>
      <c r="U8" s="443"/>
    </row>
    <row r="9" spans="1:21" outlineLevel="1">
      <c r="E9" s="14"/>
      <c r="H9" s="10"/>
      <c r="I9" s="441"/>
      <c r="J9" s="442"/>
      <c r="K9" s="442"/>
      <c r="L9" s="442"/>
      <c r="M9" s="442"/>
      <c r="N9" s="443"/>
      <c r="P9" s="441"/>
      <c r="Q9" s="442"/>
      <c r="R9" s="442"/>
      <c r="S9" s="442"/>
      <c r="T9" s="442"/>
      <c r="U9" s="443"/>
    </row>
    <row r="10" spans="1:21" ht="26.25" outlineLevel="1" thickBot="1">
      <c r="A10" s="32" t="s">
        <v>354</v>
      </c>
      <c r="B10" s="35">
        <f>Baseline!B10</f>
        <v>2027</v>
      </c>
      <c r="E10" s="14"/>
      <c r="H10" s="10"/>
      <c r="I10" s="441"/>
      <c r="J10" s="442"/>
      <c r="K10" s="442"/>
      <c r="L10" s="442"/>
      <c r="M10" s="442"/>
      <c r="N10" s="443"/>
      <c r="P10" s="441"/>
      <c r="Q10" s="442"/>
      <c r="R10" s="442"/>
      <c r="S10" s="442"/>
      <c r="T10" s="442"/>
      <c r="U10" s="443"/>
    </row>
    <row r="11" spans="1:21" outlineLevel="1">
      <c r="A11" s="16"/>
      <c r="H11" s="10"/>
      <c r="I11" s="441"/>
      <c r="J11" s="442"/>
      <c r="K11" s="442"/>
      <c r="L11" s="442"/>
      <c r="M11" s="442"/>
      <c r="N11" s="443"/>
      <c r="P11" s="441"/>
      <c r="Q11" s="442"/>
      <c r="R11" s="442"/>
      <c r="S11" s="442"/>
      <c r="T11" s="442"/>
      <c r="U11" s="443"/>
    </row>
    <row r="12" spans="1:21" ht="38.25" outlineLevel="1">
      <c r="A12" s="26" t="s">
        <v>355</v>
      </c>
      <c r="B12" s="26" t="s">
        <v>356</v>
      </c>
      <c r="C12" s="26" t="s">
        <v>357</v>
      </c>
      <c r="D12" s="26" t="s">
        <v>358</v>
      </c>
      <c r="E12" s="26" t="s">
        <v>359</v>
      </c>
      <c r="F12" s="26" t="s">
        <v>360</v>
      </c>
      <c r="G12" s="26" t="s">
        <v>361</v>
      </c>
      <c r="I12" s="441"/>
      <c r="J12" s="442"/>
      <c r="K12" s="442"/>
      <c r="L12" s="442"/>
      <c r="M12" s="442"/>
      <c r="N12" s="443"/>
      <c r="P12" s="441"/>
      <c r="Q12" s="442"/>
      <c r="R12" s="442"/>
      <c r="S12" s="442"/>
      <c r="T12" s="442"/>
      <c r="U12" s="443"/>
    </row>
    <row r="13" spans="1:21" outlineLevel="1">
      <c r="A13" s="58">
        <v>2035</v>
      </c>
      <c r="B13" s="21">
        <f t="shared" ref="B13:B18" si="0">INDEX($E$204:$AW$204,1,MATCH($A13,$E$53:$BB$53,0))</f>
        <v>0</v>
      </c>
      <c r="C13" s="21">
        <f>B13-Baseline!B13</f>
        <v>199.73159405474104</v>
      </c>
      <c r="D13" s="21">
        <f t="shared" ref="D13:D18" si="1">INDEX($E$205:$AW$205,1,MATCH($A13,$E$53:$BB$53,0))</f>
        <v>0</v>
      </c>
      <c r="E13" s="21">
        <f>D13-Baseline!D13</f>
        <v>142.25770774869332</v>
      </c>
      <c r="F13" s="21">
        <f t="shared" ref="F13:F18" si="2">INDEX($E$206:$AW$206,1,MATCH($A13,$E$53:$BB$53,0))</f>
        <v>0</v>
      </c>
      <c r="G13" s="21">
        <f>F13-Baseline!F13</f>
        <v>257.19937447771417</v>
      </c>
      <c r="I13" s="441"/>
      <c r="J13" s="442"/>
      <c r="K13" s="442"/>
      <c r="L13" s="442"/>
      <c r="M13" s="442"/>
      <c r="N13" s="443"/>
      <c r="P13" s="441"/>
      <c r="Q13" s="442"/>
      <c r="R13" s="442"/>
      <c r="S13" s="442"/>
      <c r="T13" s="442"/>
      <c r="U13" s="443"/>
    </row>
    <row r="14" spans="1:21" outlineLevel="1">
      <c r="A14" s="58">
        <v>2040</v>
      </c>
      <c r="B14" s="21">
        <f t="shared" si="0"/>
        <v>0</v>
      </c>
      <c r="C14" s="21">
        <f>B14-Baseline!B14</f>
        <v>312.66434952154668</v>
      </c>
      <c r="D14" s="21">
        <f t="shared" si="1"/>
        <v>0</v>
      </c>
      <c r="E14" s="21">
        <f>D14-Baseline!D14</f>
        <v>221.42854109435197</v>
      </c>
      <c r="F14" s="21">
        <f t="shared" si="2"/>
        <v>0</v>
      </c>
      <c r="G14" s="21">
        <f>F14-Baseline!F14</f>
        <v>403.9870731499106</v>
      </c>
      <c r="I14" s="441"/>
      <c r="J14" s="442"/>
      <c r="K14" s="442"/>
      <c r="L14" s="442"/>
      <c r="M14" s="442"/>
      <c r="N14" s="443"/>
      <c r="P14" s="441"/>
      <c r="Q14" s="442"/>
      <c r="R14" s="442"/>
      <c r="S14" s="442"/>
      <c r="T14" s="442"/>
      <c r="U14" s="443"/>
    </row>
    <row r="15" spans="1:21" outlineLevel="1">
      <c r="A15" s="58">
        <v>2045</v>
      </c>
      <c r="B15" s="21">
        <f t="shared" si="0"/>
        <v>0</v>
      </c>
      <c r="C15" s="21">
        <f>B15-Baseline!B15</f>
        <v>426.09519740513349</v>
      </c>
      <c r="D15" s="21">
        <f t="shared" si="1"/>
        <v>0</v>
      </c>
      <c r="E15" s="21">
        <f>D15-Baseline!D15</f>
        <v>300.1472322576048</v>
      </c>
      <c r="F15" s="21">
        <f t="shared" si="2"/>
        <v>0</v>
      </c>
      <c r="G15" s="21">
        <f>F15-Baseline!F15</f>
        <v>552.08140024918555</v>
      </c>
      <c r="I15" s="441"/>
      <c r="J15" s="442"/>
      <c r="K15" s="442"/>
      <c r="L15" s="442"/>
      <c r="M15" s="442"/>
      <c r="N15" s="443"/>
      <c r="P15" s="441"/>
      <c r="Q15" s="442"/>
      <c r="R15" s="442"/>
      <c r="S15" s="442"/>
      <c r="T15" s="442"/>
      <c r="U15" s="443"/>
    </row>
    <row r="16" spans="1:21" outlineLevel="1">
      <c r="A16" s="58">
        <v>2050</v>
      </c>
      <c r="B16" s="21">
        <f t="shared" si="0"/>
        <v>0</v>
      </c>
      <c r="C16" s="21">
        <f>B16-Baseline!B16</f>
        <v>540.40633294233544</v>
      </c>
      <c r="D16" s="21">
        <f t="shared" si="1"/>
        <v>0</v>
      </c>
      <c r="E16" s="21">
        <f>D16-Baseline!D16</f>
        <v>378.74386822911282</v>
      </c>
      <c r="F16" s="21">
        <f t="shared" si="2"/>
        <v>0</v>
      </c>
      <c r="G16" s="21">
        <f>F16-Baseline!F16</f>
        <v>702.02010300445522</v>
      </c>
      <c r="I16" s="441"/>
      <c r="J16" s="442"/>
      <c r="K16" s="442"/>
      <c r="L16" s="442"/>
      <c r="M16" s="442"/>
      <c r="N16" s="443"/>
      <c r="P16" s="441"/>
      <c r="Q16" s="442"/>
      <c r="R16" s="442"/>
      <c r="S16" s="442"/>
      <c r="T16" s="442"/>
      <c r="U16" s="443"/>
    </row>
    <row r="17" spans="1:21" outlineLevel="1">
      <c r="A17" s="58">
        <v>2060</v>
      </c>
      <c r="B17" s="21">
        <f t="shared" si="0"/>
        <v>0</v>
      </c>
      <c r="C17" s="21">
        <f>B17-Baseline!B17</f>
        <v>1986.0768888023481</v>
      </c>
      <c r="D17" s="21">
        <f t="shared" si="1"/>
        <v>0</v>
      </c>
      <c r="E17" s="21">
        <f>D17-Baseline!D17</f>
        <v>1264.6394683904321</v>
      </c>
      <c r="F17" s="21">
        <f t="shared" si="2"/>
        <v>0</v>
      </c>
      <c r="G17" s="21">
        <f>F17-Baseline!F17</f>
        <v>2702.2147905251627</v>
      </c>
      <c r="I17" s="441"/>
      <c r="J17" s="442"/>
      <c r="K17" s="442"/>
      <c r="L17" s="442"/>
      <c r="M17" s="442"/>
      <c r="N17" s="443"/>
      <c r="P17" s="441"/>
      <c r="Q17" s="442"/>
      <c r="R17" s="442"/>
      <c r="S17" s="442"/>
      <c r="T17" s="442"/>
      <c r="U17" s="443"/>
    </row>
    <row r="18" spans="1:21" outlineLevel="1">
      <c r="A18" s="58">
        <v>2070</v>
      </c>
      <c r="B18" s="21">
        <f t="shared" si="0"/>
        <v>0</v>
      </c>
      <c r="C18" s="21">
        <f>B18-Baseline!B18</f>
        <v>3534.7401744847775</v>
      </c>
      <c r="D18" s="21">
        <f t="shared" si="1"/>
        <v>0</v>
      </c>
      <c r="E18" s="21">
        <f>D18-Baseline!D18</f>
        <v>2193.8552758539854</v>
      </c>
      <c r="F18" s="21">
        <f t="shared" si="2"/>
        <v>0</v>
      </c>
      <c r="G18" s="21">
        <f>F18-Baseline!F18</f>
        <v>4859.6436074434969</v>
      </c>
      <c r="I18" s="444"/>
      <c r="J18" s="445"/>
      <c r="K18" s="445"/>
      <c r="L18" s="445"/>
      <c r="M18" s="445"/>
      <c r="N18" s="446"/>
      <c r="P18" s="444"/>
      <c r="Q18" s="445"/>
      <c r="R18" s="445"/>
      <c r="S18" s="445"/>
      <c r="T18" s="445"/>
      <c r="U18" s="446"/>
    </row>
    <row r="19" spans="1:21" ht="13.5" outlineLevel="1" thickBot="1">
      <c r="A19" s="447"/>
      <c r="B19" s="447"/>
      <c r="I19" s="250"/>
      <c r="J19" s="251"/>
      <c r="K19" s="251"/>
      <c r="L19" s="251"/>
      <c r="M19" s="251"/>
      <c r="N19" s="251"/>
      <c r="P19" s="249"/>
      <c r="Q19" s="249"/>
      <c r="R19" s="249"/>
      <c r="S19" s="249"/>
      <c r="T19" s="249"/>
      <c r="U19" s="232"/>
    </row>
    <row r="20" spans="1:21" ht="26.25" customHeight="1" outlineLevel="1">
      <c r="A20" s="54" t="s">
        <v>362</v>
      </c>
      <c r="B20" s="55">
        <f>Baseline!B20</f>
        <v>0.33700000000000002</v>
      </c>
      <c r="E20" s="154"/>
      <c r="I20" s="436" t="s">
        <v>363</v>
      </c>
      <c r="J20" s="437"/>
      <c r="K20" s="437"/>
      <c r="L20" s="437"/>
      <c r="M20" s="437"/>
      <c r="N20" s="438"/>
      <c r="P20" s="436" t="s">
        <v>364</v>
      </c>
      <c r="Q20" s="437"/>
      <c r="R20" s="437"/>
      <c r="S20" s="437"/>
      <c r="T20" s="437"/>
      <c r="U20" s="438"/>
    </row>
    <row r="21" spans="1:21" ht="12.75" customHeight="1" outlineLevel="1">
      <c r="A21" s="154"/>
      <c r="B21" s="155"/>
      <c r="I21" s="482"/>
      <c r="J21" s="439"/>
      <c r="K21" s="439"/>
      <c r="L21" s="439"/>
      <c r="M21" s="439"/>
      <c r="N21" s="440"/>
      <c r="P21" s="482"/>
      <c r="Q21" s="439"/>
      <c r="R21" s="439"/>
      <c r="S21" s="439"/>
      <c r="T21" s="439"/>
      <c r="U21" s="440"/>
    </row>
    <row r="22" spans="1:21" ht="12.75" customHeight="1" outlineLevel="1">
      <c r="A22" s="154"/>
      <c r="B22" s="155"/>
      <c r="I22" s="441"/>
      <c r="J22" s="442"/>
      <c r="K22" s="442"/>
      <c r="L22" s="442"/>
      <c r="M22" s="442"/>
      <c r="N22" s="443"/>
      <c r="P22" s="441"/>
      <c r="Q22" s="442"/>
      <c r="R22" s="442"/>
      <c r="S22" s="442"/>
      <c r="T22" s="442"/>
      <c r="U22" s="443"/>
    </row>
    <row r="23" spans="1:21" outlineLevel="1">
      <c r="A23" s="154"/>
      <c r="B23" s="462" t="s">
        <v>366</v>
      </c>
      <c r="C23" s="463"/>
      <c r="D23" s="463"/>
      <c r="E23" s="463"/>
      <c r="F23" s="463"/>
      <c r="G23" s="464"/>
      <c r="I23" s="441"/>
      <c r="J23" s="442"/>
      <c r="K23" s="442"/>
      <c r="L23" s="442"/>
      <c r="M23" s="442"/>
      <c r="N23" s="443"/>
      <c r="P23" s="441"/>
      <c r="Q23" s="442"/>
      <c r="R23" s="442"/>
      <c r="S23" s="442"/>
      <c r="T23" s="442"/>
      <c r="U23" s="443"/>
    </row>
    <row r="24" spans="1:21" outlineLevel="1">
      <c r="B24" s="17">
        <v>2027</v>
      </c>
      <c r="C24" s="17">
        <v>2028</v>
      </c>
      <c r="D24" s="17">
        <v>2029</v>
      </c>
      <c r="E24" s="17">
        <v>2030</v>
      </c>
      <c r="F24" s="17">
        <v>2031</v>
      </c>
      <c r="G24" s="17" t="s">
        <v>367</v>
      </c>
      <c r="I24" s="441"/>
      <c r="J24" s="442"/>
      <c r="K24" s="442"/>
      <c r="L24" s="442"/>
      <c r="M24" s="442"/>
      <c r="N24" s="443"/>
      <c r="P24" s="441"/>
      <c r="Q24" s="442"/>
      <c r="R24" s="442"/>
      <c r="S24" s="442"/>
      <c r="T24" s="442"/>
      <c r="U24" s="443"/>
    </row>
    <row r="25" spans="1:21" ht="13.5" outlineLevel="1" thickBot="1">
      <c r="B25" s="30" t="s">
        <v>368</v>
      </c>
      <c r="C25" s="30" t="s">
        <v>368</v>
      </c>
      <c r="D25" s="30" t="s">
        <v>368</v>
      </c>
      <c r="E25" s="30" t="s">
        <v>368</v>
      </c>
      <c r="F25" s="30" t="s">
        <v>368</v>
      </c>
      <c r="G25" s="30" t="s">
        <v>368</v>
      </c>
      <c r="I25" s="441"/>
      <c r="J25" s="442"/>
      <c r="K25" s="442"/>
      <c r="L25" s="442"/>
      <c r="M25" s="442"/>
      <c r="N25" s="443"/>
      <c r="P25" s="441"/>
      <c r="Q25" s="442"/>
      <c r="R25" s="442"/>
      <c r="S25" s="442"/>
      <c r="T25" s="442"/>
      <c r="U25" s="443"/>
    </row>
    <row r="26" spans="1:21" outlineLevel="1">
      <c r="A26" s="54" t="s">
        <v>369</v>
      </c>
      <c r="B26" s="21">
        <f>E64</f>
        <v>0</v>
      </c>
      <c r="C26" s="21">
        <f>F64</f>
        <v>0</v>
      </c>
      <c r="D26" s="21">
        <f>G64</f>
        <v>0</v>
      </c>
      <c r="E26" s="21">
        <f>H64</f>
        <v>0</v>
      </c>
      <c r="F26" s="21">
        <f>I64</f>
        <v>0</v>
      </c>
      <c r="G26" s="21">
        <f>SUM(J64:BB64)</f>
        <v>0</v>
      </c>
      <c r="I26" s="441"/>
      <c r="J26" s="442"/>
      <c r="K26" s="442"/>
      <c r="L26" s="442"/>
      <c r="M26" s="442"/>
      <c r="N26" s="443"/>
      <c r="P26" s="441"/>
      <c r="Q26" s="442"/>
      <c r="R26" s="442"/>
      <c r="S26" s="442"/>
      <c r="T26" s="442"/>
      <c r="U26" s="443"/>
    </row>
    <row r="27" spans="1:21" outlineLevel="1">
      <c r="A27" s="54" t="s">
        <v>370</v>
      </c>
      <c r="B27" s="21">
        <f>E71+E77</f>
        <v>0</v>
      </c>
      <c r="C27" s="21">
        <f>F71+F77</f>
        <v>0</v>
      </c>
      <c r="D27" s="21">
        <f>G71+G77</f>
        <v>0</v>
      </c>
      <c r="E27" s="21">
        <f>H71+H77</f>
        <v>0</v>
      </c>
      <c r="F27" s="21">
        <f>I71+I77</f>
        <v>0</v>
      </c>
      <c r="G27" s="21">
        <f>SUM(J71:BB71)+SUM(J77:BB77)</f>
        <v>0</v>
      </c>
      <c r="I27" s="441"/>
      <c r="J27" s="442"/>
      <c r="K27" s="442"/>
      <c r="L27" s="442"/>
      <c r="M27" s="442"/>
      <c r="N27" s="443"/>
      <c r="P27" s="441"/>
      <c r="Q27" s="442"/>
      <c r="R27" s="442"/>
      <c r="S27" s="442"/>
      <c r="T27" s="442"/>
      <c r="U27" s="443"/>
    </row>
    <row r="28" spans="1:21" outlineLevel="1">
      <c r="A28" s="154"/>
      <c r="B28" s="248"/>
      <c r="C28" s="248"/>
      <c r="D28" s="248"/>
      <c r="E28" s="248"/>
      <c r="F28" s="248"/>
      <c r="G28" s="248"/>
      <c r="I28" s="441"/>
      <c r="J28" s="442"/>
      <c r="K28" s="442"/>
      <c r="L28" s="442"/>
      <c r="M28" s="442"/>
      <c r="N28" s="443"/>
      <c r="P28" s="441"/>
      <c r="Q28" s="442"/>
      <c r="R28" s="442"/>
      <c r="S28" s="442"/>
      <c r="T28" s="442"/>
      <c r="U28" s="443"/>
    </row>
    <row r="29" spans="1:21" ht="13.5" outlineLevel="1" thickBot="1">
      <c r="A29" s="154"/>
      <c r="B29" s="248"/>
      <c r="C29" s="248"/>
      <c r="D29" s="248"/>
      <c r="E29" s="248"/>
      <c r="F29" s="248"/>
      <c r="G29" s="248"/>
      <c r="I29" s="441"/>
      <c r="J29" s="442"/>
      <c r="K29" s="442"/>
      <c r="L29" s="442"/>
      <c r="M29" s="442"/>
      <c r="N29" s="443"/>
      <c r="P29" s="441"/>
      <c r="Q29" s="442"/>
      <c r="R29" s="442"/>
      <c r="S29" s="442"/>
      <c r="T29" s="442"/>
      <c r="U29" s="443"/>
    </row>
    <row r="30" spans="1:21" ht="13.5" outlineLevel="1" thickBot="1">
      <c r="A30" s="308"/>
      <c r="B30" s="309" t="s">
        <v>371</v>
      </c>
      <c r="C30" s="310" t="s">
        <v>372</v>
      </c>
      <c r="D30" s="466" t="s">
        <v>323</v>
      </c>
      <c r="E30" s="467"/>
      <c r="F30" s="467"/>
      <c r="G30" s="468"/>
      <c r="I30" s="441"/>
      <c r="J30" s="442"/>
      <c r="K30" s="442"/>
      <c r="L30" s="442"/>
      <c r="M30" s="442"/>
      <c r="N30" s="443"/>
      <c r="P30" s="441"/>
      <c r="Q30" s="442"/>
      <c r="R30" s="442"/>
      <c r="S30" s="442"/>
      <c r="T30" s="442"/>
      <c r="U30" s="443"/>
    </row>
    <row r="31" spans="1:21" outlineLevel="1">
      <c r="A31" s="459" t="s">
        <v>373</v>
      </c>
      <c r="B31" s="311"/>
      <c r="C31" s="307"/>
      <c r="D31" s="410"/>
      <c r="E31" s="410"/>
      <c r="F31" s="410"/>
      <c r="G31" s="411"/>
      <c r="I31" s="441"/>
      <c r="J31" s="442"/>
      <c r="K31" s="442"/>
      <c r="L31" s="442"/>
      <c r="M31" s="442"/>
      <c r="N31" s="443"/>
      <c r="P31" s="441"/>
      <c r="Q31" s="442"/>
      <c r="R31" s="442"/>
      <c r="S31" s="442"/>
      <c r="T31" s="442"/>
      <c r="U31" s="443"/>
    </row>
    <row r="32" spans="1:21" outlineLevel="1">
      <c r="A32" s="459"/>
      <c r="B32" s="312"/>
      <c r="C32" s="252"/>
      <c r="D32" s="408"/>
      <c r="E32" s="408"/>
      <c r="F32" s="408"/>
      <c r="G32" s="409"/>
      <c r="I32" s="441"/>
      <c r="J32" s="442"/>
      <c r="K32" s="442"/>
      <c r="L32" s="442"/>
      <c r="M32" s="442"/>
      <c r="N32" s="443"/>
      <c r="P32" s="441"/>
      <c r="Q32" s="442"/>
      <c r="R32" s="442"/>
      <c r="S32" s="442"/>
      <c r="T32" s="442"/>
      <c r="U32" s="443"/>
    </row>
    <row r="33" spans="1:21" outlineLevel="1">
      <c r="A33" s="459"/>
      <c r="B33" s="312"/>
      <c r="C33" s="252"/>
      <c r="D33" s="408"/>
      <c r="E33" s="408"/>
      <c r="F33" s="408"/>
      <c r="G33" s="409"/>
      <c r="I33" s="441"/>
      <c r="J33" s="442"/>
      <c r="K33" s="442"/>
      <c r="L33" s="442"/>
      <c r="M33" s="442"/>
      <c r="N33" s="443"/>
      <c r="P33" s="441"/>
      <c r="Q33" s="442"/>
      <c r="R33" s="442"/>
      <c r="S33" s="442"/>
      <c r="T33" s="442"/>
      <c r="U33" s="443"/>
    </row>
    <row r="34" spans="1:21" outlineLevel="1">
      <c r="A34" s="459"/>
      <c r="B34" s="312"/>
      <c r="C34" s="252"/>
      <c r="D34" s="408"/>
      <c r="E34" s="408"/>
      <c r="F34" s="408"/>
      <c r="G34" s="409"/>
      <c r="I34" s="441"/>
      <c r="J34" s="442"/>
      <c r="K34" s="442"/>
      <c r="L34" s="442"/>
      <c r="M34" s="442"/>
      <c r="N34" s="443"/>
      <c r="P34" s="441"/>
      <c r="Q34" s="442"/>
      <c r="R34" s="442"/>
      <c r="S34" s="442"/>
      <c r="T34" s="442"/>
      <c r="U34" s="443"/>
    </row>
    <row r="35" spans="1:21" outlineLevel="1">
      <c r="A35" s="459"/>
      <c r="B35" s="312"/>
      <c r="C35" s="252"/>
      <c r="D35" s="408"/>
      <c r="E35" s="408"/>
      <c r="F35" s="408"/>
      <c r="G35" s="409"/>
      <c r="I35" s="441"/>
      <c r="J35" s="442"/>
      <c r="K35" s="442"/>
      <c r="L35" s="442"/>
      <c r="M35" s="442"/>
      <c r="N35" s="443"/>
      <c r="P35" s="441"/>
      <c r="Q35" s="442"/>
      <c r="R35" s="442"/>
      <c r="S35" s="442"/>
      <c r="T35" s="442"/>
      <c r="U35" s="443"/>
    </row>
    <row r="36" spans="1:21" outlineLevel="1">
      <c r="A36" s="459"/>
      <c r="B36" s="312"/>
      <c r="C36" s="252"/>
      <c r="D36" s="408"/>
      <c r="E36" s="408"/>
      <c r="F36" s="408"/>
      <c r="G36" s="409"/>
      <c r="I36" s="441"/>
      <c r="J36" s="442"/>
      <c r="K36" s="442"/>
      <c r="L36" s="442"/>
      <c r="M36" s="442"/>
      <c r="N36" s="443"/>
      <c r="P36" s="441"/>
      <c r="Q36" s="442"/>
      <c r="R36" s="442"/>
      <c r="S36" s="442"/>
      <c r="T36" s="442"/>
      <c r="U36" s="443"/>
    </row>
    <row r="37" spans="1:21" outlineLevel="1">
      <c r="A37" s="459"/>
      <c r="B37" s="312"/>
      <c r="C37" s="252"/>
      <c r="D37" s="408"/>
      <c r="E37" s="408"/>
      <c r="F37" s="408"/>
      <c r="G37" s="409"/>
      <c r="I37" s="441"/>
      <c r="J37" s="442"/>
      <c r="K37" s="442"/>
      <c r="L37" s="442"/>
      <c r="M37" s="442"/>
      <c r="N37" s="443"/>
      <c r="P37" s="441"/>
      <c r="Q37" s="442"/>
      <c r="R37" s="442"/>
      <c r="S37" s="442"/>
      <c r="T37" s="442"/>
      <c r="U37" s="443"/>
    </row>
    <row r="38" spans="1:21" outlineLevel="1">
      <c r="A38" s="459"/>
      <c r="B38" s="312"/>
      <c r="C38" s="252"/>
      <c r="D38" s="408"/>
      <c r="E38" s="408"/>
      <c r="F38" s="408"/>
      <c r="G38" s="409"/>
      <c r="I38" s="441"/>
      <c r="J38" s="442"/>
      <c r="K38" s="442"/>
      <c r="L38" s="442"/>
      <c r="M38" s="442"/>
      <c r="N38" s="443"/>
      <c r="P38" s="441"/>
      <c r="Q38" s="442"/>
      <c r="R38" s="442"/>
      <c r="S38" s="442"/>
      <c r="T38" s="442"/>
      <c r="U38" s="443"/>
    </row>
    <row r="39" spans="1:21" outlineLevel="1">
      <c r="A39" s="459"/>
      <c r="B39" s="312"/>
      <c r="C39" s="252"/>
      <c r="D39" s="408"/>
      <c r="E39" s="408"/>
      <c r="F39" s="408"/>
      <c r="G39" s="409"/>
      <c r="I39" s="441"/>
      <c r="J39" s="442"/>
      <c r="K39" s="442"/>
      <c r="L39" s="442"/>
      <c r="M39" s="442"/>
      <c r="N39" s="443"/>
      <c r="P39" s="441"/>
      <c r="Q39" s="442"/>
      <c r="R39" s="442"/>
      <c r="S39" s="442"/>
      <c r="T39" s="442"/>
      <c r="U39" s="443"/>
    </row>
    <row r="40" spans="1:21" ht="13.5" outlineLevel="1" thickBot="1">
      <c r="A40" s="460"/>
      <c r="B40" s="313"/>
      <c r="C40" s="314"/>
      <c r="D40" s="469"/>
      <c r="E40" s="469"/>
      <c r="F40" s="469"/>
      <c r="G40" s="470"/>
      <c r="I40" s="441"/>
      <c r="J40" s="442"/>
      <c r="K40" s="442"/>
      <c r="L40" s="442"/>
      <c r="M40" s="442"/>
      <c r="N40" s="443"/>
      <c r="P40" s="441"/>
      <c r="Q40" s="442"/>
      <c r="R40" s="442"/>
      <c r="S40" s="442"/>
      <c r="T40" s="442"/>
      <c r="U40" s="443"/>
    </row>
    <row r="41" spans="1:21" outlineLevel="1">
      <c r="A41" s="154"/>
      <c r="B41" s="248"/>
      <c r="C41" s="248"/>
      <c r="D41" s="248"/>
      <c r="E41" s="248"/>
      <c r="F41" s="248"/>
      <c r="G41" s="248"/>
      <c r="I41" s="441"/>
      <c r="J41" s="442"/>
      <c r="K41" s="442"/>
      <c r="L41" s="442"/>
      <c r="M41" s="442"/>
      <c r="N41" s="443"/>
      <c r="P41" s="441"/>
      <c r="Q41" s="442"/>
      <c r="R41" s="442"/>
      <c r="S41" s="442"/>
      <c r="T41" s="442"/>
      <c r="U41" s="443"/>
    </row>
    <row r="42" spans="1:21" outlineLevel="1">
      <c r="A42" s="154"/>
      <c r="B42" s="248"/>
      <c r="C42" s="248"/>
      <c r="D42" s="248"/>
      <c r="E42" s="248"/>
      <c r="F42" s="248"/>
      <c r="G42" s="248"/>
      <c r="I42" s="441"/>
      <c r="J42" s="442"/>
      <c r="K42" s="442"/>
      <c r="L42" s="442"/>
      <c r="M42" s="442"/>
      <c r="N42" s="443"/>
      <c r="P42" s="441"/>
      <c r="Q42" s="442"/>
      <c r="R42" s="442"/>
      <c r="S42" s="442"/>
      <c r="T42" s="442"/>
      <c r="U42" s="443"/>
    </row>
    <row r="43" spans="1:21" outlineLevel="1">
      <c r="A43" s="154"/>
      <c r="B43" s="248"/>
      <c r="C43" s="248"/>
      <c r="D43" s="248"/>
      <c r="E43" s="248"/>
      <c r="F43" s="248"/>
      <c r="G43" s="248"/>
      <c r="I43" s="441"/>
      <c r="J43" s="442"/>
      <c r="K43" s="442"/>
      <c r="L43" s="442"/>
      <c r="M43" s="442"/>
      <c r="N43" s="443"/>
      <c r="P43" s="441"/>
      <c r="Q43" s="442"/>
      <c r="R43" s="442"/>
      <c r="S43" s="442"/>
      <c r="T43" s="442"/>
      <c r="U43" s="443"/>
    </row>
    <row r="44" spans="1:21" outlineLevel="1">
      <c r="A44" s="154"/>
      <c r="B44" s="248"/>
      <c r="C44" s="248"/>
      <c r="D44" s="248"/>
      <c r="E44" s="248"/>
      <c r="F44" s="248"/>
      <c r="G44" s="248"/>
      <c r="I44" s="441"/>
      <c r="J44" s="442"/>
      <c r="K44" s="442"/>
      <c r="L44" s="442"/>
      <c r="M44" s="442"/>
      <c r="N44" s="443"/>
      <c r="P44" s="441"/>
      <c r="Q44" s="442"/>
      <c r="R44" s="442"/>
      <c r="S44" s="442"/>
      <c r="T44" s="442"/>
      <c r="U44" s="443"/>
    </row>
    <row r="45" spans="1:21" outlineLevel="1">
      <c r="A45" s="154"/>
      <c r="B45" s="248"/>
      <c r="C45" s="248"/>
      <c r="D45" s="248"/>
      <c r="E45" s="248"/>
      <c r="F45" s="248"/>
      <c r="G45" s="248"/>
      <c r="I45" s="444"/>
      <c r="J45" s="445"/>
      <c r="K45" s="445"/>
      <c r="L45" s="445"/>
      <c r="M45" s="445"/>
      <c r="N45" s="446"/>
      <c r="P45" s="444"/>
      <c r="Q45" s="445"/>
      <c r="R45" s="445"/>
      <c r="S45" s="445"/>
      <c r="T45" s="445"/>
      <c r="U45" s="446"/>
    </row>
    <row r="46" spans="1:21" outlineLevel="1">
      <c r="A46" s="154"/>
      <c r="B46" s="248"/>
      <c r="C46" s="248"/>
      <c r="D46" s="248"/>
      <c r="E46" s="248"/>
      <c r="F46" s="248"/>
      <c r="G46" s="248"/>
    </row>
    <row r="47" spans="1:21">
      <c r="A47" s="154"/>
      <c r="B47" s="155"/>
    </row>
    <row r="48" spans="1:21" ht="15">
      <c r="A48" s="12" t="s">
        <v>376</v>
      </c>
    </row>
    <row r="49" spans="1:54" ht="15" outlineLevel="1">
      <c r="A49" s="12"/>
    </row>
    <row r="50" spans="1:54" ht="13.5" outlineLevel="1" thickBot="1">
      <c r="A50" s="4" t="s">
        <v>377</v>
      </c>
    </row>
    <row r="51" spans="1:54" outlineLevel="2">
      <c r="B51" s="19"/>
      <c r="C51" s="19"/>
      <c r="D51" s="19"/>
      <c r="E51" s="471" t="s">
        <v>270</v>
      </c>
      <c r="F51" s="461"/>
      <c r="G51" s="461"/>
      <c r="H51" s="461"/>
      <c r="I51" s="461"/>
      <c r="J51" s="461" t="s">
        <v>271</v>
      </c>
      <c r="K51" s="461"/>
      <c r="L51" s="461"/>
      <c r="M51" s="461"/>
      <c r="N51" s="461"/>
      <c r="O51" s="461" t="s">
        <v>272</v>
      </c>
      <c r="P51" s="461"/>
      <c r="Q51" s="461"/>
      <c r="R51" s="461"/>
      <c r="S51" s="461"/>
      <c r="T51" s="461" t="s">
        <v>273</v>
      </c>
      <c r="U51" s="461"/>
      <c r="V51" s="461"/>
      <c r="W51" s="461"/>
      <c r="X51" s="461"/>
      <c r="Y51" s="461" t="s">
        <v>378</v>
      </c>
      <c r="Z51" s="461"/>
      <c r="AA51" s="461"/>
      <c r="AB51" s="461"/>
      <c r="AC51" s="461"/>
      <c r="AD51" s="461" t="s">
        <v>379</v>
      </c>
      <c r="AE51" s="461"/>
      <c r="AF51" s="461"/>
      <c r="AG51" s="461"/>
      <c r="AH51" s="461"/>
      <c r="AI51" s="461" t="s">
        <v>380</v>
      </c>
      <c r="AJ51" s="461"/>
      <c r="AK51" s="461"/>
      <c r="AL51" s="461"/>
      <c r="AM51" s="461"/>
      <c r="AN51" s="461" t="s">
        <v>381</v>
      </c>
      <c r="AO51" s="461"/>
      <c r="AP51" s="461"/>
      <c r="AQ51" s="461"/>
      <c r="AR51" s="461"/>
      <c r="AS51" s="461" t="s">
        <v>382</v>
      </c>
      <c r="AT51" s="461"/>
      <c r="AU51" s="461"/>
      <c r="AV51" s="461"/>
      <c r="AW51" s="461"/>
      <c r="AX51" s="461" t="s">
        <v>383</v>
      </c>
      <c r="AY51" s="461"/>
      <c r="AZ51" s="461"/>
      <c r="BA51" s="461"/>
      <c r="BB51" s="465"/>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3.5" outlineLevel="2" thickBot="1">
      <c r="B53" s="19" t="s">
        <v>371</v>
      </c>
      <c r="C53" s="19" t="s">
        <v>384</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48" t="s">
        <v>385</v>
      </c>
      <c r="B54" s="127"/>
      <c r="C54" s="127"/>
      <c r="D54" s="124" t="s">
        <v>386</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49"/>
      <c r="B55" s="36"/>
      <c r="C55" s="121"/>
      <c r="D55" s="2" t="s">
        <v>386</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49"/>
      <c r="B56" s="36"/>
      <c r="C56" s="121"/>
      <c r="D56" s="2" t="s">
        <v>386</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49"/>
      <c r="B57" s="36"/>
      <c r="C57" s="121"/>
      <c r="D57" s="2" t="s">
        <v>386</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49"/>
      <c r="B58" s="36"/>
      <c r="C58" s="121"/>
      <c r="D58" s="2" t="s">
        <v>386</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49"/>
      <c r="B59" s="36"/>
      <c r="C59" s="121"/>
      <c r="D59" s="2" t="s">
        <v>386</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49"/>
      <c r="B60" s="36"/>
      <c r="C60" s="121"/>
      <c r="D60" s="2" t="s">
        <v>386</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49"/>
      <c r="B61" s="36"/>
      <c r="C61" s="121"/>
      <c r="D61" s="2" t="s">
        <v>386</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49"/>
      <c r="B62" s="36"/>
      <c r="C62" s="121"/>
      <c r="D62" s="2" t="s">
        <v>386</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49"/>
      <c r="B63" s="36"/>
      <c r="C63" s="121"/>
      <c r="D63" s="2" t="s">
        <v>386</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3.5" outlineLevel="2" thickBot="1">
      <c r="A64" s="450"/>
      <c r="B64" s="122" t="s">
        <v>387</v>
      </c>
      <c r="C64" s="296" t="s">
        <v>388</v>
      </c>
      <c r="D64" s="123" t="s">
        <v>386</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3.5" outlineLevel="2" thickBot="1">
      <c r="B65" s="19"/>
      <c r="C65" s="19"/>
      <c r="D65" s="19"/>
      <c r="E65" s="15"/>
    </row>
    <row r="66" spans="1:54" ht="12.75" customHeight="1" outlineLevel="2">
      <c r="A66" s="456" t="s">
        <v>389</v>
      </c>
      <c r="B66" s="266"/>
      <c r="C66" s="267"/>
      <c r="D66" s="268" t="s">
        <v>386</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57"/>
      <c r="B67" s="252"/>
      <c r="C67" s="267"/>
      <c r="D67" s="269" t="s">
        <v>386</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57"/>
      <c r="B68" s="252"/>
      <c r="C68" s="267"/>
      <c r="D68" s="269" t="s">
        <v>386</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57"/>
      <c r="B69" s="252"/>
      <c r="C69" s="267"/>
      <c r="D69" s="269" t="s">
        <v>386</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57"/>
      <c r="B70" s="252"/>
      <c r="C70" s="267"/>
      <c r="D70" s="269" t="s">
        <v>386</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3.5" outlineLevel="2" thickBot="1">
      <c r="A71" s="458"/>
      <c r="B71" s="122" t="s">
        <v>390</v>
      </c>
      <c r="C71" s="123"/>
      <c r="D71" s="270" t="s">
        <v>386</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3.5" outlineLevel="2" thickBot="1">
      <c r="B74" s="145"/>
      <c r="C74" s="2"/>
      <c r="D74" s="2"/>
      <c r="E74" s="15"/>
    </row>
    <row r="75" spans="1:54" ht="19.5" customHeight="1" outlineLevel="2">
      <c r="A75" s="456" t="s">
        <v>391</v>
      </c>
      <c r="B75" s="127" t="s">
        <v>392</v>
      </c>
      <c r="C75" s="274"/>
      <c r="D75" s="124" t="s">
        <v>386</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57"/>
      <c r="B76" s="121"/>
      <c r="C76" s="272"/>
      <c r="D76" s="2" t="s">
        <v>386</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3.5" outlineLevel="2" thickBot="1">
      <c r="A77" s="458"/>
      <c r="B77" s="273" t="s">
        <v>393</v>
      </c>
      <c r="C77" s="271"/>
      <c r="D77" s="123" t="s">
        <v>386</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3.5" outlineLevel="1" thickBot="1">
      <c r="B79" s="125"/>
      <c r="C79" s="125"/>
      <c r="D79" s="125"/>
      <c r="E79" s="247"/>
    </row>
    <row r="80" spans="1:54" outlineLevel="1">
      <c r="A80" s="4" t="s">
        <v>394</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395</v>
      </c>
      <c r="C81" s="6" t="s">
        <v>396</v>
      </c>
      <c r="D81" t="s">
        <v>397</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398</v>
      </c>
      <c r="C82" t="s">
        <v>399</v>
      </c>
      <c r="D82" t="s">
        <v>386</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400</v>
      </c>
      <c r="C83" t="s">
        <v>401</v>
      </c>
      <c r="D83" t="s">
        <v>386</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4.25" hidden="1" outlineLevel="3">
      <c r="A84" s="8"/>
      <c r="B84" t="s">
        <v>402</v>
      </c>
      <c r="C84" t="s">
        <v>403</v>
      </c>
      <c r="D84" t="s">
        <v>386</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404</v>
      </c>
      <c r="C85" t="s">
        <v>405</v>
      </c>
      <c r="D85" t="s">
        <v>386</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406</v>
      </c>
      <c r="C86" t="s">
        <v>407</v>
      </c>
      <c r="D86" t="s">
        <v>386</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408</v>
      </c>
      <c r="C87" t="s">
        <v>409</v>
      </c>
      <c r="D87" t="s">
        <v>386</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410</v>
      </c>
      <c r="C88" t="s">
        <v>411</v>
      </c>
      <c r="D88" t="s">
        <v>386</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412</v>
      </c>
      <c r="C89" t="s">
        <v>413</v>
      </c>
      <c r="D89" t="s">
        <v>386</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414</v>
      </c>
      <c r="C90" t="s">
        <v>415</v>
      </c>
      <c r="D90" t="s">
        <v>386</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416</v>
      </c>
      <c r="C91" t="s">
        <v>417</v>
      </c>
      <c r="D91" t="s">
        <v>386</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418</v>
      </c>
      <c r="C92" t="s">
        <v>419</v>
      </c>
      <c r="D92" t="s">
        <v>386</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420</v>
      </c>
      <c r="C93" t="s">
        <v>421</v>
      </c>
      <c r="D93" t="s">
        <v>386</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422</v>
      </c>
      <c r="C94" t="s">
        <v>423</v>
      </c>
      <c r="D94" t="s">
        <v>386</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424</v>
      </c>
      <c r="C95" t="s">
        <v>425</v>
      </c>
      <c r="D95" t="s">
        <v>386</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426</v>
      </c>
      <c r="C96" t="s">
        <v>427</v>
      </c>
      <c r="D96" t="s">
        <v>386</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428</v>
      </c>
      <c r="C97" t="s">
        <v>429</v>
      </c>
      <c r="D97" t="s">
        <v>386</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430</v>
      </c>
      <c r="C98" t="s">
        <v>431</v>
      </c>
      <c r="D98" t="s">
        <v>386</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432</v>
      </c>
      <c r="C99" t="s">
        <v>433</v>
      </c>
      <c r="D99" t="s">
        <v>386</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434</v>
      </c>
      <c r="C100" t="s">
        <v>435</v>
      </c>
      <c r="D100" t="s">
        <v>386</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436</v>
      </c>
      <c r="C101" t="s">
        <v>437</v>
      </c>
      <c r="D101" t="s">
        <v>386</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438</v>
      </c>
      <c r="C102" t="s">
        <v>439</v>
      </c>
      <c r="D102" t="s">
        <v>386</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440</v>
      </c>
      <c r="C103" t="s">
        <v>441</v>
      </c>
      <c r="D103" t="s">
        <v>386</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442</v>
      </c>
      <c r="C104" t="s">
        <v>443</v>
      </c>
      <c r="D104" t="s">
        <v>386</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444</v>
      </c>
      <c r="C105" t="s">
        <v>445</v>
      </c>
      <c r="D105" t="s">
        <v>386</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446</v>
      </c>
      <c r="C106" t="s">
        <v>447</v>
      </c>
      <c r="D106" t="s">
        <v>386</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448</v>
      </c>
      <c r="C107" t="s">
        <v>449</v>
      </c>
      <c r="D107" t="s">
        <v>386</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520</v>
      </c>
      <c r="C108" t="s">
        <v>521</v>
      </c>
      <c r="D108" t="s">
        <v>386</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522</v>
      </c>
      <c r="C109" t="s">
        <v>523</v>
      </c>
      <c r="D109" t="s">
        <v>386</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524</v>
      </c>
      <c r="C110" t="s">
        <v>525</v>
      </c>
      <c r="D110" t="s">
        <v>386</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526</v>
      </c>
      <c r="C111" t="s">
        <v>527</v>
      </c>
      <c r="D111" t="s">
        <v>386</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528</v>
      </c>
      <c r="C112" t="s">
        <v>529</v>
      </c>
      <c r="D112" t="s">
        <v>386</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530</v>
      </c>
      <c r="C113" t="s">
        <v>531</v>
      </c>
      <c r="D113" t="s">
        <v>386</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532</v>
      </c>
      <c r="C114" t="s">
        <v>533</v>
      </c>
      <c r="D114" t="s">
        <v>386</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534</v>
      </c>
      <c r="C115" t="s">
        <v>535</v>
      </c>
      <c r="D115" t="s">
        <v>386</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536</v>
      </c>
      <c r="C116" t="s">
        <v>537</v>
      </c>
      <c r="D116" t="s">
        <v>386</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538</v>
      </c>
      <c r="C117" t="s">
        <v>539</v>
      </c>
      <c r="D117" t="s">
        <v>386</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540</v>
      </c>
      <c r="C118" t="s">
        <v>541</v>
      </c>
      <c r="D118" t="s">
        <v>386</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542</v>
      </c>
      <c r="C119" t="s">
        <v>543</v>
      </c>
      <c r="D119" t="s">
        <v>386</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544</v>
      </c>
      <c r="C120" t="s">
        <v>545</v>
      </c>
      <c r="D120" t="s">
        <v>386</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546</v>
      </c>
      <c r="C121" t="s">
        <v>547</v>
      </c>
      <c r="D121" t="s">
        <v>386</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548</v>
      </c>
      <c r="C122" t="s">
        <v>549</v>
      </c>
      <c r="D122" t="s">
        <v>386</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550</v>
      </c>
      <c r="C123" t="s">
        <v>551</v>
      </c>
      <c r="D123" t="s">
        <v>386</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552</v>
      </c>
      <c r="C124" t="s">
        <v>553</v>
      </c>
      <c r="D124" t="s">
        <v>386</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554</v>
      </c>
      <c r="C125" t="s">
        <v>555</v>
      </c>
      <c r="D125" t="s">
        <v>386</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556</v>
      </c>
      <c r="C126" t="s">
        <v>557</v>
      </c>
      <c r="D126" t="s">
        <v>386</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558</v>
      </c>
      <c r="C127" t="s">
        <v>559</v>
      </c>
      <c r="D127" t="s">
        <v>386</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4.25" outlineLevel="2" collapsed="1">
      <c r="A128" s="8"/>
      <c r="B128" t="s">
        <v>450</v>
      </c>
      <c r="C128" t="s">
        <v>451</v>
      </c>
      <c r="D128" t="s">
        <v>386</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452</v>
      </c>
      <c r="C129" t="s">
        <v>453</v>
      </c>
      <c r="D129" t="s">
        <v>386</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454</v>
      </c>
      <c r="C130" t="s">
        <v>455</v>
      </c>
      <c r="D130" t="s">
        <v>386</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456</v>
      </c>
      <c r="C131" t="s">
        <v>457</v>
      </c>
      <c r="D131" t="s">
        <v>386</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5" outlineLevel="2">
      <c r="A132" s="8"/>
      <c r="B132" t="s">
        <v>458</v>
      </c>
      <c r="C132" t="s">
        <v>459</v>
      </c>
      <c r="D132" t="s">
        <v>386</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3.5" outlineLevel="2" thickBot="1">
      <c r="A133" s="9"/>
      <c r="B133" s="3" t="s">
        <v>460</v>
      </c>
      <c r="C133" s="7" t="s">
        <v>461</v>
      </c>
      <c r="D133" s="7" t="s">
        <v>386</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3.5" outlineLevel="2" thickBot="1">
      <c r="A134" s="139"/>
      <c r="B134" s="142" t="s">
        <v>462</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3.5" outlineLevel="2" thickBot="1">
      <c r="A135" s="138"/>
      <c r="B135" s="140" t="s">
        <v>463</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464</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465</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466</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51" t="s">
        <v>467</v>
      </c>
      <c r="B143" s="135" t="s">
        <v>282</v>
      </c>
      <c r="C143" s="135" t="s">
        <v>392</v>
      </c>
      <c r="D143" s="135" t="s">
        <v>386</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52"/>
      <c r="B144" s="135" t="s">
        <v>282</v>
      </c>
      <c r="C144" s="135"/>
      <c r="D144" s="135" t="s">
        <v>386</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52"/>
      <c r="B145" s="135" t="s">
        <v>282</v>
      </c>
      <c r="C145" s="135"/>
      <c r="D145" s="135" t="s">
        <v>386</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52"/>
      <c r="B146" s="135" t="s">
        <v>285</v>
      </c>
      <c r="C146" s="135" t="s">
        <v>468</v>
      </c>
      <c r="D146" s="135" t="s">
        <v>386</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52"/>
      <c r="B147" s="135" t="s">
        <v>285</v>
      </c>
      <c r="C147" s="135" t="s">
        <v>469</v>
      </c>
      <c r="D147" s="135" t="s">
        <v>386</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52"/>
      <c r="B148" s="135" t="s">
        <v>285</v>
      </c>
      <c r="C148" s="135"/>
      <c r="D148" s="135" t="s">
        <v>386</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52"/>
      <c r="B149" s="135" t="s">
        <v>285</v>
      </c>
      <c r="C149" s="135"/>
      <c r="D149" s="135" t="s">
        <v>386</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52"/>
      <c r="B150" s="135" t="s">
        <v>288</v>
      </c>
      <c r="C150" s="315" t="s">
        <v>470</v>
      </c>
      <c r="D150" s="135" t="s">
        <v>386</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52"/>
      <c r="B151" s="135" t="s">
        <v>288</v>
      </c>
      <c r="C151" s="315" t="s">
        <v>471</v>
      </c>
      <c r="D151" s="135" t="s">
        <v>386</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52"/>
      <c r="B152" s="135" t="s">
        <v>288</v>
      </c>
      <c r="C152" s="315" t="s">
        <v>472</v>
      </c>
      <c r="D152" s="135" t="s">
        <v>386</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52"/>
      <c r="B153" s="135" t="s">
        <v>473</v>
      </c>
      <c r="C153" s="135"/>
      <c r="D153" s="135" t="s">
        <v>386</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53"/>
      <c r="B154" s="135" t="s">
        <v>473</v>
      </c>
      <c r="C154" s="135"/>
      <c r="D154" s="135" t="s">
        <v>386</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377</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466</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51" t="s">
        <v>474</v>
      </c>
      <c r="B158" s="135" t="s">
        <v>282</v>
      </c>
      <c r="C158" s="315" t="s">
        <v>392</v>
      </c>
      <c r="D158" s="135" t="s">
        <v>475</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52"/>
      <c r="B159" s="135" t="s">
        <v>282</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52"/>
      <c r="B160" s="135" t="s">
        <v>282</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52"/>
      <c r="B161" s="135" t="s">
        <v>285</v>
      </c>
      <c r="C161" s="315" t="s">
        <v>468</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52"/>
      <c r="B162" s="135" t="s">
        <v>285</v>
      </c>
      <c r="C162" s="315" t="s">
        <v>469</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52"/>
      <c r="B163" s="135" t="s">
        <v>285</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52"/>
      <c r="B164" s="135" t="s">
        <v>285</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52"/>
      <c r="B165" s="135" t="s">
        <v>473</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52"/>
      <c r="B166" s="135" t="s">
        <v>473</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52"/>
      <c r="B167" s="135" t="s">
        <v>473</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52"/>
      <c r="B168" s="135" t="s">
        <v>473</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53"/>
      <c r="B169" s="135" t="s">
        <v>473</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478</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51" t="s">
        <v>479</v>
      </c>
      <c r="B172" s="135" t="s">
        <v>282</v>
      </c>
      <c r="C172" s="135" t="s">
        <v>392</v>
      </c>
      <c r="D172" s="135" t="s">
        <v>386</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52"/>
      <c r="B173" s="135" t="s">
        <v>282</v>
      </c>
      <c r="C173" s="135"/>
      <c r="D173" s="135" t="s">
        <v>386</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53"/>
      <c r="B174" s="135" t="s">
        <v>282</v>
      </c>
      <c r="C174" s="135"/>
      <c r="D174" s="135" t="s">
        <v>386</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51" t="s">
        <v>480</v>
      </c>
      <c r="B176" s="135" t="s">
        <v>282</v>
      </c>
      <c r="C176" s="135" t="s">
        <v>392</v>
      </c>
      <c r="D176" s="135" t="s">
        <v>386</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52"/>
      <c r="B177" s="135" t="s">
        <v>282</v>
      </c>
      <c r="C177" s="135"/>
      <c r="D177" s="135" t="s">
        <v>386</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53"/>
      <c r="B178" s="135" t="s">
        <v>282</v>
      </c>
      <c r="C178" s="135"/>
      <c r="D178" s="135" t="s">
        <v>386</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481</v>
      </c>
      <c r="B182" s="19"/>
      <c r="C182" s="19"/>
      <c r="D182" s="19"/>
      <c r="E182" s="15"/>
    </row>
    <row r="183" spans="1:54" ht="15" outlineLevel="1">
      <c r="A183" s="12"/>
      <c r="B183" s="19"/>
      <c r="C183" s="19"/>
      <c r="D183" s="19"/>
      <c r="E183" s="15"/>
    </row>
    <row r="184" spans="1:54" s="4" customFormat="1" outlineLevel="1">
      <c r="A184" s="4" t="s">
        <v>482</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54" t="s">
        <v>483</v>
      </c>
      <c r="B186" s="150" t="s">
        <v>484</v>
      </c>
      <c r="C186" s="6" t="s">
        <v>485</v>
      </c>
      <c r="D186" s="10" t="s">
        <v>397</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55"/>
      <c r="B187" s="150" t="s">
        <v>486</v>
      </c>
      <c r="C187" s="6" t="s">
        <v>487</v>
      </c>
      <c r="D187" s="10" t="s">
        <v>397</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51" t="s">
        <v>488</v>
      </c>
      <c r="B190" s="150" t="s">
        <v>348</v>
      </c>
      <c r="C190" s="19"/>
      <c r="D190" s="135" t="s">
        <v>386</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52"/>
      <c r="B191" s="150" t="s">
        <v>489</v>
      </c>
      <c r="C191" s="19"/>
      <c r="D191" s="135" t="s">
        <v>386</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52"/>
      <c r="B192" s="150" t="s">
        <v>562</v>
      </c>
      <c r="C192" s="19"/>
      <c r="D192" s="135" t="s">
        <v>386</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52"/>
      <c r="B193" s="150" t="s">
        <v>490</v>
      </c>
      <c r="C193" s="19"/>
      <c r="D193" s="135" t="s">
        <v>386</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52"/>
      <c r="B194" s="150" t="s">
        <v>491</v>
      </c>
      <c r="C194" s="19"/>
      <c r="D194" s="135" t="s">
        <v>386</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52"/>
      <c r="B195" s="150" t="s">
        <v>492</v>
      </c>
      <c r="C195" s="19"/>
      <c r="D195" s="135" t="s">
        <v>386</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52"/>
      <c r="B196" s="150" t="s">
        <v>285</v>
      </c>
      <c r="C196" s="19"/>
      <c r="D196" s="135" t="s">
        <v>386</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52"/>
      <c r="B197" s="150" t="s">
        <v>288</v>
      </c>
      <c r="C197" s="19"/>
      <c r="D197" s="135" t="s">
        <v>386</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53"/>
      <c r="B198" s="150" t="s">
        <v>473</v>
      </c>
      <c r="C198" s="19"/>
      <c r="D198" s="135" t="s">
        <v>386</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51" t="s">
        <v>493</v>
      </c>
      <c r="B200" s="150" t="s">
        <v>494</v>
      </c>
      <c r="C200" s="19"/>
      <c r="D200" s="135" t="s">
        <v>386</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52"/>
      <c r="B201" s="150" t="s">
        <v>495</v>
      </c>
      <c r="C201" s="19"/>
      <c r="D201" s="135" t="s">
        <v>386</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53"/>
      <c r="B202" s="150" t="s">
        <v>496</v>
      </c>
      <c r="C202" s="19"/>
      <c r="D202" s="135" t="s">
        <v>386</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51" t="s">
        <v>497</v>
      </c>
      <c r="B204" s="150" t="s">
        <v>498</v>
      </c>
      <c r="C204" s="19"/>
      <c r="D204" s="135" t="s">
        <v>386</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52"/>
      <c r="B205" s="150" t="s">
        <v>499</v>
      </c>
      <c r="C205" s="19"/>
      <c r="D205" s="135" t="s">
        <v>386</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53"/>
      <c r="B206" s="150" t="s">
        <v>500</v>
      </c>
      <c r="C206" s="19"/>
      <c r="D206" s="135" t="s">
        <v>386</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563</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9" t="s">
        <v>488</v>
      </c>
      <c r="B210" s="150" t="s">
        <v>564</v>
      </c>
      <c r="C210" s="19"/>
      <c r="D210" s="135" t="s">
        <v>386</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80"/>
      <c r="B211" s="150" t="s">
        <v>489</v>
      </c>
      <c r="C211" s="19"/>
      <c r="D211" s="135" t="s">
        <v>386</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80"/>
      <c r="B212" s="150" t="s">
        <v>562</v>
      </c>
      <c r="C212" s="19"/>
      <c r="D212" s="135" t="s">
        <v>386</v>
      </c>
      <c r="E212" s="21">
        <f>E192-Baseline!E192</f>
        <v>2.0601886900836983</v>
      </c>
      <c r="F212" s="21">
        <f>F77*F186-Baseline!F77*Baseline!F186</f>
        <v>2.0480977128489859</v>
      </c>
      <c r="G212" s="21">
        <f>G77*G186-Baseline!G77*Baseline!G186</f>
        <v>2.0359467489490455</v>
      </c>
      <c r="H212" s="21">
        <f>H77*H186-Baseline!H77*Baseline!H186</f>
        <v>2.0239482704588019</v>
      </c>
      <c r="I212" s="21">
        <f>I77*I186-Baseline!I77*Baseline!I186</f>
        <v>2.0120982901784017</v>
      </c>
      <c r="J212" s="21">
        <f>J77*J186-Baseline!J77*Baseline!J186</f>
        <v>2.0004054150430002</v>
      </c>
      <c r="K212" s="21">
        <f>K77*K186-Baseline!K77*Baseline!K186</f>
        <v>1.9890683525463131</v>
      </c>
      <c r="L212" s="21">
        <f>L77*L186-Baseline!L77*Baseline!L186</f>
        <v>1.9778597482549105</v>
      </c>
      <c r="M212" s="21">
        <f>M77*M186-Baseline!M77*Baseline!M186</f>
        <v>1.9667764143879887</v>
      </c>
      <c r="N212" s="21">
        <f>N77*N186-Baseline!N77*Baseline!N186</f>
        <v>1.9558152640503221</v>
      </c>
      <c r="O212" s="21">
        <f>O77*O186-Baseline!O77*Baseline!O186</f>
        <v>1.9375164249088439</v>
      </c>
      <c r="P212" s="21">
        <f>P77*P186-Baseline!P77*Baseline!P186</f>
        <v>1.9176937494570081</v>
      </c>
      <c r="Q212" s="21">
        <f>Q77*Q186-Baseline!Q77*Baseline!Q186</f>
        <v>1.8983345148452229</v>
      </c>
      <c r="R212" s="21">
        <f>R77*R186-Baseline!R77*Baseline!R186</f>
        <v>1.8794239873660414</v>
      </c>
      <c r="S212" s="21">
        <f>S77*S186-Baseline!S77*Baseline!S186</f>
        <v>1.8609479267835571</v>
      </c>
      <c r="T212" s="21">
        <f>T77*T186-Baseline!T77*Baseline!T186</f>
        <v>1.8428925697302205</v>
      </c>
      <c r="U212" s="21">
        <f>U77*U186-Baseline!U77*Baseline!U186</f>
        <v>1.8252446152741355</v>
      </c>
      <c r="V212" s="21">
        <f>V77*V186-Baseline!V77*Baseline!V186</f>
        <v>1.8079912067853898</v>
      </c>
      <c r="W212" s="21">
        <f>W77*W186-Baseline!W77*Baseline!W186</f>
        <v>1.7911199195130432</v>
      </c>
      <c r="X212" s="21">
        <f>X77*X186-Baseline!X77*Baseline!X186</f>
        <v>1.7746187428894316</v>
      </c>
      <c r="Y212" s="21">
        <f>Y77*Y186-Baseline!Y77*Baseline!Y186</f>
        <v>1.7584760701503677</v>
      </c>
      <c r="Z212" s="21">
        <f>Z77*Z186-Baseline!Z77*Baseline!Z186</f>
        <v>1.7426806820112872</v>
      </c>
      <c r="AA212" s="21">
        <f>AA77*AA186-Baseline!AA77*Baseline!AA186</f>
        <v>1.7272217342480041</v>
      </c>
      <c r="AB212" s="21">
        <f>AB77*AB186-Baseline!AB77*Baseline!AB186</f>
        <v>1.7104161094243229</v>
      </c>
      <c r="AC212" s="21">
        <f>AC77*AC186-Baseline!AC77*Baseline!AC186</f>
        <v>12.604556742282337</v>
      </c>
      <c r="AD212" s="21">
        <f>AD77*AD186-Baseline!AD77*Baseline!AD186</f>
        <v>12.512497090323146</v>
      </c>
      <c r="AE212" s="21">
        <f>AE77*AE186-Baseline!AE77*Baseline!AE186</f>
        <v>12.422037484383184</v>
      </c>
      <c r="AF212" s="21">
        <f>AF77*AF186-Baseline!AF77*Baseline!AF186</f>
        <v>12.333130677995868</v>
      </c>
      <c r="AG212" s="21">
        <f>AG77*AG186-Baseline!AG77*Baseline!AG186</f>
        <v>12.245730989549493</v>
      </c>
      <c r="AH212" s="21">
        <f>AH77*AH186-Baseline!AH77*Baseline!AH186</f>
        <v>12.159794247560965</v>
      </c>
      <c r="AI212" s="21">
        <f>AI77*AI186-Baseline!AI77*Baseline!AI186</f>
        <v>12.075277752356625</v>
      </c>
      <c r="AJ212" s="21">
        <f>AJ77*AJ186-Baseline!AJ77*Baseline!AJ186</f>
        <v>12.05035447935836</v>
      </c>
      <c r="AK212" s="21">
        <f>AK77*AK186-Baseline!AK77*Baseline!AK186</f>
        <v>12.026256735009376</v>
      </c>
      <c r="AL212" s="21">
        <f>AL77*AL186-Baseline!AL77*Baseline!AL186</f>
        <v>12.002960517794932</v>
      </c>
      <c r="AM212" s="21">
        <f>AM77*AM186-Baseline!AM77*Baseline!AM186</f>
        <v>11.980442519528948</v>
      </c>
      <c r="AN212" s="21">
        <f>AN77*AN186-Baseline!AN77*Baseline!AN186</f>
        <v>11.958680107639809</v>
      </c>
      <c r="AO212" s="21">
        <f>AO77*AO186-Baseline!AO77*Baseline!AO186</f>
        <v>11.937651318374009</v>
      </c>
      <c r="AP212" s="21">
        <f>AP77*AP186-Baseline!AP77*Baseline!AP186</f>
        <v>11.917334821542473</v>
      </c>
      <c r="AQ212" s="21">
        <f>AQ77*AQ186-Baseline!AQ77*Baseline!AQ186</f>
        <v>11.897709906643756</v>
      </c>
      <c r="AR212" s="21">
        <f>AR77*AR186-Baseline!AR77*Baseline!AR186</f>
        <v>11.878756469757146</v>
      </c>
      <c r="AS212" s="21">
        <f>AS77*AS186-Baseline!AS77*Baseline!AS186</f>
        <v>11.860454990893016</v>
      </c>
      <c r="AT212" s="21">
        <f>AT77*AT186-Baseline!AT77*Baseline!AT186</f>
        <v>11.842786520941019</v>
      </c>
      <c r="AU212" s="21">
        <f>AU77*AU186-Baseline!AU77*Baseline!AU186</f>
        <v>11.825732659327349</v>
      </c>
      <c r="AV212" s="21">
        <f>AV77*AV186-Baseline!AV77*Baseline!AV186</f>
        <v>11.809275544128766</v>
      </c>
      <c r="AW212" s="21">
        <f>AW77*AW186-Baseline!AW77*Baseline!AW186</f>
        <v>11.793397829071504</v>
      </c>
      <c r="AX212" s="21">
        <f>AX77*AX186-Baseline!AX77*Baseline!AX186</f>
        <v>11.778082680775155</v>
      </c>
      <c r="AY212" s="21">
        <f>AY77*AY186-Baseline!AY77*Baseline!AY186</f>
        <v>11.749359066458695</v>
      </c>
      <c r="AZ212" s="21">
        <f>AZ77*AZ186-Baseline!AZ77*Baseline!AZ186</f>
        <v>11.716628228983852</v>
      </c>
      <c r="BA212" s="21">
        <f>BA77*BA186-Baseline!BA77*Baseline!BA186</f>
        <v>11.684945126582411</v>
      </c>
      <c r="BB212" s="21">
        <f>BB77*BB186-Baseline!BB77*Baseline!BB186</f>
        <v>11.653347698912485</v>
      </c>
    </row>
    <row r="213" spans="1:54" outlineLevel="2">
      <c r="A213" s="480"/>
      <c r="B213" s="150" t="s">
        <v>490</v>
      </c>
      <c r="C213" s="19"/>
      <c r="D213" s="135" t="s">
        <v>386</v>
      </c>
      <c r="E213" s="21">
        <f>E193-Baseline!E193</f>
        <v>12.284075183324427</v>
      </c>
      <c r="F213" s="21">
        <f>F193-Baseline!F193</f>
        <v>12.429276602591903</v>
      </c>
      <c r="G213" s="21">
        <f>G193-Baseline!G193</f>
        <v>12.528340832088961</v>
      </c>
      <c r="H213" s="21">
        <f>H193-Baseline!H193</f>
        <v>12.626293663170854</v>
      </c>
      <c r="I213" s="21">
        <f>I193-Baseline!I193</f>
        <v>12.765843840818308</v>
      </c>
      <c r="J213" s="21">
        <f>J193-Baseline!J193</f>
        <v>12.903892975192504</v>
      </c>
      <c r="K213" s="21">
        <f>K193-Baseline!K193</f>
        <v>12.999587490465647</v>
      </c>
      <c r="L213" s="21">
        <f>L193-Baseline!L193</f>
        <v>13.13617655688458</v>
      </c>
      <c r="M213" s="21">
        <f>M193-Baseline!M193</f>
        <v>13.271232534588689</v>
      </c>
      <c r="N213" s="21">
        <f>N193-Baseline!N193</f>
        <v>13.363273289962889</v>
      </c>
      <c r="O213" s="21">
        <f>O193-Baseline!O193</f>
        <v>13.443807732471695</v>
      </c>
      <c r="P213" s="21">
        <f>P193-Baseline!P193</f>
        <v>13.509724219929829</v>
      </c>
      <c r="Q213" s="21">
        <f>Q193-Baseline!Q193</f>
        <v>13.574748499334055</v>
      </c>
      <c r="R213" s="21">
        <f>R193-Baseline!R193</f>
        <v>13.678801042757781</v>
      </c>
      <c r="S213" s="21">
        <f>S193-Baseline!S193</f>
        <v>13.741767996367521</v>
      </c>
      <c r="T213" s="21">
        <f>T193-Baseline!T193</f>
        <v>13.803965705771322</v>
      </c>
      <c r="U213" s="21">
        <f>U193-Baseline!U193</f>
        <v>13.865427035686753</v>
      </c>
      <c r="V213" s="21">
        <f>V193-Baseline!V193</f>
        <v>13.96454676786707</v>
      </c>
      <c r="W213" s="21">
        <f>W193-Baseline!W193</f>
        <v>14.024267186563687</v>
      </c>
      <c r="X213" s="21">
        <f>X193-Baseline!X193</f>
        <v>14.121000846121261</v>
      </c>
      <c r="Y213" s="21">
        <f>Y193-Baseline!Y193</f>
        <v>14.179117666611651</v>
      </c>
      <c r="Z213" s="21">
        <f>Z193-Baseline!Z193</f>
        <v>14.273624546864898</v>
      </c>
      <c r="AA213" s="21">
        <f>AA193-Baseline!AA193</f>
        <v>14.366907927004723</v>
      </c>
      <c r="AB213" s="21">
        <f>AB193-Baseline!AB193</f>
        <v>14.444881970988707</v>
      </c>
      <c r="AC213" s="21">
        <f>AC193-Baseline!AC193</f>
        <v>107.99218028129083</v>
      </c>
      <c r="AD213" s="21">
        <f>AD193-Baseline!AD193</f>
        <v>108.74987263222511</v>
      </c>
      <c r="AE213" s="21">
        <f>AE193-Baseline!AE193</f>
        <v>109.52479584242005</v>
      </c>
      <c r="AF213" s="21">
        <f>AF193-Baseline!AF193</f>
        <v>110.28233168010151</v>
      </c>
      <c r="AG213" s="21">
        <f>AG193-Baseline!AG193</f>
        <v>111.02589981014624</v>
      </c>
      <c r="AH213" s="21">
        <f>AH193-Baseline!AH193</f>
        <v>111.75967227330126</v>
      </c>
      <c r="AI213" s="21">
        <f>AI193-Baseline!AI193</f>
        <v>112.48940619460076</v>
      </c>
      <c r="AJ213" s="21">
        <f>AJ193-Baseline!AJ193</f>
        <v>113.7612026073656</v>
      </c>
      <c r="AK213" s="21">
        <f>AK193-Baseline!AK193</f>
        <v>115.03291398336734</v>
      </c>
      <c r="AL213" s="21">
        <f>AL193-Baseline!AL193</f>
        <v>116.30622403998593</v>
      </c>
      <c r="AM213" s="21">
        <f>AM193-Baseline!AM193</f>
        <v>117.58181125258923</v>
      </c>
      <c r="AN213" s="21">
        <f>AN193-Baseline!AN193</f>
        <v>118.85958074195777</v>
      </c>
      <c r="AO213" s="21">
        <f>AO193-Baseline!AO193</f>
        <v>120.13908792107378</v>
      </c>
      <c r="AP213" s="21">
        <f>AP193-Baseline!AP193</f>
        <v>121.42047153756907</v>
      </c>
      <c r="AQ213" s="21">
        <f>AQ193-Baseline!AQ193</f>
        <v>122.70400491331608</v>
      </c>
      <c r="AR213" s="21">
        <f>AR193-Baseline!AR193</f>
        <v>123.989706973257</v>
      </c>
      <c r="AS213" s="21">
        <f>AS193-Baseline!AS193</f>
        <v>125.27755186737274</v>
      </c>
      <c r="AT213" s="21">
        <f>AT193-Baseline!AT193</f>
        <v>126.56756726008939</v>
      </c>
      <c r="AU213" s="21">
        <f>AU193-Baseline!AU193</f>
        <v>127.8598268622405</v>
      </c>
      <c r="AV213" s="21">
        <f>AV193-Baseline!AV193</f>
        <v>129.15437354678346</v>
      </c>
      <c r="AW213" s="21">
        <f>AW193-Baseline!AW193</f>
        <v>130.45122418517772</v>
      </c>
      <c r="AX213" s="21">
        <f>AX193-Baseline!AX193</f>
        <v>131.7504030665711</v>
      </c>
      <c r="AY213" s="21">
        <f>AY193-Baseline!AY193</f>
        <v>132.89410216934493</v>
      </c>
      <c r="AZ213" s="21">
        <f>AZ193-Baseline!AZ193</f>
        <v>133.98481618963172</v>
      </c>
      <c r="BA213" s="21">
        <f>BA193-Baseline!BA193</f>
        <v>135.07948040334134</v>
      </c>
      <c r="BB213" s="21">
        <f>BB193-Baseline!BB193</f>
        <v>136.1672438072107</v>
      </c>
    </row>
    <row r="214" spans="1:54" outlineLevel="2">
      <c r="A214" s="480"/>
      <c r="B214" s="150" t="s">
        <v>491</v>
      </c>
      <c r="C214" s="19"/>
      <c r="D214" s="135" t="s">
        <v>386</v>
      </c>
      <c r="E214" s="21">
        <f>E194-Baseline!E194</f>
        <v>6.1517581989326269</v>
      </c>
      <c r="F214" s="21">
        <f>F194-Baseline!F194</f>
        <v>6.2087861285141548</v>
      </c>
      <c r="G214" s="21">
        <f>G194-Baseline!G194</f>
        <v>6.2659397072178455</v>
      </c>
      <c r="H214" s="21">
        <f>H194-Baseline!H194</f>
        <v>6.3238706004730201</v>
      </c>
      <c r="I214" s="21">
        <f>I194-Baseline!I194</f>
        <v>6.3825838347535084</v>
      </c>
      <c r="J214" s="21">
        <f>J194-Baseline!J194</f>
        <v>6.4421246979475875</v>
      </c>
      <c r="K214" s="21">
        <f>K194-Baseline!K194</f>
        <v>6.5031621451632233</v>
      </c>
      <c r="L214" s="21">
        <f>L194-Baseline!L194</f>
        <v>6.564991024018731</v>
      </c>
      <c r="M214" s="21">
        <f>M194-Baseline!M194</f>
        <v>6.6276170360574653</v>
      </c>
      <c r="N214" s="21">
        <f>N194-Baseline!N194</f>
        <v>6.6910459871602548</v>
      </c>
      <c r="O214" s="21">
        <f>O194-Baseline!O194</f>
        <v>6.7293845353214996</v>
      </c>
      <c r="P214" s="21">
        <f>P194-Baseline!P194</f>
        <v>6.7619658810488295</v>
      </c>
      <c r="Q214" s="21">
        <f>Q194-Baseline!Q194</f>
        <v>6.7956379966453975</v>
      </c>
      <c r="R214" s="21">
        <f>R194-Baseline!R194</f>
        <v>6.8303982631333326</v>
      </c>
      <c r="S214" s="21">
        <f>S194-Baseline!S194</f>
        <v>6.8646994009822615</v>
      </c>
      <c r="T214" s="21">
        <f>T194-Baseline!T194</f>
        <v>6.9000679104521616</v>
      </c>
      <c r="U214" s="21">
        <f>U194-Baseline!U194</f>
        <v>6.9365011729531432</v>
      </c>
      <c r="V214" s="21">
        <f>V194-Baseline!V194</f>
        <v>6.9739968119034028</v>
      </c>
      <c r="W214" s="21">
        <f>W194-Baseline!W194</f>
        <v>7.0125526756313983</v>
      </c>
      <c r="X214" s="21">
        <f>X194-Baseline!X194</f>
        <v>7.052166852278889</v>
      </c>
      <c r="Y214" s="21">
        <f>Y194-Baseline!Y194</f>
        <v>7.0928376609825614</v>
      </c>
      <c r="Z214" s="21">
        <f>Z194-Baseline!Z194</f>
        <v>7.1345636450787691</v>
      </c>
      <c r="AA214" s="21">
        <f>AA194-Baseline!AA194</f>
        <v>7.1773435709599056</v>
      </c>
      <c r="AB214" s="21">
        <f>AB194-Baseline!AB194</f>
        <v>7.2141216625970994</v>
      </c>
      <c r="AC214" s="21">
        <f>AC194-Baseline!AC194</f>
        <v>53.925718299534324</v>
      </c>
      <c r="AD214" s="21">
        <f>AD194-Baseline!AD194</f>
        <v>54.295473059330348</v>
      </c>
      <c r="AE214" s="21">
        <f>AE194-Baseline!AE194</f>
        <v>54.663889121471676</v>
      </c>
      <c r="AF214" s="21">
        <f>AF194-Baseline!AF194</f>
        <v>55.028436407961294</v>
      </c>
      <c r="AG214" s="21">
        <f>AG194-Baseline!AG194</f>
        <v>55.387731049795896</v>
      </c>
      <c r="AH214" s="21">
        <f>AH194-Baseline!AH194</f>
        <v>55.741925906524898</v>
      </c>
      <c r="AI214" s="21">
        <f>AI194-Baseline!AI194</f>
        <v>56.09338982070124</v>
      </c>
      <c r="AJ214" s="21">
        <f>AJ194-Baseline!AJ194</f>
        <v>56.715064259726063</v>
      </c>
      <c r="AK214" s="21">
        <f>AK194-Baseline!AK194</f>
        <v>57.337396017601748</v>
      </c>
      <c r="AL214" s="21">
        <f>AL194-Baseline!AL194</f>
        <v>57.960519703463845</v>
      </c>
      <c r="AM214" s="21">
        <f>AM194-Baseline!AM194</f>
        <v>58.584657927986363</v>
      </c>
      <c r="AN214" s="21">
        <f>AN194-Baseline!AN194</f>
        <v>59.209886328778566</v>
      </c>
      <c r="AO214" s="21">
        <f>AO194-Baseline!AO194</f>
        <v>59.836083393951512</v>
      </c>
      <c r="AP214" s="21">
        <f>AP194-Baseline!AP194</f>
        <v>60.46329183903854</v>
      </c>
      <c r="AQ214" s="21">
        <f>AQ194-Baseline!AQ194</f>
        <v>61.091572654558178</v>
      </c>
      <c r="AR214" s="21">
        <f>AR194-Baseline!AR194</f>
        <v>61.720955866309794</v>
      </c>
      <c r="AS214" s="21">
        <f>AS194-Baseline!AS194</f>
        <v>62.351447968305081</v>
      </c>
      <c r="AT214" s="21">
        <f>AT194-Baseline!AT194</f>
        <v>62.983059347132738</v>
      </c>
      <c r="AU214" s="21">
        <f>AU194-Baseline!AU194</f>
        <v>63.615815317600976</v>
      </c>
      <c r="AV214" s="21">
        <f>AV194-Baseline!AV194</f>
        <v>64.249734013711006</v>
      </c>
      <c r="AW214" s="21">
        <f>AW194-Baseline!AW194</f>
        <v>64.884827421142148</v>
      </c>
      <c r="AX214" s="21">
        <f>AX194-Baseline!AX194</f>
        <v>65.521106654770279</v>
      </c>
      <c r="AY214" s="21">
        <f>AY194-Baseline!AY194</f>
        <v>66.080100428254724</v>
      </c>
      <c r="AZ214" s="21">
        <f>AZ194-Baseline!AZ194</f>
        <v>66.612797896767461</v>
      </c>
      <c r="BA214" s="21">
        <f>BA194-Baseline!BA194</f>
        <v>67.147511662302435</v>
      </c>
      <c r="BB214" s="21">
        <f>BB194-Baseline!BB194</f>
        <v>67.678846345198593</v>
      </c>
    </row>
    <row r="215" spans="1:54" outlineLevel="2">
      <c r="A215" s="480"/>
      <c r="B215" s="150" t="s">
        <v>492</v>
      </c>
      <c r="C215" s="19"/>
      <c r="D215" s="135" t="s">
        <v>386</v>
      </c>
      <c r="E215" s="21">
        <f>E195-Baseline!E195</f>
        <v>18.455274592426328</v>
      </c>
      <c r="F215" s="21">
        <f>F195-Baseline!F195</f>
        <v>18.626358381196564</v>
      </c>
      <c r="G215" s="21">
        <f>G195-Baseline!G195</f>
        <v>18.797819121653543</v>
      </c>
      <c r="H215" s="21">
        <f>H195-Baseline!H195</f>
        <v>18.971611801419058</v>
      </c>
      <c r="I215" s="21">
        <f>I195-Baseline!I195</f>
        <v>19.147751504260526</v>
      </c>
      <c r="J215" s="21">
        <f>J195-Baseline!J195</f>
        <v>19.326374089598062</v>
      </c>
      <c r="K215" s="21">
        <f>K195-Baseline!K195</f>
        <v>19.50948643548967</v>
      </c>
      <c r="L215" s="21">
        <f>L195-Baseline!L195</f>
        <v>19.69497307205619</v>
      </c>
      <c r="M215" s="21">
        <f>M195-Baseline!M195</f>
        <v>19.882851103999052</v>
      </c>
      <c r="N215" s="21">
        <f>N195-Baseline!N195</f>
        <v>20.07313795733068</v>
      </c>
      <c r="O215" s="21">
        <f>O195-Baseline!O195</f>
        <v>20.188153605964498</v>
      </c>
      <c r="P215" s="21">
        <f>P195-Baseline!P195</f>
        <v>20.285897647215684</v>
      </c>
      <c r="Q215" s="21">
        <f>Q195-Baseline!Q195</f>
        <v>20.386913989936193</v>
      </c>
      <c r="R215" s="21">
        <f>R195-Baseline!R195</f>
        <v>20.491194789399998</v>
      </c>
      <c r="S215" s="21">
        <f>S195-Baseline!S195</f>
        <v>20.594098198997997</v>
      </c>
      <c r="T215" s="21">
        <f>T195-Baseline!T195</f>
        <v>20.700203727446013</v>
      </c>
      <c r="U215" s="21">
        <f>U195-Baseline!U195</f>
        <v>20.809503522732452</v>
      </c>
      <c r="V215" s="21">
        <f>V195-Baseline!V195</f>
        <v>20.921990431873791</v>
      </c>
      <c r="W215" s="21">
        <f>W195-Baseline!W195</f>
        <v>21.037658026894199</v>
      </c>
      <c r="X215" s="21">
        <f>X195-Baseline!X195</f>
        <v>21.156500556836665</v>
      </c>
      <c r="Y215" s="21">
        <f>Y195-Baseline!Y195</f>
        <v>21.278512982947682</v>
      </c>
      <c r="Z215" s="21">
        <f>Z195-Baseline!Z195</f>
        <v>21.403690931538478</v>
      </c>
      <c r="AA215" s="21">
        <f>AA195-Baseline!AA195</f>
        <v>21.532030716544742</v>
      </c>
      <c r="AB215" s="21">
        <f>AB195-Baseline!AB195</f>
        <v>21.6423649877913</v>
      </c>
      <c r="AC215" s="21">
        <f>AC195-Baseline!AC195</f>
        <v>161.77715490013136</v>
      </c>
      <c r="AD215" s="21">
        <f>AD195-Baseline!AD195</f>
        <v>162.88641918124213</v>
      </c>
      <c r="AE215" s="21">
        <f>AE195-Baseline!AE195</f>
        <v>163.99166736973902</v>
      </c>
      <c r="AF215" s="21">
        <f>AF195-Baseline!AF195</f>
        <v>165.08530923173768</v>
      </c>
      <c r="AG215" s="21">
        <f>AG195-Baseline!AG195</f>
        <v>166.16319315508611</v>
      </c>
      <c r="AH215" s="21">
        <f>AH195-Baseline!AH195</f>
        <v>167.22577772663746</v>
      </c>
      <c r="AI215" s="21">
        <f>AI195-Baseline!AI195</f>
        <v>168.28016947019472</v>
      </c>
      <c r="AJ215" s="21">
        <f>AJ195-Baseline!AJ195</f>
        <v>170.14519278805687</v>
      </c>
      <c r="AK215" s="21">
        <f>AK195-Baseline!AK195</f>
        <v>172.01218806226959</v>
      </c>
      <c r="AL215" s="21">
        <f>AL195-Baseline!AL195</f>
        <v>173.88155912040492</v>
      </c>
      <c r="AM215" s="21">
        <f>AM195-Baseline!AM195</f>
        <v>175.75397379481959</v>
      </c>
      <c r="AN215" s="21">
        <f>AN195-Baseline!AN195</f>
        <v>177.62965899791834</v>
      </c>
      <c r="AO215" s="21">
        <f>AO195-Baseline!AO195</f>
        <v>179.50825019411567</v>
      </c>
      <c r="AP215" s="21">
        <f>AP195-Baseline!AP195</f>
        <v>181.38987553006018</v>
      </c>
      <c r="AQ215" s="21">
        <f>AQ195-Baseline!AQ195</f>
        <v>183.27471797732412</v>
      </c>
      <c r="AR215" s="21">
        <f>AR195-Baseline!AR195</f>
        <v>185.16286761329121</v>
      </c>
      <c r="AS215" s="21">
        <f>AS195-Baseline!AS195</f>
        <v>187.0543439199692</v>
      </c>
      <c r="AT215" s="21">
        <f>AT195-Baseline!AT195</f>
        <v>188.94917805714385</v>
      </c>
      <c r="AU215" s="21">
        <f>AU195-Baseline!AU195</f>
        <v>190.84744596924327</v>
      </c>
      <c r="AV215" s="21">
        <f>AV195-Baseline!AV195</f>
        <v>192.74920205826814</v>
      </c>
      <c r="AW215" s="21">
        <f>AW195-Baseline!AW195</f>
        <v>194.65448228125376</v>
      </c>
      <c r="AX215" s="21">
        <f>AX195-Baseline!AX195</f>
        <v>196.56331998282806</v>
      </c>
      <c r="AY215" s="21">
        <f>AY195-Baseline!AY195</f>
        <v>198.24030130394843</v>
      </c>
      <c r="AZ215" s="21">
        <f>AZ195-Baseline!AZ195</f>
        <v>199.83839371014372</v>
      </c>
      <c r="BA215" s="21">
        <f>BA195-Baseline!BA195</f>
        <v>201.44253500740345</v>
      </c>
      <c r="BB215" s="21">
        <f>BB195-Baseline!BB195</f>
        <v>203.03653905674287</v>
      </c>
    </row>
    <row r="216" spans="1:54" outlineLevel="2">
      <c r="A216" s="480"/>
      <c r="B216" s="150" t="s">
        <v>285</v>
      </c>
      <c r="C216" s="19"/>
      <c r="D216" s="135" t="s">
        <v>386</v>
      </c>
      <c r="E216" s="21">
        <f>E196-Baseline!E196</f>
        <v>1.4441851809957318</v>
      </c>
      <c r="F216" s="21">
        <f>F196-Baseline!F196</f>
        <v>1.4579353241858821</v>
      </c>
      <c r="G216" s="21">
        <f>G196-Baseline!G196</f>
        <v>1.4718959459012819</v>
      </c>
      <c r="H216" s="21">
        <f>H196-Baseline!H196</f>
        <v>1.4861871574498884</v>
      </c>
      <c r="I216" s="21">
        <f>I196-Baseline!I196</f>
        <v>1.5008121969655686</v>
      </c>
      <c r="J216" s="21">
        <f>J196-Baseline!J196</f>
        <v>1.5157818066546851</v>
      </c>
      <c r="K216" s="21">
        <f>K196-Baseline!K196</f>
        <v>1.531124614695337</v>
      </c>
      <c r="L216" s="21">
        <f>L196-Baseline!L196</f>
        <v>1.5468114105398365</v>
      </c>
      <c r="M216" s="21">
        <f>M196-Baseline!M196</f>
        <v>1.5628457852199689</v>
      </c>
      <c r="N216" s="21">
        <f>N196-Baseline!N196</f>
        <v>1.5792313712584241</v>
      </c>
      <c r="O216" s="21">
        <f>O196-Baseline!O196</f>
        <v>1.5954826829664408</v>
      </c>
      <c r="P216" s="21">
        <f>P196-Baseline!P196</f>
        <v>1.6119637655427153</v>
      </c>
      <c r="Q216" s="21">
        <f>Q196-Baseline!Q196</f>
        <v>1.6288072079882907</v>
      </c>
      <c r="R216" s="21">
        <f>R196-Baseline!R196</f>
        <v>1.6460168565060431</v>
      </c>
      <c r="S216" s="21">
        <f>S196-Baseline!S196</f>
        <v>1.6635966187672009</v>
      </c>
      <c r="T216" s="21">
        <f>T196-Baseline!T196</f>
        <v>1.681550506251692</v>
      </c>
      <c r="U216" s="21">
        <f>U196-Baseline!U196</f>
        <v>1.6998826193171703</v>
      </c>
      <c r="V216" s="21">
        <f>V196-Baseline!V196</f>
        <v>1.7185971325326306</v>
      </c>
      <c r="W216" s="21">
        <f>W196-Baseline!W196</f>
        <v>1.7376983315828332</v>
      </c>
      <c r="X216" s="21">
        <f>X196-Baseline!X196</f>
        <v>1.7571905453095289</v>
      </c>
      <c r="Y216" s="21">
        <f>Y196-Baseline!Y196</f>
        <v>1.777078265514495</v>
      </c>
      <c r="Z216" s="21">
        <f>Z196-Baseline!Z196</f>
        <v>1.7973659930562573</v>
      </c>
      <c r="AA216" s="21">
        <f>AA196-Baseline!AA196</f>
        <v>1.8180583545012394</v>
      </c>
      <c r="AB216" s="21">
        <f>AB196-Baseline!AB196</f>
        <v>1.8380613930600229</v>
      </c>
      <c r="AC216" s="21">
        <f>AC196-Baseline!AC196</f>
        <v>3.2745684459272271</v>
      </c>
      <c r="AD216" s="21">
        <f>AD196-Baseline!AD196</f>
        <v>3.2713617985380425</v>
      </c>
      <c r="AE216" s="21">
        <f>AE196-Baseline!AE196</f>
        <v>3.268905700199241</v>
      </c>
      <c r="AF216" s="21">
        <f>AF196-Baseline!AF196</f>
        <v>3.2672004180466145</v>
      </c>
      <c r="AG216" s="21">
        <f>AG196-Baseline!AG196</f>
        <v>3.2662464388499179</v>
      </c>
      <c r="AH216" s="21">
        <f>AH196-Baseline!AH196</f>
        <v>3.2660443973391224</v>
      </c>
      <c r="AI216" s="21">
        <f>AI196-Baseline!AI196</f>
        <v>3.2665951537756537</v>
      </c>
      <c r="AJ216" s="21">
        <f>AJ196-Baseline!AJ196</f>
        <v>3.2748042778974447</v>
      </c>
      <c r="AK216" s="21">
        <f>AK196-Baseline!AK196</f>
        <v>3.2837918093387897</v>
      </c>
      <c r="AL216" s="21">
        <f>AL196-Baseline!AL196</f>
        <v>3.2935640445098531</v>
      </c>
      <c r="AM216" s="21">
        <f>AM196-Baseline!AM196</f>
        <v>3.3041275608728409</v>
      </c>
      <c r="AN216" s="21">
        <f>AN196-Baseline!AN196</f>
        <v>3.3154891179079806</v>
      </c>
      <c r="AO216" s="21">
        <f>AO196-Baseline!AO196</f>
        <v>3.3276557763789283</v>
      </c>
      <c r="AP216" s="21">
        <f>AP196-Baseline!AP196</f>
        <v>3.3406347983964557</v>
      </c>
      <c r="AQ216" s="21">
        <f>AQ196-Baseline!AQ196</f>
        <v>3.3544337081462121</v>
      </c>
      <c r="AR216" s="21">
        <f>AR196-Baseline!AR196</f>
        <v>3.3690603226938389</v>
      </c>
      <c r="AS216" s="21">
        <f>AS196-Baseline!AS196</f>
        <v>3.3845226641225428</v>
      </c>
      <c r="AT216" s="21">
        <f>AT196-Baseline!AT196</f>
        <v>3.4008290527503227</v>
      </c>
      <c r="AU216" s="21">
        <f>AU196-Baseline!AU196</f>
        <v>3.4179880801820479</v>
      </c>
      <c r="AV216" s="21">
        <f>AV196-Baseline!AV196</f>
        <v>3.4360086085018886</v>
      </c>
      <c r="AW216" s="21">
        <f>AW196-Baseline!AW196</f>
        <v>3.4548997552911751</v>
      </c>
      <c r="AX216" s="21">
        <f>AX196-Baseline!AX196</f>
        <v>3.4746709501157542</v>
      </c>
      <c r="AY216" s="21">
        <f>AY196-Baseline!AY196</f>
        <v>3.4935628268294723</v>
      </c>
      <c r="AZ216" s="21">
        <f>AZ196-Baseline!AZ196</f>
        <v>3.5127096293733198</v>
      </c>
      <c r="BA216" s="21">
        <f>BA196-Baseline!BA196</f>
        <v>3.532755168868118</v>
      </c>
      <c r="BB216" s="21">
        <f>BB196-Baseline!BB196</f>
        <v>3.552915099729137</v>
      </c>
    </row>
    <row r="217" spans="1:54" outlineLevel="2">
      <c r="A217" s="480"/>
      <c r="B217" s="150" t="s">
        <v>288</v>
      </c>
      <c r="C217" s="19"/>
      <c r="D217" s="135"/>
      <c r="E217" s="21">
        <f>E197-Baseline!E197</f>
        <v>6.1219148991000001</v>
      </c>
      <c r="F217" s="21">
        <f>F197-Baseline!F197</f>
        <v>6.0655527439613532</v>
      </c>
      <c r="G217" s="21">
        <f>G197-Baseline!G197</f>
        <v>6.0099070118602542</v>
      </c>
      <c r="H217" s="21">
        <f>H197-Baseline!H197</f>
        <v>5.9554738398801428</v>
      </c>
      <c r="I217" s="21">
        <f>I197-Baseline!I197</f>
        <v>5.9022153467260496</v>
      </c>
      <c r="J217" s="21">
        <f>J197-Baseline!J197</f>
        <v>5.8501195036392266</v>
      </c>
      <c r="K217" s="21">
        <f>K197-Baseline!K197</f>
        <v>5.7993120965351421</v>
      </c>
      <c r="L217" s="21">
        <f>L197-Baseline!L197</f>
        <v>5.7495648566442936</v>
      </c>
      <c r="M217" s="21">
        <f>M197-Baseline!M197</f>
        <v>5.7008450119093723</v>
      </c>
      <c r="N217" s="21">
        <f>N197-Baseline!N197</f>
        <v>5.6531208852208108</v>
      </c>
      <c r="O217" s="21">
        <f>O197-Baseline!O197</f>
        <v>5.5978190453627485</v>
      </c>
      <c r="P217" s="21">
        <f>P197-Baseline!P197</f>
        <v>5.5415737188089729</v>
      </c>
      <c r="Q217" s="21">
        <f>Q197-Baseline!Q197</f>
        <v>5.4866361867167281</v>
      </c>
      <c r="R217" s="21">
        <f>R197-Baseline!R197</f>
        <v>5.4329650213507552</v>
      </c>
      <c r="S217" s="21">
        <f>S197-Baseline!S197</f>
        <v>5.3805201844956017</v>
      </c>
      <c r="T217" s="21">
        <f>T197-Baseline!T197</f>
        <v>5.3292629822480295</v>
      </c>
      <c r="U217" s="21">
        <f>U197-Baseline!U197</f>
        <v>5.2791560152441921</v>
      </c>
      <c r="V217" s="21">
        <f>V197-Baseline!V197</f>
        <v>5.2301631394912702</v>
      </c>
      <c r="W217" s="21">
        <f>W197-Baseline!W197</f>
        <v>5.182249423313471</v>
      </c>
      <c r="X217" s="21">
        <f>X197-Baseline!X197</f>
        <v>5.1353811023475</v>
      </c>
      <c r="Y217" s="21">
        <f>Y197-Baseline!Y197</f>
        <v>5.0895255460122053</v>
      </c>
      <c r="Z217" s="21">
        <f>Z197-Baseline!Z197</f>
        <v>5.0446512138952748</v>
      </c>
      <c r="AA217" s="21">
        <f>AA197-Baseline!AA197</f>
        <v>5.0007276239111302</v>
      </c>
      <c r="AB217" s="21">
        <f>AB197-Baseline!AB197</f>
        <v>4.9541492032796928</v>
      </c>
      <c r="AC217" s="21">
        <f>AC197-Baseline!AC197</f>
        <v>18.203939551030828</v>
      </c>
      <c r="AD217" s="21">
        <f>AD197-Baseline!AD197</f>
        <v>17.991521008977013</v>
      </c>
      <c r="AE217" s="21">
        <f>AE197-Baseline!AE197</f>
        <v>17.784521211237717</v>
      </c>
      <c r="AF217" s="21">
        <f>AF197-Baseline!AF197</f>
        <v>17.582765738567574</v>
      </c>
      <c r="AG217" s="21">
        <f>AG197-Baseline!AG197</f>
        <v>17.386086050168398</v>
      </c>
      <c r="AH217" s="21">
        <f>AH197-Baseline!AH197</f>
        <v>17.194319259038181</v>
      </c>
      <c r="AI217" s="21">
        <f>AI197-Baseline!AI197</f>
        <v>17.00730796350333</v>
      </c>
      <c r="AJ217" s="21">
        <f>AJ197-Baseline!AJ197</f>
        <v>16.906574336794552</v>
      </c>
      <c r="AK217" s="21">
        <f>AK197-Baseline!AK197</f>
        <v>16.808961710857155</v>
      </c>
      <c r="AL217" s="21">
        <f>AL197-Baseline!AL197</f>
        <v>16.714380483996919</v>
      </c>
      <c r="AM217" s="21">
        <f>AM197-Baseline!AM197</f>
        <v>16.622743685726206</v>
      </c>
      <c r="AN217" s="21">
        <f>AN197-Baseline!AN197</f>
        <v>16.533966899290828</v>
      </c>
      <c r="AO217" s="21">
        <f>AO197-Baseline!AO197</f>
        <v>16.44796819550697</v>
      </c>
      <c r="AP217" s="21">
        <f>AP197-Baseline!AP197</f>
        <v>16.364668057989181</v>
      </c>
      <c r="AQ217" s="21">
        <f>AQ197-Baseline!AQ197</f>
        <v>16.283989298880279</v>
      </c>
      <c r="AR217" s="21">
        <f>AR197-Baseline!AR197</f>
        <v>16.205857019262602</v>
      </c>
      <c r="AS217" s="21">
        <f>AS197-Baseline!AS197</f>
        <v>16.130198525207593</v>
      </c>
      <c r="AT217" s="21">
        <f>AT197-Baseline!AT197</f>
        <v>16.056943257970232</v>
      </c>
      <c r="AU217" s="21">
        <f>AU197-Baseline!AU197</f>
        <v>15.986022754881684</v>
      </c>
      <c r="AV217" s="21">
        <f>AV197-Baseline!AV197</f>
        <v>15.917370562735396</v>
      </c>
      <c r="AW217" s="21">
        <f>AW197-Baseline!AW197</f>
        <v>15.85092220197777</v>
      </c>
      <c r="AX217" s="21">
        <f>AX197-Baseline!AX197</f>
        <v>15.786615094422448</v>
      </c>
      <c r="AY217" s="21">
        <f>AY197-Baseline!AY197</f>
        <v>15.708401644751849</v>
      </c>
      <c r="AZ217" s="21">
        <f>AZ197-Baseline!AZ197</f>
        <v>15.62701143333703</v>
      </c>
      <c r="BA217" s="21">
        <f>BA197-Baseline!BA197</f>
        <v>15.548196038739878</v>
      </c>
      <c r="BB217" s="21">
        <f>BB197-Baseline!BB197</f>
        <v>15.469997487705809</v>
      </c>
    </row>
    <row r="218" spans="1:54" outlineLevel="2">
      <c r="A218" s="481"/>
      <c r="B218" s="150" t="s">
        <v>473</v>
      </c>
      <c r="C218" s="19"/>
      <c r="D218" s="135" t="s">
        <v>386</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9" t="s">
        <v>493</v>
      </c>
      <c r="B220" s="150" t="s">
        <v>494</v>
      </c>
      <c r="C220" s="19"/>
      <c r="D220" s="135" t="s">
        <v>386</v>
      </c>
      <c r="E220" s="21">
        <f>E200-Baseline!E200</f>
        <v>21.910363953503857</v>
      </c>
      <c r="F220" s="21">
        <f>F200-Baseline!F200</f>
        <v>22.000862383588125</v>
      </c>
      <c r="G220" s="21">
        <f>G200-Baseline!G200</f>
        <v>22.046090538799543</v>
      </c>
      <c r="H220" s="21">
        <f>H200-Baseline!H200</f>
        <v>22.091902930959684</v>
      </c>
      <c r="I220" s="21">
        <f>I200-Baseline!I200</f>
        <v>22.180969674688328</v>
      </c>
      <c r="J220" s="21">
        <f>J200-Baseline!J200</f>
        <v>22.270199700529417</v>
      </c>
      <c r="K220" s="21">
        <f>K200-Baseline!K200</f>
        <v>22.319092554242442</v>
      </c>
      <c r="L220" s="21">
        <f>L200-Baseline!L200</f>
        <v>22.410412572323622</v>
      </c>
      <c r="M220" s="21">
        <f>M200-Baseline!M200</f>
        <v>22.50169974610602</v>
      </c>
      <c r="N220" s="21">
        <f>N200-Baseline!N200</f>
        <v>22.551440810492448</v>
      </c>
      <c r="O220" s="21">
        <f>O200-Baseline!O200</f>
        <v>22.574625885709729</v>
      </c>
      <c r="P220" s="21">
        <f>P200-Baseline!P200</f>
        <v>22.580955453738525</v>
      </c>
      <c r="Q220" s="21">
        <f>Q200-Baseline!Q200</f>
        <v>22.588526408884299</v>
      </c>
      <c r="R220" s="21">
        <f>R200-Baseline!R200</f>
        <v>22.63720690798062</v>
      </c>
      <c r="S220" s="21">
        <f>S200-Baseline!S200</f>
        <v>22.64683272641388</v>
      </c>
      <c r="T220" s="21">
        <f>T200-Baseline!T200</f>
        <v>22.657671764001265</v>
      </c>
      <c r="U220" s="21">
        <f>U200-Baseline!U200</f>
        <v>22.66971028552225</v>
      </c>
      <c r="V220" s="21">
        <f>V200-Baseline!V200</f>
        <v>22.721298246676362</v>
      </c>
      <c r="W220" s="21">
        <f>W200-Baseline!W200</f>
        <v>22.735334860973037</v>
      </c>
      <c r="X220" s="21">
        <f>X200-Baseline!X200</f>
        <v>22.788191236667721</v>
      </c>
      <c r="Y220" s="21">
        <f>Y200-Baseline!Y200</f>
        <v>22.804197548288716</v>
      </c>
      <c r="Z220" s="21">
        <f>Z200-Baseline!Z200</f>
        <v>22.858322435827716</v>
      </c>
      <c r="AA220" s="21">
        <f>AA200-Baseline!AA200</f>
        <v>22.912915639665094</v>
      </c>
      <c r="AB220" s="21">
        <f>AB200-Baseline!AB200</f>
        <v>22.947508676752747</v>
      </c>
      <c r="AC220" s="21">
        <f>AC200-Baseline!AC200</f>
        <v>142.07524502053121</v>
      </c>
      <c r="AD220" s="21">
        <f>AD200-Baseline!AD200</f>
        <v>142.52525253006331</v>
      </c>
      <c r="AE220" s="21">
        <f>AE200-Baseline!AE200</f>
        <v>143.00026023824017</v>
      </c>
      <c r="AF220" s="21">
        <f>AF200-Baseline!AF200</f>
        <v>143.46542851471156</v>
      </c>
      <c r="AG220" s="21">
        <f>AG200-Baseline!AG200</f>
        <v>143.92396328871405</v>
      </c>
      <c r="AH220" s="21">
        <f>AH200-Baseline!AH200</f>
        <v>144.37983017723951</v>
      </c>
      <c r="AI220" s="21">
        <f>AI200-Baseline!AI200</f>
        <v>144.83858706423638</v>
      </c>
      <c r="AJ220" s="21">
        <f>AJ200-Baseline!AJ200</f>
        <v>145.99293570141597</v>
      </c>
      <c r="AK220" s="21">
        <f>AK200-Baseline!AK200</f>
        <v>147.15192423857266</v>
      </c>
      <c r="AL220" s="21">
        <f>AL200-Baseline!AL200</f>
        <v>148.31712908628765</v>
      </c>
      <c r="AM220" s="21">
        <f>AM200-Baseline!AM200</f>
        <v>149.48912501871723</v>
      </c>
      <c r="AN220" s="21">
        <f>AN200-Baseline!AN200</f>
        <v>150.66771686679638</v>
      </c>
      <c r="AO220" s="21">
        <f>AO200-Baseline!AO200</f>
        <v>151.85236321133368</v>
      </c>
      <c r="AP220" s="21">
        <f>AP200-Baseline!AP200</f>
        <v>153.04310921549717</v>
      </c>
      <c r="AQ220" s="21">
        <f>AQ200-Baseline!AQ200</f>
        <v>154.24013782698634</v>
      </c>
      <c r="AR220" s="21">
        <f>AR200-Baseline!AR200</f>
        <v>155.44338078497057</v>
      </c>
      <c r="AS220" s="21">
        <f>AS200-Baseline!AS200</f>
        <v>156.6527280475959</v>
      </c>
      <c r="AT220" s="21">
        <f>AT200-Baseline!AT200</f>
        <v>157.86812609175095</v>
      </c>
      <c r="AU220" s="21">
        <f>AU200-Baseline!AU200</f>
        <v>159.08957035663158</v>
      </c>
      <c r="AV220" s="21">
        <f>AV200-Baseline!AV200</f>
        <v>160.31702826214948</v>
      </c>
      <c r="AW220" s="21">
        <f>AW200-Baseline!AW200</f>
        <v>161.55044397151815</v>
      </c>
      <c r="AX220" s="21">
        <f>AX200-Baseline!AX200</f>
        <v>162.78977179188445</v>
      </c>
      <c r="AY220" s="21">
        <f>AY200-Baseline!AY200</f>
        <v>163.84542570738495</v>
      </c>
      <c r="AZ220" s="21">
        <f>AZ200-Baseline!AZ200</f>
        <v>164.84116548132593</v>
      </c>
      <c r="BA220" s="21">
        <f>BA200-Baseline!BA200</f>
        <v>165.84537673753175</v>
      </c>
      <c r="BB220" s="21">
        <f>BB200-Baseline!BB200</f>
        <v>166.84350409355812</v>
      </c>
    </row>
    <row r="221" spans="1:54" outlineLevel="2">
      <c r="A221" s="480"/>
      <c r="B221" s="150" t="s">
        <v>495</v>
      </c>
      <c r="C221" s="19"/>
      <c r="D221" s="135" t="s">
        <v>386</v>
      </c>
      <c r="E221" s="21">
        <f>E201-Baseline!E201</f>
        <v>15.778046969112056</v>
      </c>
      <c r="F221" s="21">
        <f>F201-Baseline!F201</f>
        <v>15.780371909510377</v>
      </c>
      <c r="G221" s="21">
        <f>G201-Baseline!G201</f>
        <v>15.783689413928428</v>
      </c>
      <c r="H221" s="21">
        <f>H201-Baseline!H201</f>
        <v>15.789479868261854</v>
      </c>
      <c r="I221" s="21">
        <f>I201-Baseline!I201</f>
        <v>15.797709668623529</v>
      </c>
      <c r="J221" s="21">
        <f>J201-Baseline!J201</f>
        <v>15.8084314232845</v>
      </c>
      <c r="K221" s="21">
        <f>K201-Baseline!K201</f>
        <v>15.822667208940015</v>
      </c>
      <c r="L221" s="21">
        <f>L201-Baseline!L201</f>
        <v>15.839227039457771</v>
      </c>
      <c r="M221" s="21">
        <f>M201-Baseline!M201</f>
        <v>15.858084247574794</v>
      </c>
      <c r="N221" s="21">
        <f>N201-Baseline!N201</f>
        <v>15.879213507689812</v>
      </c>
      <c r="O221" s="21">
        <f>O201-Baseline!O201</f>
        <v>15.860202688559532</v>
      </c>
      <c r="P221" s="21">
        <f>P201-Baseline!P201</f>
        <v>15.833197114857525</v>
      </c>
      <c r="Q221" s="21">
        <f>Q201-Baseline!Q201</f>
        <v>15.809415906195641</v>
      </c>
      <c r="R221" s="21">
        <f>R201-Baseline!R201</f>
        <v>15.788804128356173</v>
      </c>
      <c r="S221" s="21">
        <f>S201-Baseline!S201</f>
        <v>15.769764131028621</v>
      </c>
      <c r="T221" s="21">
        <f>T201-Baseline!T201</f>
        <v>15.753773968682104</v>
      </c>
      <c r="U221" s="21">
        <f>U201-Baseline!U201</f>
        <v>15.740784422788641</v>
      </c>
      <c r="V221" s="21">
        <f>V201-Baseline!V201</f>
        <v>15.730748290712693</v>
      </c>
      <c r="W221" s="21">
        <f>W201-Baseline!W201</f>
        <v>15.723620350040747</v>
      </c>
      <c r="X221" s="21">
        <f>X201-Baseline!X201</f>
        <v>15.71935724282535</v>
      </c>
      <c r="Y221" s="21">
        <f>Y201-Baseline!Y201</f>
        <v>15.717917542659631</v>
      </c>
      <c r="Z221" s="21">
        <f>Z201-Baseline!Z201</f>
        <v>15.719261534041587</v>
      </c>
      <c r="AA221" s="21">
        <f>AA201-Baseline!AA201</f>
        <v>15.72335128362028</v>
      </c>
      <c r="AB221" s="21">
        <f>AB201-Baseline!AB201</f>
        <v>15.716748368361138</v>
      </c>
      <c r="AC221" s="21">
        <f>AC201-Baseline!AC201</f>
        <v>88.008783038774723</v>
      </c>
      <c r="AD221" s="21">
        <f>AD201-Baseline!AD201</f>
        <v>88.070852957168555</v>
      </c>
      <c r="AE221" s="21">
        <f>AE201-Baseline!AE201</f>
        <v>88.139353517291823</v>
      </c>
      <c r="AF221" s="21">
        <f>AF201-Baseline!AF201</f>
        <v>88.211533242571349</v>
      </c>
      <c r="AG221" s="21">
        <f>AG201-Baseline!AG201</f>
        <v>88.285794528363709</v>
      </c>
      <c r="AH221" s="21">
        <f>AH201-Baseline!AH201</f>
        <v>88.362083810463176</v>
      </c>
      <c r="AI221" s="21">
        <f>AI201-Baseline!AI201</f>
        <v>88.442570690336851</v>
      </c>
      <c r="AJ221" s="21">
        <f>AJ201-Baseline!AJ201</f>
        <v>88.946797353776418</v>
      </c>
      <c r="AK221" s="21">
        <f>AK201-Baseline!AK201</f>
        <v>89.456406272807072</v>
      </c>
      <c r="AL221" s="21">
        <f>AL201-Baseline!AL201</f>
        <v>89.971424749765546</v>
      </c>
      <c r="AM221" s="21">
        <f>AM201-Baseline!AM201</f>
        <v>90.491971694114355</v>
      </c>
      <c r="AN221" s="21">
        <f>AN201-Baseline!AN201</f>
        <v>91.018022453617192</v>
      </c>
      <c r="AO221" s="21">
        <f>AO201-Baseline!AO201</f>
        <v>91.549358684211427</v>
      </c>
      <c r="AP221" s="21">
        <f>AP201-Baseline!AP201</f>
        <v>92.085929516966644</v>
      </c>
      <c r="AQ221" s="21">
        <f>AQ201-Baseline!AQ201</f>
        <v>92.627705568228436</v>
      </c>
      <c r="AR221" s="21">
        <f>AR201-Baseline!AR201</f>
        <v>93.174629678023393</v>
      </c>
      <c r="AS221" s="21">
        <f>AS201-Baseline!AS201</f>
        <v>93.726624148528231</v>
      </c>
      <c r="AT221" s="21">
        <f>AT201-Baseline!AT201</f>
        <v>94.283618178794313</v>
      </c>
      <c r="AU221" s="21">
        <f>AU201-Baseline!AU201</f>
        <v>94.845558811992049</v>
      </c>
      <c r="AV221" s="21">
        <f>AV201-Baseline!AV201</f>
        <v>95.412388729077065</v>
      </c>
      <c r="AW221" s="21">
        <f>AW201-Baseline!AW201</f>
        <v>95.984047207482604</v>
      </c>
      <c r="AX221" s="21">
        <f>AX201-Baseline!AX201</f>
        <v>96.560475380083631</v>
      </c>
      <c r="AY221" s="21">
        <f>AY201-Baseline!AY201</f>
        <v>97.031423966294739</v>
      </c>
      <c r="AZ221" s="21">
        <f>AZ201-Baseline!AZ201</f>
        <v>97.469147188461662</v>
      </c>
      <c r="BA221" s="21">
        <f>BA201-Baseline!BA201</f>
        <v>97.913407996492836</v>
      </c>
      <c r="BB221" s="21">
        <f>BB201-Baseline!BB201</f>
        <v>98.355106631546022</v>
      </c>
    </row>
    <row r="222" spans="1:54" outlineLevel="2">
      <c r="A222" s="481"/>
      <c r="B222" s="150" t="s">
        <v>496</v>
      </c>
      <c r="C222" s="19"/>
      <c r="D222" s="135" t="s">
        <v>386</v>
      </c>
      <c r="E222" s="21">
        <f>E202-Baseline!E202</f>
        <v>28.081563362605756</v>
      </c>
      <c r="F222" s="21">
        <f>F202-Baseline!F202</f>
        <v>28.197944162192783</v>
      </c>
      <c r="G222" s="21">
        <f>G202-Baseline!G202</f>
        <v>28.315568828364121</v>
      </c>
      <c r="H222" s="21">
        <f>H202-Baseline!H202</f>
        <v>28.43722106920789</v>
      </c>
      <c r="I222" s="21">
        <f>I202-Baseline!I202</f>
        <v>28.562877338130544</v>
      </c>
      <c r="J222" s="21">
        <f>J202-Baseline!J202</f>
        <v>28.692680814934977</v>
      </c>
      <c r="K222" s="21">
        <f>K202-Baseline!K202</f>
        <v>28.828991499266461</v>
      </c>
      <c r="L222" s="21">
        <f>L202-Baseline!L202</f>
        <v>28.96920908749523</v>
      </c>
      <c r="M222" s="21">
        <f>M202-Baseline!M202</f>
        <v>29.113318315516384</v>
      </c>
      <c r="N222" s="21">
        <f>N202-Baseline!N202</f>
        <v>29.261305477860237</v>
      </c>
      <c r="O222" s="21">
        <f>O202-Baseline!O202</f>
        <v>29.31897175920253</v>
      </c>
      <c r="P222" s="21">
        <f>P202-Baseline!P202</f>
        <v>29.35712888102438</v>
      </c>
      <c r="Q222" s="21">
        <f>Q202-Baseline!Q202</f>
        <v>29.400691899486439</v>
      </c>
      <c r="R222" s="21">
        <f>R202-Baseline!R202</f>
        <v>29.449600654622841</v>
      </c>
      <c r="S222" s="21">
        <f>S202-Baseline!S202</f>
        <v>29.499162929044356</v>
      </c>
      <c r="T222" s="21">
        <f>T202-Baseline!T202</f>
        <v>29.553909785675955</v>
      </c>
      <c r="U222" s="21">
        <f>U202-Baseline!U202</f>
        <v>29.613786772567948</v>
      </c>
      <c r="V222" s="21">
        <f>V202-Baseline!V202</f>
        <v>29.67874191068308</v>
      </c>
      <c r="W222" s="21">
        <f>W202-Baseline!W202</f>
        <v>29.748725701303549</v>
      </c>
      <c r="X222" s="21">
        <f>X202-Baseline!X202</f>
        <v>29.823690947383128</v>
      </c>
      <c r="Y222" s="21">
        <f>Y202-Baseline!Y202</f>
        <v>29.903592864624748</v>
      </c>
      <c r="Z222" s="21">
        <f>Z202-Baseline!Z202</f>
        <v>29.988388820501296</v>
      </c>
      <c r="AA222" s="21">
        <f>AA202-Baseline!AA202</f>
        <v>30.078038429205115</v>
      </c>
      <c r="AB222" s="21">
        <f>AB202-Baseline!AB202</f>
        <v>30.14499169355534</v>
      </c>
      <c r="AC222" s="21">
        <f>AC202-Baseline!AC202</f>
        <v>195.86021963937176</v>
      </c>
      <c r="AD222" s="21">
        <f>AD202-Baseline!AD202</f>
        <v>196.66179907908031</v>
      </c>
      <c r="AE222" s="21">
        <f>AE202-Baseline!AE202</f>
        <v>197.46713176555917</v>
      </c>
      <c r="AF222" s="21">
        <f>AF202-Baseline!AF202</f>
        <v>198.26840606634772</v>
      </c>
      <c r="AG222" s="21">
        <f>AG202-Baseline!AG202</f>
        <v>199.0612566336539</v>
      </c>
      <c r="AH222" s="21">
        <f>AH202-Baseline!AH202</f>
        <v>199.84593563057575</v>
      </c>
      <c r="AI222" s="21">
        <f>AI202-Baseline!AI202</f>
        <v>200.62935033983032</v>
      </c>
      <c r="AJ222" s="21">
        <f>AJ202-Baseline!AJ202</f>
        <v>202.37692588210723</v>
      </c>
      <c r="AK222" s="21">
        <f>AK202-Baseline!AK202</f>
        <v>204.13119831747491</v>
      </c>
      <c r="AL222" s="21">
        <f>AL202-Baseline!AL202</f>
        <v>205.89246416670659</v>
      </c>
      <c r="AM222" s="21">
        <f>AM202-Baseline!AM202</f>
        <v>207.66128756094759</v>
      </c>
      <c r="AN222" s="21">
        <f>AN202-Baseline!AN202</f>
        <v>209.43779512275697</v>
      </c>
      <c r="AO222" s="21">
        <f>AO202-Baseline!AO202</f>
        <v>211.22152548437558</v>
      </c>
      <c r="AP222" s="21">
        <f>AP202-Baseline!AP202</f>
        <v>213.01251320798829</v>
      </c>
      <c r="AQ222" s="21">
        <f>AQ202-Baseline!AQ202</f>
        <v>214.81085089099437</v>
      </c>
      <c r="AR222" s="21">
        <f>AR202-Baseline!AR202</f>
        <v>216.61654142500478</v>
      </c>
      <c r="AS222" s="21">
        <f>AS202-Baseline!AS202</f>
        <v>218.42952010019235</v>
      </c>
      <c r="AT222" s="21">
        <f>AT202-Baseline!AT202</f>
        <v>220.24973688880542</v>
      </c>
      <c r="AU222" s="21">
        <f>AU202-Baseline!AU202</f>
        <v>222.07718946363434</v>
      </c>
      <c r="AV222" s="21">
        <f>AV202-Baseline!AV202</f>
        <v>223.91185677363418</v>
      </c>
      <c r="AW222" s="21">
        <f>AW202-Baseline!AW202</f>
        <v>225.75370206759419</v>
      </c>
      <c r="AX222" s="21">
        <f>AX202-Baseline!AX202</f>
        <v>227.60268870814141</v>
      </c>
      <c r="AY222" s="21">
        <f>AY202-Baseline!AY202</f>
        <v>229.19162484198847</v>
      </c>
      <c r="AZ222" s="21">
        <f>AZ202-Baseline!AZ202</f>
        <v>230.69474300183794</v>
      </c>
      <c r="BA222" s="21">
        <f>BA202-Baseline!BA202</f>
        <v>232.20843134159387</v>
      </c>
      <c r="BB222" s="21">
        <f>BB202-Baseline!BB202</f>
        <v>233.7127993430903</v>
      </c>
    </row>
    <row r="223" spans="1:54" outlineLevel="2">
      <c r="B223" s="19"/>
      <c r="C223" s="19"/>
      <c r="D223" s="19"/>
      <c r="E223" s="15"/>
    </row>
    <row r="224" spans="1:54" outlineLevel="2">
      <c r="A224" s="479" t="s">
        <v>497</v>
      </c>
      <c r="B224" s="150" t="s">
        <v>494</v>
      </c>
      <c r="C224" s="19"/>
      <c r="D224" s="135" t="s">
        <v>386</v>
      </c>
      <c r="E224" s="21">
        <f>E204-Baseline!E204</f>
        <v>21.910363953503857</v>
      </c>
      <c r="F224" s="21">
        <f>F204-Baseline!F204</f>
        <v>43.911226337091982</v>
      </c>
      <c r="G224" s="21">
        <f>G204-Baseline!G204</f>
        <v>65.957316875891522</v>
      </c>
      <c r="H224" s="21">
        <f>H204-Baseline!H204</f>
        <v>88.049219806851198</v>
      </c>
      <c r="I224" s="21">
        <f>I204-Baseline!I204</f>
        <v>110.23018948153953</v>
      </c>
      <c r="J224" s="21">
        <f>J204-Baseline!J204</f>
        <v>132.50038918206894</v>
      </c>
      <c r="K224" s="21">
        <f>K204-Baseline!K204</f>
        <v>154.81948173631139</v>
      </c>
      <c r="L224" s="21">
        <f>L204-Baseline!L204</f>
        <v>177.22989430863501</v>
      </c>
      <c r="M224" s="21">
        <f>M204-Baseline!M204</f>
        <v>199.73159405474104</v>
      </c>
      <c r="N224" s="21">
        <f>N204-Baseline!N204</f>
        <v>222.28303486523347</v>
      </c>
      <c r="O224" s="21">
        <f>O204-Baseline!O204</f>
        <v>244.85766075094321</v>
      </c>
      <c r="P224" s="21">
        <f>P204-Baseline!P204</f>
        <v>267.43861620468175</v>
      </c>
      <c r="Q224" s="21">
        <f>Q204-Baseline!Q204</f>
        <v>290.02714261356607</v>
      </c>
      <c r="R224" s="21">
        <f>R204-Baseline!R204</f>
        <v>312.66434952154668</v>
      </c>
      <c r="S224" s="21">
        <f>S204-Baseline!S204</f>
        <v>335.31118224796057</v>
      </c>
      <c r="T224" s="21">
        <f>T204-Baseline!T204</f>
        <v>357.96885401196187</v>
      </c>
      <c r="U224" s="21">
        <f>U204-Baseline!U204</f>
        <v>380.63856429748409</v>
      </c>
      <c r="V224" s="21">
        <f>V204-Baseline!V204</f>
        <v>403.35986254416048</v>
      </c>
      <c r="W224" s="21">
        <f>W204-Baseline!W204</f>
        <v>426.09519740513349</v>
      </c>
      <c r="X224" s="21">
        <f>X204-Baseline!X204</f>
        <v>448.88338864180122</v>
      </c>
      <c r="Y224" s="21">
        <f>Y204-Baseline!Y204</f>
        <v>471.68758619008992</v>
      </c>
      <c r="Z224" s="21">
        <f>Z204-Baseline!Z204</f>
        <v>494.5459086259176</v>
      </c>
      <c r="AA224" s="21">
        <f>AA204-Baseline!AA204</f>
        <v>517.45882426558273</v>
      </c>
      <c r="AB224" s="21">
        <f>AB204-Baseline!AB204</f>
        <v>540.40633294233544</v>
      </c>
      <c r="AC224" s="21">
        <f>AC204-Baseline!AC204</f>
        <v>682.4815779628666</v>
      </c>
      <c r="AD224" s="21">
        <f>AD204-Baseline!AD204</f>
        <v>825.00683049292991</v>
      </c>
      <c r="AE224" s="21">
        <f>AE204-Baseline!AE204</f>
        <v>968.00709073117014</v>
      </c>
      <c r="AF224" s="21">
        <f>AF204-Baseline!AF204</f>
        <v>1111.4725192458818</v>
      </c>
      <c r="AG224" s="21">
        <f>AG204-Baseline!AG204</f>
        <v>1255.3964825345959</v>
      </c>
      <c r="AH224" s="21">
        <f>AH204-Baseline!AH204</f>
        <v>1399.7763127118353</v>
      </c>
      <c r="AI224" s="21">
        <f>AI204-Baseline!AI204</f>
        <v>1544.6148997760718</v>
      </c>
      <c r="AJ224" s="21">
        <f>AJ204-Baseline!AJ204</f>
        <v>1690.6078354774877</v>
      </c>
      <c r="AK224" s="21">
        <f>AK204-Baseline!AK204</f>
        <v>1837.7597597160604</v>
      </c>
      <c r="AL224" s="21">
        <f>AL204-Baseline!AL204</f>
        <v>1986.0768888023481</v>
      </c>
      <c r="AM224" s="21">
        <f>AM204-Baseline!AM204</f>
        <v>2135.5660138210651</v>
      </c>
      <c r="AN224" s="21">
        <f>AN204-Baseline!AN204</f>
        <v>2286.2337306878617</v>
      </c>
      <c r="AO224" s="21">
        <f>AO204-Baseline!AO204</f>
        <v>2438.0860938991955</v>
      </c>
      <c r="AP224" s="21">
        <f>AP204-Baseline!AP204</f>
        <v>2591.1292031146927</v>
      </c>
      <c r="AQ224" s="21">
        <f>AQ204-Baseline!AQ204</f>
        <v>2745.3693409416792</v>
      </c>
      <c r="AR224" s="21">
        <f>AR204-Baseline!AR204</f>
        <v>2900.8127217266497</v>
      </c>
      <c r="AS224" s="21">
        <f>AS204-Baseline!AS204</f>
        <v>3057.4654497742454</v>
      </c>
      <c r="AT224" s="21">
        <f>AT204-Baseline!AT204</f>
        <v>3215.3335758659964</v>
      </c>
      <c r="AU224" s="21">
        <f>AU204-Baseline!AU204</f>
        <v>3374.423146222628</v>
      </c>
      <c r="AV224" s="21">
        <f>AV204-Baseline!AV204</f>
        <v>3534.7401744847775</v>
      </c>
      <c r="AW224" s="21">
        <f>AW204-Baseline!AW204</f>
        <v>3696.2906184562958</v>
      </c>
      <c r="AX224" s="21">
        <f>AX204-Baseline!AX204</f>
        <v>3859.0803902481803</v>
      </c>
      <c r="AY224" s="21">
        <f>AY204-Baseline!AY204</f>
        <v>4022.9258159555652</v>
      </c>
      <c r="AZ224" s="21">
        <f>AZ204-Baseline!AZ204</f>
        <v>4187.766981436891</v>
      </c>
      <c r="BA224" s="21">
        <f>BA204-Baseline!BA204</f>
        <v>4353.6123581744232</v>
      </c>
      <c r="BB224" s="21">
        <f>BB204-Baseline!BB204</f>
        <v>4520.4558622679815</v>
      </c>
    </row>
    <row r="225" spans="1:54" outlineLevel="2">
      <c r="A225" s="480"/>
      <c r="B225" s="150" t="s">
        <v>495</v>
      </c>
      <c r="C225" s="19"/>
      <c r="D225" s="135" t="s">
        <v>386</v>
      </c>
      <c r="E225" s="21">
        <f>E205-Baseline!E205</f>
        <v>15.778046969112056</v>
      </c>
      <c r="F225" s="21">
        <f>F205-Baseline!F205</f>
        <v>31.558418878622433</v>
      </c>
      <c r="G225" s="21">
        <f>G205-Baseline!G205</f>
        <v>47.342108292550861</v>
      </c>
      <c r="H225" s="21">
        <f>H205-Baseline!H205</f>
        <v>63.131588160812711</v>
      </c>
      <c r="I225" s="21">
        <f>I205-Baseline!I205</f>
        <v>78.929297829436237</v>
      </c>
      <c r="J225" s="21">
        <f>J205-Baseline!J205</f>
        <v>94.73772925272074</v>
      </c>
      <c r="K225" s="21">
        <f>K205-Baseline!K205</f>
        <v>110.56039646166076</v>
      </c>
      <c r="L225" s="21">
        <f>L205-Baseline!L205</f>
        <v>126.39962350111853</v>
      </c>
      <c r="M225" s="21">
        <f>M205-Baseline!M205</f>
        <v>142.25770774869332</v>
      </c>
      <c r="N225" s="21">
        <f>N205-Baseline!N205</f>
        <v>158.13692125638312</v>
      </c>
      <c r="O225" s="21">
        <f>O205-Baseline!O205</f>
        <v>173.99712394494264</v>
      </c>
      <c r="P225" s="21">
        <f>P205-Baseline!P205</f>
        <v>189.83032105980016</v>
      </c>
      <c r="Q225" s="21">
        <f>Q205-Baseline!Q205</f>
        <v>205.63973696599581</v>
      </c>
      <c r="R225" s="21">
        <f>R205-Baseline!R205</f>
        <v>221.42854109435197</v>
      </c>
      <c r="S225" s="21">
        <f>S205-Baseline!S205</f>
        <v>237.19830522538058</v>
      </c>
      <c r="T225" s="21">
        <f>T205-Baseline!T205</f>
        <v>252.95207919406269</v>
      </c>
      <c r="U225" s="21">
        <f>U205-Baseline!U205</f>
        <v>268.69286361685135</v>
      </c>
      <c r="V225" s="21">
        <f>V205-Baseline!V205</f>
        <v>284.42361190756407</v>
      </c>
      <c r="W225" s="21">
        <f>W205-Baseline!W205</f>
        <v>300.1472322576048</v>
      </c>
      <c r="X225" s="21">
        <f>X205-Baseline!X205</f>
        <v>315.86658950043017</v>
      </c>
      <c r="Y225" s="21">
        <f>Y205-Baseline!Y205</f>
        <v>331.58450704308979</v>
      </c>
      <c r="Z225" s="21">
        <f>Z205-Baseline!Z205</f>
        <v>347.30376857713139</v>
      </c>
      <c r="AA225" s="21">
        <f>AA205-Baseline!AA205</f>
        <v>363.02711986075167</v>
      </c>
      <c r="AB225" s="21">
        <f>AB205-Baseline!AB205</f>
        <v>378.74386822911282</v>
      </c>
      <c r="AC225" s="21">
        <f>AC205-Baseline!AC205</f>
        <v>466.75265126788753</v>
      </c>
      <c r="AD225" s="21">
        <f>AD205-Baseline!AD205</f>
        <v>554.82350422505613</v>
      </c>
      <c r="AE225" s="21">
        <f>AE205-Baseline!AE205</f>
        <v>642.96285774234798</v>
      </c>
      <c r="AF225" s="21">
        <f>AF205-Baseline!AF205</f>
        <v>731.17439098491934</v>
      </c>
      <c r="AG225" s="21">
        <f>AG205-Baseline!AG205</f>
        <v>819.46018551328302</v>
      </c>
      <c r="AH225" s="21">
        <f>AH205-Baseline!AH205</f>
        <v>907.82226932374624</v>
      </c>
      <c r="AI225" s="21">
        <f>AI205-Baseline!AI205</f>
        <v>996.26484001408312</v>
      </c>
      <c r="AJ225" s="21">
        <f>AJ205-Baseline!AJ205</f>
        <v>1085.2116373678596</v>
      </c>
      <c r="AK225" s="21">
        <f>AK205-Baseline!AK205</f>
        <v>1174.6680436406666</v>
      </c>
      <c r="AL225" s="21">
        <f>AL205-Baseline!AL205</f>
        <v>1264.6394683904321</v>
      </c>
      <c r="AM225" s="21">
        <f>AM205-Baseline!AM205</f>
        <v>1355.1314400845465</v>
      </c>
      <c r="AN225" s="21">
        <f>AN205-Baseline!AN205</f>
        <v>1446.1494625381638</v>
      </c>
      <c r="AO225" s="21">
        <f>AO205-Baseline!AO205</f>
        <v>1537.6988212223753</v>
      </c>
      <c r="AP225" s="21">
        <f>AP205-Baseline!AP205</f>
        <v>1629.7847507393419</v>
      </c>
      <c r="AQ225" s="21">
        <f>AQ205-Baseline!AQ205</f>
        <v>1722.4124563075704</v>
      </c>
      <c r="AR225" s="21">
        <f>AR205-Baseline!AR205</f>
        <v>1815.5870859855938</v>
      </c>
      <c r="AS225" s="21">
        <f>AS205-Baseline!AS205</f>
        <v>1909.3137101341222</v>
      </c>
      <c r="AT225" s="21">
        <f>AT205-Baseline!AT205</f>
        <v>2003.5973283129165</v>
      </c>
      <c r="AU225" s="21">
        <f>AU205-Baseline!AU205</f>
        <v>2098.4428871249083</v>
      </c>
      <c r="AV225" s="21">
        <f>AV205-Baseline!AV205</f>
        <v>2193.8552758539854</v>
      </c>
      <c r="AW225" s="21">
        <f>AW205-Baseline!AW205</f>
        <v>2289.8393230614679</v>
      </c>
      <c r="AX225" s="21">
        <f>AX205-Baseline!AX205</f>
        <v>2386.3997984415514</v>
      </c>
      <c r="AY225" s="21">
        <f>AY205-Baseline!AY205</f>
        <v>2483.4312224078462</v>
      </c>
      <c r="AZ225" s="21">
        <f>AZ205-Baseline!AZ205</f>
        <v>2580.9003695963079</v>
      </c>
      <c r="BA225" s="21">
        <f>BA205-Baseline!BA205</f>
        <v>2678.8137775928008</v>
      </c>
      <c r="BB225" s="21">
        <f>BB205-Baseline!BB205</f>
        <v>2777.1688842243466</v>
      </c>
    </row>
    <row r="226" spans="1:54" outlineLevel="2">
      <c r="A226" s="481"/>
      <c r="B226" s="150" t="s">
        <v>496</v>
      </c>
      <c r="C226" s="19"/>
      <c r="D226" s="135" t="s">
        <v>386</v>
      </c>
      <c r="E226" s="21">
        <f>E206-Baseline!E206</f>
        <v>28.081563362605756</v>
      </c>
      <c r="F226" s="21">
        <f>F206-Baseline!F206</f>
        <v>56.279507524798539</v>
      </c>
      <c r="G226" s="21">
        <f>G206-Baseline!G206</f>
        <v>84.595076353162654</v>
      </c>
      <c r="H226" s="21">
        <f>H206-Baseline!H206</f>
        <v>113.03229742237055</v>
      </c>
      <c r="I226" s="21">
        <f>I206-Baseline!I206</f>
        <v>141.5951747605011</v>
      </c>
      <c r="J226" s="21">
        <f>J206-Baseline!J206</f>
        <v>170.28785557543608</v>
      </c>
      <c r="K226" s="21">
        <f>K206-Baseline!K206</f>
        <v>199.11684707470255</v>
      </c>
      <c r="L226" s="21">
        <f>L206-Baseline!L206</f>
        <v>228.08605616219779</v>
      </c>
      <c r="M226" s="21">
        <f>M206-Baseline!M206</f>
        <v>257.19937447771417</v>
      </c>
      <c r="N226" s="21">
        <f>N206-Baseline!N206</f>
        <v>286.46067995557439</v>
      </c>
      <c r="O226" s="21">
        <f>O206-Baseline!O206</f>
        <v>315.77965171477695</v>
      </c>
      <c r="P226" s="21">
        <f>P206-Baseline!P206</f>
        <v>345.13678059580133</v>
      </c>
      <c r="Q226" s="21">
        <f>Q206-Baseline!Q206</f>
        <v>374.53747249528777</v>
      </c>
      <c r="R226" s="21">
        <f>R206-Baseline!R206</f>
        <v>403.9870731499106</v>
      </c>
      <c r="S226" s="21">
        <f>S206-Baseline!S206</f>
        <v>433.48623607895496</v>
      </c>
      <c r="T226" s="21">
        <f>T206-Baseline!T206</f>
        <v>463.04014586463092</v>
      </c>
      <c r="U226" s="21">
        <f>U206-Baseline!U206</f>
        <v>492.65393263719886</v>
      </c>
      <c r="V226" s="21">
        <f>V206-Baseline!V206</f>
        <v>522.33267454788199</v>
      </c>
      <c r="W226" s="21">
        <f>W206-Baseline!W206</f>
        <v>552.08140024918555</v>
      </c>
      <c r="X226" s="21">
        <f>X206-Baseline!X206</f>
        <v>581.90509119656872</v>
      </c>
      <c r="Y226" s="21">
        <f>Y206-Baseline!Y206</f>
        <v>611.8086840611935</v>
      </c>
      <c r="Z226" s="21">
        <f>Z206-Baseline!Z206</f>
        <v>641.79707288169482</v>
      </c>
      <c r="AA226" s="21">
        <f>AA206-Baseline!AA206</f>
        <v>671.87511131089991</v>
      </c>
      <c r="AB226" s="21">
        <f>AB206-Baseline!AB206</f>
        <v>702.02010300445522</v>
      </c>
      <c r="AC226" s="21">
        <f>AC206-Baseline!AC206</f>
        <v>897.88032264382696</v>
      </c>
      <c r="AD226" s="21">
        <f>AD206-Baseline!AD206</f>
        <v>1094.5421217229073</v>
      </c>
      <c r="AE226" s="21">
        <f>AE206-Baseline!AE206</f>
        <v>1292.0092534884664</v>
      </c>
      <c r="AF226" s="21">
        <f>AF206-Baseline!AF206</f>
        <v>1490.2776595548141</v>
      </c>
      <c r="AG226" s="21">
        <f>AG206-Baseline!AG206</f>
        <v>1689.3389161884679</v>
      </c>
      <c r="AH226" s="21">
        <f>AH206-Baseline!AH206</f>
        <v>1889.1848518190436</v>
      </c>
      <c r="AI226" s="21">
        <f>AI206-Baseline!AI206</f>
        <v>2089.8142021588737</v>
      </c>
      <c r="AJ226" s="21">
        <f>AJ206-Baseline!AJ206</f>
        <v>2292.1911280409809</v>
      </c>
      <c r="AK226" s="21">
        <f>AK206-Baseline!AK206</f>
        <v>2496.3223263584559</v>
      </c>
      <c r="AL226" s="21">
        <f>AL206-Baseline!AL206</f>
        <v>2702.2147905251627</v>
      </c>
      <c r="AM226" s="21">
        <f>AM206-Baseline!AM206</f>
        <v>2909.8760780861103</v>
      </c>
      <c r="AN226" s="21">
        <f>AN206-Baseline!AN206</f>
        <v>3119.3138732088673</v>
      </c>
      <c r="AO226" s="21">
        <f>AO206-Baseline!AO206</f>
        <v>3330.5353986932428</v>
      </c>
      <c r="AP226" s="21">
        <f>AP206-Baseline!AP206</f>
        <v>3543.5479119012311</v>
      </c>
      <c r="AQ226" s="21">
        <f>AQ206-Baseline!AQ206</f>
        <v>3758.3587627922257</v>
      </c>
      <c r="AR226" s="21">
        <f>AR206-Baseline!AR206</f>
        <v>3974.9753042172306</v>
      </c>
      <c r="AS226" s="21">
        <f>AS206-Baseline!AS206</f>
        <v>4193.4048243174229</v>
      </c>
      <c r="AT226" s="21">
        <f>AT206-Baseline!AT206</f>
        <v>4413.6545612062282</v>
      </c>
      <c r="AU226" s="21">
        <f>AU206-Baseline!AU206</f>
        <v>4635.7317506698628</v>
      </c>
      <c r="AV226" s="21">
        <f>AV206-Baseline!AV206</f>
        <v>4859.6436074434969</v>
      </c>
      <c r="AW226" s="21">
        <f>AW206-Baseline!AW206</f>
        <v>5085.3973095110914</v>
      </c>
      <c r="AX226" s="21">
        <f>AX206-Baseline!AX206</f>
        <v>5312.999998219233</v>
      </c>
      <c r="AY226" s="21">
        <f>AY206-Baseline!AY206</f>
        <v>5542.1916230612214</v>
      </c>
      <c r="AZ226" s="21">
        <f>AZ206-Baseline!AZ206</f>
        <v>5772.8863660630595</v>
      </c>
      <c r="BA226" s="21">
        <f>BA206-Baseline!BA206</f>
        <v>6005.094797404653</v>
      </c>
      <c r="BB226" s="21">
        <f>BB206-Baseline!BB206</f>
        <v>6238.8075967477434</v>
      </c>
    </row>
    <row r="227" spans="1:54" outlineLevel="1">
      <c r="B227" s="19"/>
      <c r="C227" s="19"/>
      <c r="D227" s="19"/>
      <c r="E227" s="15"/>
    </row>
    <row r="228" spans="1:54" ht="13.5"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25" outlineLevel="1" thickTop="1" thickBot="1">
      <c r="A229" s="57"/>
      <c r="B229" s="56" t="s">
        <v>501</v>
      </c>
      <c r="C229" s="57"/>
      <c r="D229" s="56" t="s">
        <v>386</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3.5"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D37:G37"/>
    <mergeCell ref="D38:G38"/>
    <mergeCell ref="D39:G39"/>
    <mergeCell ref="D40:G40"/>
    <mergeCell ref="D32:G32"/>
    <mergeCell ref="D33:G33"/>
    <mergeCell ref="D34:G34"/>
    <mergeCell ref="D35:G35"/>
    <mergeCell ref="D36:G36"/>
    <mergeCell ref="A220:A222"/>
    <mergeCell ref="A224:A226"/>
    <mergeCell ref="A190:A198"/>
    <mergeCell ref="A200:A202"/>
    <mergeCell ref="A143:A154"/>
    <mergeCell ref="A158:A169"/>
    <mergeCell ref="A172:A174"/>
    <mergeCell ref="A176:A178"/>
    <mergeCell ref="A186:A187"/>
    <mergeCell ref="A204:A206"/>
    <mergeCell ref="A210:A218"/>
    <mergeCell ref="AI51:AM51"/>
    <mergeCell ref="AN51:AR51"/>
    <mergeCell ref="AS51:AW51"/>
    <mergeCell ref="AX51:BB51"/>
    <mergeCell ref="A54:A64"/>
    <mergeCell ref="J51:N51"/>
    <mergeCell ref="O51:S51"/>
    <mergeCell ref="T51:X51"/>
    <mergeCell ref="Y51:AC51"/>
    <mergeCell ref="AD51:AH51"/>
    <mergeCell ref="E51:I51"/>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s>
  <dataValidations count="1">
    <dataValidation type="list" allowBlank="1" showInputMessage="1" showErrorMessage="1" sqref="B7" xr:uid="{2BA56EA0-9351-4AF0-BC04-6A01BD7EB539}">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FA73B977-CC9C-4BEA-8251-46A10F55E32E}">
          <x14:formula1>
            <xm:f>'Fixed Data'!$E$55:$E$58</xm:f>
          </x14:formula1>
          <xm:sqref>B158:B169 B143:B154</xm:sqref>
        </x14:dataValidation>
        <x14:dataValidation type="list" allowBlank="1" showInputMessage="1" showErrorMessage="1" xr:uid="{D400A754-56A0-47A9-890C-0FA12C5F8278}">
          <x14:formula1>
            <xm:f>'Fixed Data'!$C$64:$C$65</xm:f>
          </x14:formula1>
          <xm:sqref>B66:B70</xm:sqref>
        </x14:dataValidation>
        <x14:dataValidation type="list" allowBlank="1" showInputMessage="1" showErrorMessage="1" xr:uid="{6D1A75D6-43EC-40B5-ADF7-9FD5479C80C9}">
          <x14:formula1>
            <xm:f>'Fixed Data'!$C$55:$C$61</xm:f>
          </x14:formula1>
          <xm:sqref>C54:C63</xm:sqref>
        </x14:dataValidation>
        <x14:dataValidation type="list" allowBlank="1" showInputMessage="1" showErrorMessage="1" xr:uid="{FBCA3B56-4D7C-40EB-9F76-8DFB6388416B}">
          <x14:formula1>
            <xm:f>'Fixed Data'!$A$55:$A$78</xm:f>
          </x14:formula1>
          <xm:sqref>B54:B63</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504F5-6BBE-44CF-93A3-C46853A8D3CE}">
  <sheetPr>
    <tabColor theme="9" tint="0.59999389629810485"/>
  </sheetPr>
  <dimension ref="A1:S32"/>
  <sheetViews>
    <sheetView workbookViewId="0">
      <selection sqref="A1:XFD1048576"/>
    </sheetView>
  </sheetViews>
  <sheetFormatPr defaultRowHeight="12.75"/>
  <cols>
    <col min="1" max="1" width="22" customWidth="1"/>
  </cols>
  <sheetData>
    <row r="1" spans="1:19">
      <c r="A1" s="4" t="s">
        <v>502</v>
      </c>
    </row>
    <row r="2" spans="1:19">
      <c r="A2" s="472" t="s">
        <v>503</v>
      </c>
      <c r="B2" s="472"/>
      <c r="C2" s="472"/>
      <c r="D2" s="472"/>
      <c r="E2" s="472"/>
      <c r="F2" s="472"/>
      <c r="G2" s="472"/>
      <c r="H2" s="472"/>
      <c r="I2" s="472"/>
      <c r="J2" s="472"/>
      <c r="K2" s="472"/>
      <c r="L2" s="472"/>
      <c r="M2" s="472"/>
      <c r="N2" s="472"/>
      <c r="O2" s="472"/>
      <c r="P2" s="472"/>
      <c r="Q2" s="472"/>
      <c r="R2" s="472"/>
      <c r="S2" s="472"/>
    </row>
    <row r="3" spans="1:19">
      <c r="A3" s="472"/>
      <c r="B3" s="472"/>
      <c r="C3" s="472"/>
      <c r="D3" s="472"/>
      <c r="E3" s="472"/>
      <c r="F3" s="472"/>
      <c r="G3" s="472"/>
      <c r="H3" s="472"/>
      <c r="I3" s="472"/>
      <c r="J3" s="472"/>
      <c r="K3" s="472"/>
      <c r="L3" s="472"/>
      <c r="M3" s="472"/>
      <c r="N3" s="472"/>
      <c r="O3" s="472"/>
      <c r="P3" s="472"/>
      <c r="Q3" s="472"/>
      <c r="R3" s="472"/>
      <c r="S3" s="472"/>
    </row>
    <row r="4" spans="1:19">
      <c r="A4" s="472"/>
      <c r="B4" s="472"/>
      <c r="C4" s="472"/>
      <c r="D4" s="472"/>
      <c r="E4" s="472"/>
      <c r="F4" s="472"/>
      <c r="G4" s="472"/>
      <c r="H4" s="472"/>
      <c r="I4" s="472"/>
      <c r="J4" s="472"/>
      <c r="K4" s="472"/>
      <c r="L4" s="472"/>
      <c r="M4" s="472"/>
      <c r="N4" s="472"/>
      <c r="O4" s="472"/>
      <c r="P4" s="472"/>
      <c r="Q4" s="472"/>
      <c r="R4" s="472"/>
      <c r="S4" s="472"/>
    </row>
    <row r="19" spans="1:19">
      <c r="A19" s="4" t="s">
        <v>505</v>
      </c>
    </row>
    <row r="20" spans="1:19">
      <c r="A20" s="472" t="s">
        <v>506</v>
      </c>
      <c r="B20" s="472"/>
      <c r="C20" s="472"/>
      <c r="D20" s="472"/>
      <c r="E20" s="472"/>
      <c r="F20" s="472"/>
      <c r="G20" s="472"/>
      <c r="H20" s="472"/>
      <c r="I20" s="472"/>
      <c r="J20" s="472"/>
      <c r="K20" s="472"/>
      <c r="L20" s="472"/>
      <c r="M20" s="472"/>
      <c r="N20" s="472"/>
      <c r="O20" s="472"/>
      <c r="P20" s="472"/>
      <c r="Q20" s="472"/>
      <c r="R20" s="472"/>
      <c r="S20" s="472"/>
    </row>
    <row r="21" spans="1:19" ht="25.5" customHeight="1">
      <c r="A21" s="472"/>
      <c r="B21" s="472"/>
      <c r="C21" s="472"/>
      <c r="D21" s="472"/>
      <c r="E21" s="472"/>
      <c r="F21" s="472"/>
      <c r="G21" s="472"/>
      <c r="H21" s="472"/>
      <c r="I21" s="472"/>
      <c r="J21" s="472"/>
      <c r="K21" s="472"/>
      <c r="L21" s="472"/>
      <c r="M21" s="472"/>
      <c r="N21" s="472"/>
      <c r="O21" s="472"/>
      <c r="P21" s="472"/>
      <c r="Q21" s="472"/>
      <c r="R21" s="472"/>
      <c r="S21" s="472"/>
    </row>
    <row r="23" spans="1:19">
      <c r="A23" s="158" t="s">
        <v>348</v>
      </c>
      <c r="B23" s="406"/>
      <c r="C23" s="406"/>
      <c r="D23" s="406"/>
      <c r="E23" s="406"/>
      <c r="F23" s="406"/>
      <c r="G23" s="406"/>
      <c r="H23" s="406"/>
      <c r="I23" s="406"/>
      <c r="J23" s="406"/>
      <c r="K23" s="406"/>
      <c r="L23" s="406"/>
      <c r="M23" s="406"/>
      <c r="N23" s="406"/>
      <c r="O23" s="406"/>
      <c r="P23" s="406"/>
      <c r="Q23" s="406"/>
      <c r="R23" s="406"/>
      <c r="S23" s="406"/>
    </row>
    <row r="24" spans="1:19">
      <c r="A24" s="158" t="s">
        <v>489</v>
      </c>
      <c r="B24" s="406"/>
      <c r="C24" s="406"/>
      <c r="D24" s="406"/>
      <c r="E24" s="406"/>
      <c r="F24" s="406"/>
      <c r="G24" s="406"/>
      <c r="H24" s="406"/>
      <c r="I24" s="406"/>
      <c r="J24" s="406"/>
      <c r="K24" s="406"/>
      <c r="L24" s="406"/>
      <c r="M24" s="406"/>
      <c r="N24" s="406"/>
      <c r="O24" s="406"/>
      <c r="P24" s="406"/>
      <c r="Q24" s="406"/>
      <c r="R24" s="406"/>
      <c r="S24" s="406"/>
    </row>
    <row r="25" spans="1:19">
      <c r="A25" s="159" t="s">
        <v>392</v>
      </c>
      <c r="B25" s="406"/>
      <c r="C25" s="406"/>
      <c r="D25" s="406"/>
      <c r="E25" s="406"/>
      <c r="F25" s="406"/>
      <c r="G25" s="406"/>
      <c r="H25" s="406"/>
      <c r="I25" s="406"/>
      <c r="J25" s="406"/>
      <c r="K25" s="406"/>
      <c r="L25" s="406"/>
      <c r="M25" s="406"/>
      <c r="N25" s="406"/>
      <c r="O25" s="406"/>
      <c r="P25" s="406"/>
      <c r="Q25" s="406"/>
      <c r="R25" s="406"/>
      <c r="S25" s="406"/>
    </row>
    <row r="26" spans="1:19">
      <c r="A26" s="159" t="s">
        <v>468</v>
      </c>
      <c r="B26" s="406"/>
      <c r="C26" s="406"/>
      <c r="D26" s="406"/>
      <c r="E26" s="406"/>
      <c r="F26" s="406"/>
      <c r="G26" s="406"/>
      <c r="H26" s="406"/>
      <c r="I26" s="406"/>
      <c r="J26" s="406"/>
      <c r="K26" s="406"/>
      <c r="L26" s="406"/>
      <c r="M26" s="406"/>
      <c r="N26" s="406"/>
      <c r="O26" s="406"/>
      <c r="P26" s="406"/>
      <c r="Q26" s="406"/>
      <c r="R26" s="406"/>
      <c r="S26" s="406"/>
    </row>
    <row r="27" spans="1:19">
      <c r="A27" s="159" t="s">
        <v>469</v>
      </c>
      <c r="B27" s="406"/>
      <c r="C27" s="406"/>
      <c r="D27" s="406"/>
      <c r="E27" s="406"/>
      <c r="F27" s="406"/>
      <c r="G27" s="406"/>
      <c r="H27" s="406"/>
      <c r="I27" s="406"/>
      <c r="J27" s="406"/>
      <c r="K27" s="406"/>
      <c r="L27" s="406"/>
      <c r="M27" s="406"/>
      <c r="N27" s="406"/>
      <c r="O27" s="406"/>
      <c r="P27" s="406"/>
      <c r="Q27" s="406"/>
      <c r="R27" s="406"/>
      <c r="S27" s="406"/>
    </row>
    <row r="31" spans="1:19">
      <c r="A31" s="4" t="s">
        <v>510</v>
      </c>
    </row>
    <row r="32" spans="1:19">
      <c r="A32" t="s">
        <v>511</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tabColor rgb="FF92D050"/>
    <pageSetUpPr autoPageBreaks="0"/>
  </sheetPr>
  <dimension ref="A1:BB358"/>
  <sheetViews>
    <sheetView zoomScale="85" zoomScaleNormal="85" workbookViewId="0">
      <selection activeCell="B10" sqref="B10"/>
    </sheetView>
  </sheetViews>
  <sheetFormatPr defaultColWidth="9" defaultRowHeight="12.75" outlineLevelRow="3"/>
  <cols>
    <col min="1" max="1" width="31.375" customWidth="1"/>
    <col min="2" max="2" width="32.875" customWidth="1"/>
    <col min="3" max="3" width="23.625" customWidth="1"/>
    <col min="4" max="4" width="15.375" customWidth="1"/>
    <col min="5" max="5" width="21.375" bestFit="1" customWidth="1"/>
    <col min="6" max="6" width="19.625" bestFit="1" customWidth="1"/>
    <col min="7" max="7" width="15.75" customWidth="1"/>
    <col min="8" max="49" width="14.625" customWidth="1"/>
    <col min="50" max="58" width="9" customWidth="1"/>
    <col min="60" max="60" width="9" customWidth="1"/>
  </cols>
  <sheetData>
    <row r="1" spans="1:21" ht="56.85" customHeight="1" thickBot="1"/>
    <row r="2" spans="1:21" ht="15" customHeight="1" thickBot="1">
      <c r="A2" s="12" t="s">
        <v>80</v>
      </c>
      <c r="F2" s="24"/>
      <c r="G2" s="10"/>
      <c r="I2" s="412" t="s">
        <v>340</v>
      </c>
      <c r="J2" s="413"/>
      <c r="K2" s="413"/>
      <c r="L2" s="413"/>
      <c r="M2" s="413"/>
      <c r="N2" s="413"/>
      <c r="O2" s="413"/>
      <c r="P2" s="413"/>
      <c r="Q2" s="413"/>
      <c r="R2" s="413"/>
      <c r="S2" s="413"/>
      <c r="T2" s="413"/>
      <c r="U2" s="414"/>
    </row>
    <row r="3" spans="1:21" ht="13.5" customHeight="1" outlineLevel="1" thickBot="1">
      <c r="A3" s="3"/>
      <c r="B3" s="7"/>
      <c r="F3" s="24"/>
      <c r="G3" s="10"/>
      <c r="I3" s="415" t="s">
        <v>341</v>
      </c>
      <c r="J3" s="416"/>
      <c r="K3" s="416"/>
      <c r="L3" s="416"/>
      <c r="M3" s="416"/>
      <c r="N3" s="417"/>
      <c r="O3" s="1"/>
      <c r="P3" s="421" t="s">
        <v>342</v>
      </c>
      <c r="Q3" s="422"/>
      <c r="R3" s="422"/>
      <c r="S3" s="422"/>
      <c r="T3" s="422"/>
      <c r="U3" s="423"/>
    </row>
    <row r="4" spans="1:21" ht="56.25" customHeight="1" outlineLevel="1">
      <c r="A4" s="31" t="s">
        <v>157</v>
      </c>
      <c r="B4" s="86"/>
      <c r="E4" s="53" t="s">
        <v>343</v>
      </c>
      <c r="F4" s="91"/>
      <c r="G4" s="28"/>
      <c r="H4" s="10"/>
      <c r="I4" s="418"/>
      <c r="J4" s="419"/>
      <c r="K4" s="419"/>
      <c r="L4" s="419"/>
      <c r="M4" s="419"/>
      <c r="N4" s="420"/>
      <c r="P4" s="424"/>
      <c r="Q4" s="425"/>
      <c r="R4" s="425"/>
      <c r="S4" s="425"/>
      <c r="T4" s="425"/>
      <c r="U4" s="426"/>
    </row>
    <row r="5" spans="1:21" outlineLevel="1">
      <c r="A5" s="13" t="s">
        <v>344</v>
      </c>
      <c r="B5" s="88"/>
      <c r="E5" s="14"/>
      <c r="H5" s="10"/>
      <c r="I5" s="482"/>
      <c r="J5" s="439"/>
      <c r="K5" s="439"/>
      <c r="L5" s="439"/>
      <c r="M5" s="439"/>
      <c r="N5" s="440"/>
      <c r="P5" s="482"/>
      <c r="Q5" s="439"/>
      <c r="R5" s="439"/>
      <c r="S5" s="439"/>
      <c r="T5" s="439"/>
      <c r="U5" s="440"/>
    </row>
    <row r="6" spans="1:21" outlineLevel="1">
      <c r="A6" s="13" t="s">
        <v>347</v>
      </c>
      <c r="B6" s="88"/>
      <c r="E6" s="53" t="s">
        <v>349</v>
      </c>
      <c r="F6" s="90"/>
      <c r="H6" s="10"/>
      <c r="I6" s="441"/>
      <c r="J6" s="442"/>
      <c r="K6" s="442"/>
      <c r="L6" s="442"/>
      <c r="M6" s="442"/>
      <c r="N6" s="443"/>
      <c r="P6" s="441"/>
      <c r="Q6" s="442"/>
      <c r="R6" s="442"/>
      <c r="S6" s="442"/>
      <c r="T6" s="442"/>
      <c r="U6" s="443"/>
    </row>
    <row r="7" spans="1:21" outlineLevel="1">
      <c r="A7" s="13" t="s">
        <v>351</v>
      </c>
      <c r="B7" s="88"/>
      <c r="E7" s="14"/>
      <c r="H7" s="10"/>
      <c r="I7" s="441"/>
      <c r="J7" s="442"/>
      <c r="K7" s="442"/>
      <c r="L7" s="442"/>
      <c r="M7" s="442"/>
      <c r="N7" s="443"/>
      <c r="P7" s="441"/>
      <c r="Q7" s="442"/>
      <c r="R7" s="442"/>
      <c r="S7" s="442"/>
      <c r="T7" s="442"/>
      <c r="U7" s="443"/>
    </row>
    <row r="8" spans="1:21" ht="39" outlineLevel="1" thickBot="1">
      <c r="A8" s="34" t="s">
        <v>352</v>
      </c>
      <c r="B8" s="89"/>
      <c r="E8" s="14"/>
      <c r="H8" s="10"/>
      <c r="I8" s="441"/>
      <c r="J8" s="442"/>
      <c r="K8" s="442"/>
      <c r="L8" s="442"/>
      <c r="M8" s="442"/>
      <c r="N8" s="443"/>
      <c r="P8" s="441"/>
      <c r="Q8" s="442"/>
      <c r="R8" s="442"/>
      <c r="S8" s="442"/>
      <c r="T8" s="442"/>
      <c r="U8" s="443"/>
    </row>
    <row r="9" spans="1:21" outlineLevel="1">
      <c r="E9" s="14"/>
      <c r="H9" s="10"/>
      <c r="I9" s="441"/>
      <c r="J9" s="442"/>
      <c r="K9" s="442"/>
      <c r="L9" s="442"/>
      <c r="M9" s="442"/>
      <c r="N9" s="443"/>
      <c r="P9" s="441"/>
      <c r="Q9" s="442"/>
      <c r="R9" s="442"/>
      <c r="S9" s="442"/>
      <c r="T9" s="442"/>
      <c r="U9" s="443"/>
    </row>
    <row r="10" spans="1:21" ht="26.25" outlineLevel="1" thickBot="1">
      <c r="A10" s="32" t="s">
        <v>354</v>
      </c>
      <c r="B10" s="35">
        <f>Baseline!B10</f>
        <v>2027</v>
      </c>
      <c r="E10" s="14"/>
      <c r="H10" s="10"/>
      <c r="I10" s="441"/>
      <c r="J10" s="442"/>
      <c r="K10" s="442"/>
      <c r="L10" s="442"/>
      <c r="M10" s="442"/>
      <c r="N10" s="443"/>
      <c r="P10" s="441"/>
      <c r="Q10" s="442"/>
      <c r="R10" s="442"/>
      <c r="S10" s="442"/>
      <c r="T10" s="442"/>
      <c r="U10" s="443"/>
    </row>
    <row r="11" spans="1:21" outlineLevel="1">
      <c r="A11" s="16"/>
      <c r="H11" s="10"/>
      <c r="I11" s="441"/>
      <c r="J11" s="442"/>
      <c r="K11" s="442"/>
      <c r="L11" s="442"/>
      <c r="M11" s="442"/>
      <c r="N11" s="443"/>
      <c r="P11" s="441"/>
      <c r="Q11" s="442"/>
      <c r="R11" s="442"/>
      <c r="S11" s="442"/>
      <c r="T11" s="442"/>
      <c r="U11" s="443"/>
    </row>
    <row r="12" spans="1:21" ht="38.25" outlineLevel="1">
      <c r="A12" s="26" t="s">
        <v>355</v>
      </c>
      <c r="B12" s="26" t="s">
        <v>356</v>
      </c>
      <c r="C12" s="26" t="s">
        <v>357</v>
      </c>
      <c r="D12" s="26" t="s">
        <v>358</v>
      </c>
      <c r="E12" s="26" t="s">
        <v>359</v>
      </c>
      <c r="F12" s="26" t="s">
        <v>360</v>
      </c>
      <c r="G12" s="26" t="s">
        <v>361</v>
      </c>
      <c r="I12" s="441"/>
      <c r="J12" s="442"/>
      <c r="K12" s="442"/>
      <c r="L12" s="442"/>
      <c r="M12" s="442"/>
      <c r="N12" s="443"/>
      <c r="P12" s="441"/>
      <c r="Q12" s="442"/>
      <c r="R12" s="442"/>
      <c r="S12" s="442"/>
      <c r="T12" s="442"/>
      <c r="U12" s="443"/>
    </row>
    <row r="13" spans="1:21" outlineLevel="1">
      <c r="A13" s="58">
        <v>2035</v>
      </c>
      <c r="B13" s="21">
        <f t="shared" ref="B13:B18" si="0">INDEX($E$204:$AW$204,1,MATCH($A13,$E$53:$BB$53,0))</f>
        <v>0</v>
      </c>
      <c r="C13" s="21">
        <f>B13-Baseline!B13</f>
        <v>199.73159405474104</v>
      </c>
      <c r="D13" s="21">
        <f t="shared" ref="D13:D18" si="1">INDEX($E$205:$AW$205,1,MATCH($A13,$E$53:$BB$53,0))</f>
        <v>0</v>
      </c>
      <c r="E13" s="21">
        <f>D13-Baseline!D13</f>
        <v>142.25770774869332</v>
      </c>
      <c r="F13" s="21">
        <f t="shared" ref="F13:F18" si="2">INDEX($E$206:$AW$206,1,MATCH($A13,$E$53:$BB$53,0))</f>
        <v>0</v>
      </c>
      <c r="G13" s="21">
        <f>F13-Baseline!F13</f>
        <v>257.19937447771417</v>
      </c>
      <c r="I13" s="441"/>
      <c r="J13" s="442"/>
      <c r="K13" s="442"/>
      <c r="L13" s="442"/>
      <c r="M13" s="442"/>
      <c r="N13" s="443"/>
      <c r="P13" s="441"/>
      <c r="Q13" s="442"/>
      <c r="R13" s="442"/>
      <c r="S13" s="442"/>
      <c r="T13" s="442"/>
      <c r="U13" s="443"/>
    </row>
    <row r="14" spans="1:21" outlineLevel="1">
      <c r="A14" s="58">
        <v>2040</v>
      </c>
      <c r="B14" s="21">
        <f t="shared" si="0"/>
        <v>0</v>
      </c>
      <c r="C14" s="21">
        <f>B14-Baseline!B14</f>
        <v>312.66434952154668</v>
      </c>
      <c r="D14" s="21">
        <f t="shared" si="1"/>
        <v>0</v>
      </c>
      <c r="E14" s="21">
        <f>D14-Baseline!D14</f>
        <v>221.42854109435197</v>
      </c>
      <c r="F14" s="21">
        <f t="shared" si="2"/>
        <v>0</v>
      </c>
      <c r="G14" s="21">
        <f>F14-Baseline!F14</f>
        <v>403.9870731499106</v>
      </c>
      <c r="I14" s="441"/>
      <c r="J14" s="442"/>
      <c r="K14" s="442"/>
      <c r="L14" s="442"/>
      <c r="M14" s="442"/>
      <c r="N14" s="443"/>
      <c r="P14" s="441"/>
      <c r="Q14" s="442"/>
      <c r="R14" s="442"/>
      <c r="S14" s="442"/>
      <c r="T14" s="442"/>
      <c r="U14" s="443"/>
    </row>
    <row r="15" spans="1:21" outlineLevel="1">
      <c r="A15" s="58">
        <v>2045</v>
      </c>
      <c r="B15" s="21">
        <f t="shared" si="0"/>
        <v>0</v>
      </c>
      <c r="C15" s="21">
        <f>B15-Baseline!B15</f>
        <v>426.09519740513349</v>
      </c>
      <c r="D15" s="21">
        <f t="shared" si="1"/>
        <v>0</v>
      </c>
      <c r="E15" s="21">
        <f>D15-Baseline!D15</f>
        <v>300.1472322576048</v>
      </c>
      <c r="F15" s="21">
        <f t="shared" si="2"/>
        <v>0</v>
      </c>
      <c r="G15" s="21">
        <f>F15-Baseline!F15</f>
        <v>552.08140024918555</v>
      </c>
      <c r="I15" s="441"/>
      <c r="J15" s="442"/>
      <c r="K15" s="442"/>
      <c r="L15" s="442"/>
      <c r="M15" s="442"/>
      <c r="N15" s="443"/>
      <c r="P15" s="441"/>
      <c r="Q15" s="442"/>
      <c r="R15" s="442"/>
      <c r="S15" s="442"/>
      <c r="T15" s="442"/>
      <c r="U15" s="443"/>
    </row>
    <row r="16" spans="1:21" outlineLevel="1">
      <c r="A16" s="58">
        <v>2050</v>
      </c>
      <c r="B16" s="21">
        <f t="shared" si="0"/>
        <v>0</v>
      </c>
      <c r="C16" s="21">
        <f>B16-Baseline!B16</f>
        <v>540.40633294233544</v>
      </c>
      <c r="D16" s="21">
        <f t="shared" si="1"/>
        <v>0</v>
      </c>
      <c r="E16" s="21">
        <f>D16-Baseline!D16</f>
        <v>378.74386822911282</v>
      </c>
      <c r="F16" s="21">
        <f t="shared" si="2"/>
        <v>0</v>
      </c>
      <c r="G16" s="21">
        <f>F16-Baseline!F16</f>
        <v>702.02010300445522</v>
      </c>
      <c r="I16" s="441"/>
      <c r="J16" s="442"/>
      <c r="K16" s="442"/>
      <c r="L16" s="442"/>
      <c r="M16" s="442"/>
      <c r="N16" s="443"/>
      <c r="P16" s="441"/>
      <c r="Q16" s="442"/>
      <c r="R16" s="442"/>
      <c r="S16" s="442"/>
      <c r="T16" s="442"/>
      <c r="U16" s="443"/>
    </row>
    <row r="17" spans="1:21" outlineLevel="1">
      <c r="A17" s="58">
        <v>2060</v>
      </c>
      <c r="B17" s="21">
        <f t="shared" si="0"/>
        <v>0</v>
      </c>
      <c r="C17" s="21">
        <f>B17-Baseline!B17</f>
        <v>1986.0768888023481</v>
      </c>
      <c r="D17" s="21">
        <f t="shared" si="1"/>
        <v>0</v>
      </c>
      <c r="E17" s="21">
        <f>D17-Baseline!D17</f>
        <v>1264.6394683904321</v>
      </c>
      <c r="F17" s="21">
        <f t="shared" si="2"/>
        <v>0</v>
      </c>
      <c r="G17" s="21">
        <f>F17-Baseline!F17</f>
        <v>2702.2147905251627</v>
      </c>
      <c r="I17" s="441"/>
      <c r="J17" s="442"/>
      <c r="K17" s="442"/>
      <c r="L17" s="442"/>
      <c r="M17" s="442"/>
      <c r="N17" s="443"/>
      <c r="P17" s="441"/>
      <c r="Q17" s="442"/>
      <c r="R17" s="442"/>
      <c r="S17" s="442"/>
      <c r="T17" s="442"/>
      <c r="U17" s="443"/>
    </row>
    <row r="18" spans="1:21" outlineLevel="1">
      <c r="A18" s="58">
        <v>2070</v>
      </c>
      <c r="B18" s="21">
        <f t="shared" si="0"/>
        <v>0</v>
      </c>
      <c r="C18" s="21">
        <f>B18-Baseline!B18</f>
        <v>3534.7401744847775</v>
      </c>
      <c r="D18" s="21">
        <f t="shared" si="1"/>
        <v>0</v>
      </c>
      <c r="E18" s="21">
        <f>D18-Baseline!D18</f>
        <v>2193.8552758539854</v>
      </c>
      <c r="F18" s="21">
        <f t="shared" si="2"/>
        <v>0</v>
      </c>
      <c r="G18" s="21">
        <f>F18-Baseline!F18</f>
        <v>4859.6436074434969</v>
      </c>
      <c r="I18" s="444"/>
      <c r="J18" s="445"/>
      <c r="K18" s="445"/>
      <c r="L18" s="445"/>
      <c r="M18" s="445"/>
      <c r="N18" s="446"/>
      <c r="P18" s="444"/>
      <c r="Q18" s="445"/>
      <c r="R18" s="445"/>
      <c r="S18" s="445"/>
      <c r="T18" s="445"/>
      <c r="U18" s="446"/>
    </row>
    <row r="19" spans="1:21" ht="13.5" outlineLevel="1" thickBot="1">
      <c r="A19" s="447"/>
      <c r="B19" s="447"/>
      <c r="I19" s="250"/>
      <c r="J19" s="251"/>
      <c r="K19" s="251"/>
      <c r="L19" s="251"/>
      <c r="M19" s="251"/>
      <c r="N19" s="251"/>
      <c r="P19" s="249"/>
      <c r="Q19" s="249"/>
      <c r="R19" s="249"/>
      <c r="S19" s="249"/>
      <c r="T19" s="249"/>
      <c r="U19" s="232"/>
    </row>
    <row r="20" spans="1:21" ht="26.25" customHeight="1" outlineLevel="1">
      <c r="A20" s="54" t="s">
        <v>362</v>
      </c>
      <c r="B20" s="55">
        <f>Baseline!B20</f>
        <v>0.33700000000000002</v>
      </c>
      <c r="E20" s="154"/>
      <c r="I20" s="436" t="s">
        <v>363</v>
      </c>
      <c r="J20" s="437"/>
      <c r="K20" s="437"/>
      <c r="L20" s="437"/>
      <c r="M20" s="437"/>
      <c r="N20" s="438"/>
      <c r="P20" s="436" t="s">
        <v>364</v>
      </c>
      <c r="Q20" s="437"/>
      <c r="R20" s="437"/>
      <c r="S20" s="437"/>
      <c r="T20" s="437"/>
      <c r="U20" s="438"/>
    </row>
    <row r="21" spans="1:21" ht="12.75" customHeight="1" outlineLevel="1">
      <c r="A21" s="154"/>
      <c r="B21" s="155"/>
      <c r="I21" s="482"/>
      <c r="J21" s="439"/>
      <c r="K21" s="439"/>
      <c r="L21" s="439"/>
      <c r="M21" s="439"/>
      <c r="N21" s="440"/>
      <c r="P21" s="482"/>
      <c r="Q21" s="439"/>
      <c r="R21" s="439"/>
      <c r="S21" s="439"/>
      <c r="T21" s="439"/>
      <c r="U21" s="440"/>
    </row>
    <row r="22" spans="1:21" ht="12.75" customHeight="1" outlineLevel="1">
      <c r="A22" s="154"/>
      <c r="B22" s="155"/>
      <c r="I22" s="441"/>
      <c r="J22" s="442"/>
      <c r="K22" s="442"/>
      <c r="L22" s="442"/>
      <c r="M22" s="442"/>
      <c r="N22" s="443"/>
      <c r="P22" s="441"/>
      <c r="Q22" s="442"/>
      <c r="R22" s="442"/>
      <c r="S22" s="442"/>
      <c r="T22" s="442"/>
      <c r="U22" s="443"/>
    </row>
    <row r="23" spans="1:21" outlineLevel="1">
      <c r="A23" s="154"/>
      <c r="B23" s="462" t="s">
        <v>366</v>
      </c>
      <c r="C23" s="463"/>
      <c r="D23" s="463"/>
      <c r="E23" s="463"/>
      <c r="F23" s="463"/>
      <c r="G23" s="464"/>
      <c r="I23" s="441"/>
      <c r="J23" s="442"/>
      <c r="K23" s="442"/>
      <c r="L23" s="442"/>
      <c r="M23" s="442"/>
      <c r="N23" s="443"/>
      <c r="P23" s="441"/>
      <c r="Q23" s="442"/>
      <c r="R23" s="442"/>
      <c r="S23" s="442"/>
      <c r="T23" s="442"/>
      <c r="U23" s="443"/>
    </row>
    <row r="24" spans="1:21" outlineLevel="1">
      <c r="B24" s="17">
        <v>2027</v>
      </c>
      <c r="C24" s="17">
        <v>2028</v>
      </c>
      <c r="D24" s="17">
        <v>2029</v>
      </c>
      <c r="E24" s="17">
        <v>2030</v>
      </c>
      <c r="F24" s="17">
        <v>2031</v>
      </c>
      <c r="G24" s="17" t="s">
        <v>367</v>
      </c>
      <c r="I24" s="441"/>
      <c r="J24" s="442"/>
      <c r="K24" s="442"/>
      <c r="L24" s="442"/>
      <c r="M24" s="442"/>
      <c r="N24" s="443"/>
      <c r="P24" s="441"/>
      <c r="Q24" s="442"/>
      <c r="R24" s="442"/>
      <c r="S24" s="442"/>
      <c r="T24" s="442"/>
      <c r="U24" s="443"/>
    </row>
    <row r="25" spans="1:21" ht="13.5" outlineLevel="1" thickBot="1">
      <c r="B25" s="30" t="s">
        <v>368</v>
      </c>
      <c r="C25" s="30" t="s">
        <v>368</v>
      </c>
      <c r="D25" s="30" t="s">
        <v>368</v>
      </c>
      <c r="E25" s="30" t="s">
        <v>368</v>
      </c>
      <c r="F25" s="30" t="s">
        <v>368</v>
      </c>
      <c r="G25" s="30" t="s">
        <v>368</v>
      </c>
      <c r="I25" s="441"/>
      <c r="J25" s="442"/>
      <c r="K25" s="442"/>
      <c r="L25" s="442"/>
      <c r="M25" s="442"/>
      <c r="N25" s="443"/>
      <c r="P25" s="441"/>
      <c r="Q25" s="442"/>
      <c r="R25" s="442"/>
      <c r="S25" s="442"/>
      <c r="T25" s="442"/>
      <c r="U25" s="443"/>
    </row>
    <row r="26" spans="1:21" outlineLevel="1">
      <c r="A26" s="54" t="s">
        <v>369</v>
      </c>
      <c r="B26" s="21">
        <f>E64</f>
        <v>0</v>
      </c>
      <c r="C26" s="21">
        <f>F64</f>
        <v>0</v>
      </c>
      <c r="D26" s="21">
        <f>G64</f>
        <v>0</v>
      </c>
      <c r="E26" s="21">
        <f>H64</f>
        <v>0</v>
      </c>
      <c r="F26" s="21">
        <f>I64</f>
        <v>0</v>
      </c>
      <c r="G26" s="21">
        <f>SUM(J64:BB64)</f>
        <v>0</v>
      </c>
      <c r="I26" s="441"/>
      <c r="J26" s="442"/>
      <c r="K26" s="442"/>
      <c r="L26" s="442"/>
      <c r="M26" s="442"/>
      <c r="N26" s="443"/>
      <c r="P26" s="441"/>
      <c r="Q26" s="442"/>
      <c r="R26" s="442"/>
      <c r="S26" s="442"/>
      <c r="T26" s="442"/>
      <c r="U26" s="443"/>
    </row>
    <row r="27" spans="1:21" outlineLevel="1">
      <c r="A27" s="54" t="s">
        <v>370</v>
      </c>
      <c r="B27" s="21">
        <f>E71+E77</f>
        <v>0</v>
      </c>
      <c r="C27" s="21">
        <f>F71+F77</f>
        <v>0</v>
      </c>
      <c r="D27" s="21">
        <f>G71+G77</f>
        <v>0</v>
      </c>
      <c r="E27" s="21">
        <f>H71+H77</f>
        <v>0</v>
      </c>
      <c r="F27" s="21">
        <f>I71+I77</f>
        <v>0</v>
      </c>
      <c r="G27" s="21">
        <f>SUM(J71:BB71)+SUM(J77:BB77)</f>
        <v>0</v>
      </c>
      <c r="I27" s="441"/>
      <c r="J27" s="442"/>
      <c r="K27" s="442"/>
      <c r="L27" s="442"/>
      <c r="M27" s="442"/>
      <c r="N27" s="443"/>
      <c r="P27" s="441"/>
      <c r="Q27" s="442"/>
      <c r="R27" s="442"/>
      <c r="S27" s="442"/>
      <c r="T27" s="442"/>
      <c r="U27" s="443"/>
    </row>
    <row r="28" spans="1:21" outlineLevel="1">
      <c r="A28" s="154"/>
      <c r="B28" s="248"/>
      <c r="C28" s="248"/>
      <c r="D28" s="248"/>
      <c r="E28" s="248"/>
      <c r="F28" s="248"/>
      <c r="G28" s="248"/>
      <c r="I28" s="441"/>
      <c r="J28" s="442"/>
      <c r="K28" s="442"/>
      <c r="L28" s="442"/>
      <c r="M28" s="442"/>
      <c r="N28" s="443"/>
      <c r="P28" s="441"/>
      <c r="Q28" s="442"/>
      <c r="R28" s="442"/>
      <c r="S28" s="442"/>
      <c r="T28" s="442"/>
      <c r="U28" s="443"/>
    </row>
    <row r="29" spans="1:21" ht="13.5" outlineLevel="1" thickBot="1">
      <c r="A29" s="154"/>
      <c r="B29" s="248"/>
      <c r="C29" s="248"/>
      <c r="D29" s="248"/>
      <c r="E29" s="248"/>
      <c r="F29" s="248"/>
      <c r="G29" s="248"/>
      <c r="I29" s="441"/>
      <c r="J29" s="442"/>
      <c r="K29" s="442"/>
      <c r="L29" s="442"/>
      <c r="M29" s="442"/>
      <c r="N29" s="443"/>
      <c r="P29" s="441"/>
      <c r="Q29" s="442"/>
      <c r="R29" s="442"/>
      <c r="S29" s="442"/>
      <c r="T29" s="442"/>
      <c r="U29" s="443"/>
    </row>
    <row r="30" spans="1:21" ht="13.5" outlineLevel="1" thickBot="1">
      <c r="A30" s="308"/>
      <c r="B30" s="309" t="s">
        <v>371</v>
      </c>
      <c r="C30" s="310" t="s">
        <v>372</v>
      </c>
      <c r="D30" s="466" t="s">
        <v>323</v>
      </c>
      <c r="E30" s="467"/>
      <c r="F30" s="467"/>
      <c r="G30" s="468"/>
      <c r="I30" s="441"/>
      <c r="J30" s="442"/>
      <c r="K30" s="442"/>
      <c r="L30" s="442"/>
      <c r="M30" s="442"/>
      <c r="N30" s="443"/>
      <c r="P30" s="441"/>
      <c r="Q30" s="442"/>
      <c r="R30" s="442"/>
      <c r="S30" s="442"/>
      <c r="T30" s="442"/>
      <c r="U30" s="443"/>
    </row>
    <row r="31" spans="1:21" outlineLevel="1">
      <c r="A31" s="459" t="s">
        <v>373</v>
      </c>
      <c r="B31" s="311"/>
      <c r="C31" s="307"/>
      <c r="D31" s="410"/>
      <c r="E31" s="410"/>
      <c r="F31" s="410"/>
      <c r="G31" s="411"/>
      <c r="I31" s="441"/>
      <c r="J31" s="442"/>
      <c r="K31" s="442"/>
      <c r="L31" s="442"/>
      <c r="M31" s="442"/>
      <c r="N31" s="443"/>
      <c r="P31" s="441"/>
      <c r="Q31" s="442"/>
      <c r="R31" s="442"/>
      <c r="S31" s="442"/>
      <c r="T31" s="442"/>
      <c r="U31" s="443"/>
    </row>
    <row r="32" spans="1:21" outlineLevel="1">
      <c r="A32" s="459"/>
      <c r="B32" s="312"/>
      <c r="C32" s="252"/>
      <c r="D32" s="408"/>
      <c r="E32" s="408"/>
      <c r="F32" s="408"/>
      <c r="G32" s="409"/>
      <c r="I32" s="441"/>
      <c r="J32" s="442"/>
      <c r="K32" s="442"/>
      <c r="L32" s="442"/>
      <c r="M32" s="442"/>
      <c r="N32" s="443"/>
      <c r="P32" s="441"/>
      <c r="Q32" s="442"/>
      <c r="R32" s="442"/>
      <c r="S32" s="442"/>
      <c r="T32" s="442"/>
      <c r="U32" s="443"/>
    </row>
    <row r="33" spans="1:21" outlineLevel="1">
      <c r="A33" s="459"/>
      <c r="B33" s="312"/>
      <c r="C33" s="252"/>
      <c r="D33" s="408"/>
      <c r="E33" s="408"/>
      <c r="F33" s="408"/>
      <c r="G33" s="409"/>
      <c r="I33" s="441"/>
      <c r="J33" s="442"/>
      <c r="K33" s="442"/>
      <c r="L33" s="442"/>
      <c r="M33" s="442"/>
      <c r="N33" s="443"/>
      <c r="P33" s="441"/>
      <c r="Q33" s="442"/>
      <c r="R33" s="442"/>
      <c r="S33" s="442"/>
      <c r="T33" s="442"/>
      <c r="U33" s="443"/>
    </row>
    <row r="34" spans="1:21" outlineLevel="1">
      <c r="A34" s="459"/>
      <c r="B34" s="312"/>
      <c r="C34" s="252"/>
      <c r="D34" s="408"/>
      <c r="E34" s="408"/>
      <c r="F34" s="408"/>
      <c r="G34" s="409"/>
      <c r="I34" s="441"/>
      <c r="J34" s="442"/>
      <c r="K34" s="442"/>
      <c r="L34" s="442"/>
      <c r="M34" s="442"/>
      <c r="N34" s="443"/>
      <c r="P34" s="441"/>
      <c r="Q34" s="442"/>
      <c r="R34" s="442"/>
      <c r="S34" s="442"/>
      <c r="T34" s="442"/>
      <c r="U34" s="443"/>
    </row>
    <row r="35" spans="1:21" outlineLevel="1">
      <c r="A35" s="459"/>
      <c r="B35" s="312"/>
      <c r="C35" s="252"/>
      <c r="D35" s="408"/>
      <c r="E35" s="408"/>
      <c r="F35" s="408"/>
      <c r="G35" s="409"/>
      <c r="I35" s="441"/>
      <c r="J35" s="442"/>
      <c r="K35" s="442"/>
      <c r="L35" s="442"/>
      <c r="M35" s="442"/>
      <c r="N35" s="443"/>
      <c r="P35" s="441"/>
      <c r="Q35" s="442"/>
      <c r="R35" s="442"/>
      <c r="S35" s="442"/>
      <c r="T35" s="442"/>
      <c r="U35" s="443"/>
    </row>
    <row r="36" spans="1:21" outlineLevel="1">
      <c r="A36" s="459"/>
      <c r="B36" s="312"/>
      <c r="C36" s="252"/>
      <c r="D36" s="408"/>
      <c r="E36" s="408"/>
      <c r="F36" s="408"/>
      <c r="G36" s="409"/>
      <c r="I36" s="441"/>
      <c r="J36" s="442"/>
      <c r="K36" s="442"/>
      <c r="L36" s="442"/>
      <c r="M36" s="442"/>
      <c r="N36" s="443"/>
      <c r="P36" s="441"/>
      <c r="Q36" s="442"/>
      <c r="R36" s="442"/>
      <c r="S36" s="442"/>
      <c r="T36" s="442"/>
      <c r="U36" s="443"/>
    </row>
    <row r="37" spans="1:21" outlineLevel="1">
      <c r="A37" s="459"/>
      <c r="B37" s="312"/>
      <c r="C37" s="252"/>
      <c r="D37" s="408"/>
      <c r="E37" s="408"/>
      <c r="F37" s="408"/>
      <c r="G37" s="409"/>
      <c r="I37" s="441"/>
      <c r="J37" s="442"/>
      <c r="K37" s="442"/>
      <c r="L37" s="442"/>
      <c r="M37" s="442"/>
      <c r="N37" s="443"/>
      <c r="P37" s="441"/>
      <c r="Q37" s="442"/>
      <c r="R37" s="442"/>
      <c r="S37" s="442"/>
      <c r="T37" s="442"/>
      <c r="U37" s="443"/>
    </row>
    <row r="38" spans="1:21" outlineLevel="1">
      <c r="A38" s="459"/>
      <c r="B38" s="312"/>
      <c r="C38" s="252"/>
      <c r="D38" s="408"/>
      <c r="E38" s="408"/>
      <c r="F38" s="408"/>
      <c r="G38" s="409"/>
      <c r="I38" s="441"/>
      <c r="J38" s="442"/>
      <c r="K38" s="442"/>
      <c r="L38" s="442"/>
      <c r="M38" s="442"/>
      <c r="N38" s="443"/>
      <c r="P38" s="441"/>
      <c r="Q38" s="442"/>
      <c r="R38" s="442"/>
      <c r="S38" s="442"/>
      <c r="T38" s="442"/>
      <c r="U38" s="443"/>
    </row>
    <row r="39" spans="1:21" outlineLevel="1">
      <c r="A39" s="459"/>
      <c r="B39" s="312"/>
      <c r="C39" s="252"/>
      <c r="D39" s="408"/>
      <c r="E39" s="408"/>
      <c r="F39" s="408"/>
      <c r="G39" s="409"/>
      <c r="I39" s="441"/>
      <c r="J39" s="442"/>
      <c r="K39" s="442"/>
      <c r="L39" s="442"/>
      <c r="M39" s="442"/>
      <c r="N39" s="443"/>
      <c r="P39" s="441"/>
      <c r="Q39" s="442"/>
      <c r="R39" s="442"/>
      <c r="S39" s="442"/>
      <c r="T39" s="442"/>
      <c r="U39" s="443"/>
    </row>
    <row r="40" spans="1:21" ht="13.5" outlineLevel="1" thickBot="1">
      <c r="A40" s="460"/>
      <c r="B40" s="313"/>
      <c r="C40" s="314"/>
      <c r="D40" s="469"/>
      <c r="E40" s="469"/>
      <c r="F40" s="469"/>
      <c r="G40" s="470"/>
      <c r="I40" s="441"/>
      <c r="J40" s="442"/>
      <c r="K40" s="442"/>
      <c r="L40" s="442"/>
      <c r="M40" s="442"/>
      <c r="N40" s="443"/>
      <c r="P40" s="441"/>
      <c r="Q40" s="442"/>
      <c r="R40" s="442"/>
      <c r="S40" s="442"/>
      <c r="T40" s="442"/>
      <c r="U40" s="443"/>
    </row>
    <row r="41" spans="1:21" outlineLevel="1">
      <c r="A41" s="154"/>
      <c r="B41" s="248"/>
      <c r="C41" s="248"/>
      <c r="D41" s="248"/>
      <c r="E41" s="248"/>
      <c r="F41" s="248"/>
      <c r="G41" s="248"/>
      <c r="I41" s="441"/>
      <c r="J41" s="442"/>
      <c r="K41" s="442"/>
      <c r="L41" s="442"/>
      <c r="M41" s="442"/>
      <c r="N41" s="443"/>
      <c r="P41" s="441"/>
      <c r="Q41" s="442"/>
      <c r="R41" s="442"/>
      <c r="S41" s="442"/>
      <c r="T41" s="442"/>
      <c r="U41" s="443"/>
    </row>
    <row r="42" spans="1:21" outlineLevel="1">
      <c r="A42" s="154"/>
      <c r="B42" s="248"/>
      <c r="C42" s="248"/>
      <c r="D42" s="248"/>
      <c r="E42" s="248"/>
      <c r="F42" s="248"/>
      <c r="G42" s="248"/>
      <c r="I42" s="441"/>
      <c r="J42" s="442"/>
      <c r="K42" s="442"/>
      <c r="L42" s="442"/>
      <c r="M42" s="442"/>
      <c r="N42" s="443"/>
      <c r="P42" s="441"/>
      <c r="Q42" s="442"/>
      <c r="R42" s="442"/>
      <c r="S42" s="442"/>
      <c r="T42" s="442"/>
      <c r="U42" s="443"/>
    </row>
    <row r="43" spans="1:21" outlineLevel="1">
      <c r="A43" s="154"/>
      <c r="B43" s="248"/>
      <c r="C43" s="248"/>
      <c r="D43" s="248"/>
      <c r="E43" s="248"/>
      <c r="F43" s="248"/>
      <c r="G43" s="248"/>
      <c r="I43" s="441"/>
      <c r="J43" s="442"/>
      <c r="K43" s="442"/>
      <c r="L43" s="442"/>
      <c r="M43" s="442"/>
      <c r="N43" s="443"/>
      <c r="P43" s="441"/>
      <c r="Q43" s="442"/>
      <c r="R43" s="442"/>
      <c r="S43" s="442"/>
      <c r="T43" s="442"/>
      <c r="U43" s="443"/>
    </row>
    <row r="44" spans="1:21" outlineLevel="1">
      <c r="A44" s="154"/>
      <c r="B44" s="248"/>
      <c r="C44" s="248"/>
      <c r="D44" s="248"/>
      <c r="E44" s="248"/>
      <c r="F44" s="248"/>
      <c r="G44" s="248"/>
      <c r="I44" s="441"/>
      <c r="J44" s="442"/>
      <c r="K44" s="442"/>
      <c r="L44" s="442"/>
      <c r="M44" s="442"/>
      <c r="N44" s="443"/>
      <c r="P44" s="441"/>
      <c r="Q44" s="442"/>
      <c r="R44" s="442"/>
      <c r="S44" s="442"/>
      <c r="T44" s="442"/>
      <c r="U44" s="443"/>
    </row>
    <row r="45" spans="1:21" outlineLevel="1">
      <c r="A45" s="154"/>
      <c r="B45" s="248"/>
      <c r="C45" s="248"/>
      <c r="D45" s="248"/>
      <c r="E45" s="248"/>
      <c r="F45" s="248"/>
      <c r="G45" s="248"/>
      <c r="I45" s="444"/>
      <c r="J45" s="445"/>
      <c r="K45" s="445"/>
      <c r="L45" s="445"/>
      <c r="M45" s="445"/>
      <c r="N45" s="446"/>
      <c r="P45" s="444"/>
      <c r="Q45" s="445"/>
      <c r="R45" s="445"/>
      <c r="S45" s="445"/>
      <c r="T45" s="445"/>
      <c r="U45" s="446"/>
    </row>
    <row r="46" spans="1:21" outlineLevel="1">
      <c r="A46" s="154"/>
      <c r="B46" s="248"/>
      <c r="C46" s="248"/>
      <c r="D46" s="248"/>
      <c r="E46" s="248"/>
      <c r="F46" s="248"/>
      <c r="G46" s="248"/>
    </row>
    <row r="47" spans="1:21">
      <c r="A47" s="154"/>
      <c r="B47" s="155"/>
    </row>
    <row r="48" spans="1:21" ht="15">
      <c r="A48" s="12" t="s">
        <v>376</v>
      </c>
    </row>
    <row r="49" spans="1:54" ht="15" outlineLevel="1">
      <c r="A49" s="12"/>
    </row>
    <row r="50" spans="1:54" ht="13.5" outlineLevel="1" thickBot="1">
      <c r="A50" s="4" t="s">
        <v>377</v>
      </c>
    </row>
    <row r="51" spans="1:54" outlineLevel="2">
      <c r="B51" s="19"/>
      <c r="C51" s="19"/>
      <c r="D51" s="19"/>
      <c r="E51" s="471" t="s">
        <v>270</v>
      </c>
      <c r="F51" s="461"/>
      <c r="G51" s="461"/>
      <c r="H51" s="461"/>
      <c r="I51" s="461"/>
      <c r="J51" s="461" t="s">
        <v>271</v>
      </c>
      <c r="K51" s="461"/>
      <c r="L51" s="461"/>
      <c r="M51" s="461"/>
      <c r="N51" s="461"/>
      <c r="O51" s="461" t="s">
        <v>272</v>
      </c>
      <c r="P51" s="461"/>
      <c r="Q51" s="461"/>
      <c r="R51" s="461"/>
      <c r="S51" s="461"/>
      <c r="T51" s="461" t="s">
        <v>273</v>
      </c>
      <c r="U51" s="461"/>
      <c r="V51" s="461"/>
      <c r="W51" s="461"/>
      <c r="X51" s="461"/>
      <c r="Y51" s="461" t="s">
        <v>378</v>
      </c>
      <c r="Z51" s="461"/>
      <c r="AA51" s="461"/>
      <c r="AB51" s="461"/>
      <c r="AC51" s="461"/>
      <c r="AD51" s="461" t="s">
        <v>379</v>
      </c>
      <c r="AE51" s="461"/>
      <c r="AF51" s="461"/>
      <c r="AG51" s="461"/>
      <c r="AH51" s="461"/>
      <c r="AI51" s="461" t="s">
        <v>380</v>
      </c>
      <c r="AJ51" s="461"/>
      <c r="AK51" s="461"/>
      <c r="AL51" s="461"/>
      <c r="AM51" s="461"/>
      <c r="AN51" s="461" t="s">
        <v>381</v>
      </c>
      <c r="AO51" s="461"/>
      <c r="AP51" s="461"/>
      <c r="AQ51" s="461"/>
      <c r="AR51" s="461"/>
      <c r="AS51" s="461" t="s">
        <v>382</v>
      </c>
      <c r="AT51" s="461"/>
      <c r="AU51" s="461"/>
      <c r="AV51" s="461"/>
      <c r="AW51" s="461"/>
      <c r="AX51" s="461" t="s">
        <v>383</v>
      </c>
      <c r="AY51" s="461"/>
      <c r="AZ51" s="461"/>
      <c r="BA51" s="461"/>
      <c r="BB51" s="465"/>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3.5" outlineLevel="2" thickBot="1">
      <c r="B53" s="19" t="s">
        <v>371</v>
      </c>
      <c r="C53" s="19" t="s">
        <v>384</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48" t="s">
        <v>385</v>
      </c>
      <c r="B54" s="127"/>
      <c r="C54" s="127"/>
      <c r="D54" s="124" t="s">
        <v>386</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49"/>
      <c r="B55" s="36"/>
      <c r="C55" s="121"/>
      <c r="D55" s="2" t="s">
        <v>386</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49"/>
      <c r="B56" s="36"/>
      <c r="C56" s="121"/>
      <c r="D56" s="2" t="s">
        <v>386</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49"/>
      <c r="B57" s="36"/>
      <c r="C57" s="121"/>
      <c r="D57" s="2" t="s">
        <v>386</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49"/>
      <c r="B58" s="36"/>
      <c r="C58" s="121"/>
      <c r="D58" s="2" t="s">
        <v>386</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49"/>
      <c r="B59" s="36"/>
      <c r="C59" s="121"/>
      <c r="D59" s="2" t="s">
        <v>386</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49"/>
      <c r="B60" s="36"/>
      <c r="C60" s="121"/>
      <c r="D60" s="2" t="s">
        <v>386</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49"/>
      <c r="B61" s="36"/>
      <c r="C61" s="121"/>
      <c r="D61" s="2" t="s">
        <v>386</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49"/>
      <c r="B62" s="36"/>
      <c r="C62" s="121"/>
      <c r="D62" s="2" t="s">
        <v>386</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49"/>
      <c r="B63" s="36"/>
      <c r="C63" s="121"/>
      <c r="D63" s="2" t="s">
        <v>386</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3.5" outlineLevel="2" thickBot="1">
      <c r="A64" s="450"/>
      <c r="B64" s="122" t="s">
        <v>387</v>
      </c>
      <c r="C64" s="296" t="s">
        <v>388</v>
      </c>
      <c r="D64" s="123" t="s">
        <v>386</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3.5" outlineLevel="2" thickBot="1">
      <c r="B65" s="19"/>
      <c r="C65" s="19"/>
      <c r="D65" s="19"/>
      <c r="E65" s="15"/>
    </row>
    <row r="66" spans="1:54" ht="12.75" customHeight="1" outlineLevel="2">
      <c r="A66" s="456" t="s">
        <v>389</v>
      </c>
      <c r="B66" s="266"/>
      <c r="C66" s="267"/>
      <c r="D66" s="268" t="s">
        <v>386</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57"/>
      <c r="B67" s="252"/>
      <c r="C67" s="267"/>
      <c r="D67" s="269" t="s">
        <v>386</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57"/>
      <c r="B68" s="252"/>
      <c r="C68" s="267"/>
      <c r="D68" s="269" t="s">
        <v>386</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57"/>
      <c r="B69" s="252"/>
      <c r="C69" s="267"/>
      <c r="D69" s="269" t="s">
        <v>386</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57"/>
      <c r="B70" s="252"/>
      <c r="C70" s="267"/>
      <c r="D70" s="269" t="s">
        <v>386</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3.5" outlineLevel="2" thickBot="1">
      <c r="A71" s="458"/>
      <c r="B71" s="122" t="s">
        <v>390</v>
      </c>
      <c r="C71" s="123"/>
      <c r="D71" s="270" t="s">
        <v>386</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3.5" outlineLevel="2" thickBot="1">
      <c r="B74" s="145"/>
      <c r="C74" s="2"/>
      <c r="D74" s="2"/>
      <c r="E74" s="15"/>
    </row>
    <row r="75" spans="1:54" ht="19.5" customHeight="1" outlineLevel="2">
      <c r="A75" s="456" t="s">
        <v>391</v>
      </c>
      <c r="B75" s="127" t="s">
        <v>392</v>
      </c>
      <c r="C75" s="274"/>
      <c r="D75" s="124" t="s">
        <v>386</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57"/>
      <c r="B76" s="121"/>
      <c r="C76" s="272"/>
      <c r="D76" s="2" t="s">
        <v>386</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3.5" outlineLevel="2" thickBot="1">
      <c r="A77" s="458"/>
      <c r="B77" s="273" t="s">
        <v>393</v>
      </c>
      <c r="C77" s="271"/>
      <c r="D77" s="123" t="s">
        <v>386</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3.5" outlineLevel="1" thickBot="1">
      <c r="B79" s="125"/>
      <c r="C79" s="125"/>
      <c r="D79" s="125"/>
      <c r="E79" s="247"/>
    </row>
    <row r="80" spans="1:54" outlineLevel="1">
      <c r="A80" s="4" t="s">
        <v>394</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395</v>
      </c>
      <c r="C81" s="6" t="s">
        <v>396</v>
      </c>
      <c r="D81" t="s">
        <v>397</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398</v>
      </c>
      <c r="C82" t="s">
        <v>399</v>
      </c>
      <c r="D82" t="s">
        <v>386</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400</v>
      </c>
      <c r="C83" t="s">
        <v>401</v>
      </c>
      <c r="D83" t="s">
        <v>386</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4.25" hidden="1" outlineLevel="3">
      <c r="A84" s="8"/>
      <c r="B84" t="s">
        <v>402</v>
      </c>
      <c r="C84" t="s">
        <v>403</v>
      </c>
      <c r="D84" t="s">
        <v>386</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404</v>
      </c>
      <c r="C85" t="s">
        <v>405</v>
      </c>
      <c r="D85" t="s">
        <v>386</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406</v>
      </c>
      <c r="C86" t="s">
        <v>407</v>
      </c>
      <c r="D86" t="s">
        <v>386</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408</v>
      </c>
      <c r="C87" t="s">
        <v>409</v>
      </c>
      <c r="D87" t="s">
        <v>386</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410</v>
      </c>
      <c r="C88" t="s">
        <v>411</v>
      </c>
      <c r="D88" t="s">
        <v>386</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412</v>
      </c>
      <c r="C89" t="s">
        <v>413</v>
      </c>
      <c r="D89" t="s">
        <v>386</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414</v>
      </c>
      <c r="C90" t="s">
        <v>415</v>
      </c>
      <c r="D90" t="s">
        <v>386</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416</v>
      </c>
      <c r="C91" t="s">
        <v>417</v>
      </c>
      <c r="D91" t="s">
        <v>386</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418</v>
      </c>
      <c r="C92" t="s">
        <v>419</v>
      </c>
      <c r="D92" t="s">
        <v>386</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420</v>
      </c>
      <c r="C93" t="s">
        <v>421</v>
      </c>
      <c r="D93" t="s">
        <v>386</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422</v>
      </c>
      <c r="C94" t="s">
        <v>423</v>
      </c>
      <c r="D94" t="s">
        <v>386</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424</v>
      </c>
      <c r="C95" t="s">
        <v>425</v>
      </c>
      <c r="D95" t="s">
        <v>386</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426</v>
      </c>
      <c r="C96" t="s">
        <v>427</v>
      </c>
      <c r="D96" t="s">
        <v>386</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428</v>
      </c>
      <c r="C97" t="s">
        <v>429</v>
      </c>
      <c r="D97" t="s">
        <v>386</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430</v>
      </c>
      <c r="C98" t="s">
        <v>431</v>
      </c>
      <c r="D98" t="s">
        <v>386</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432</v>
      </c>
      <c r="C99" t="s">
        <v>433</v>
      </c>
      <c r="D99" t="s">
        <v>386</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434</v>
      </c>
      <c r="C100" t="s">
        <v>435</v>
      </c>
      <c r="D100" t="s">
        <v>386</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436</v>
      </c>
      <c r="C101" t="s">
        <v>437</v>
      </c>
      <c r="D101" t="s">
        <v>386</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438</v>
      </c>
      <c r="C102" t="s">
        <v>439</v>
      </c>
      <c r="D102" t="s">
        <v>386</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440</v>
      </c>
      <c r="C103" t="s">
        <v>441</v>
      </c>
      <c r="D103" t="s">
        <v>386</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442</v>
      </c>
      <c r="C104" t="s">
        <v>443</v>
      </c>
      <c r="D104" t="s">
        <v>386</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444</v>
      </c>
      <c r="C105" t="s">
        <v>445</v>
      </c>
      <c r="D105" t="s">
        <v>386</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446</v>
      </c>
      <c r="C106" t="s">
        <v>447</v>
      </c>
      <c r="D106" t="s">
        <v>386</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448</v>
      </c>
      <c r="C107" t="s">
        <v>449</v>
      </c>
      <c r="D107" t="s">
        <v>386</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520</v>
      </c>
      <c r="C108" t="s">
        <v>521</v>
      </c>
      <c r="D108" t="s">
        <v>386</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522</v>
      </c>
      <c r="C109" t="s">
        <v>523</v>
      </c>
      <c r="D109" t="s">
        <v>386</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524</v>
      </c>
      <c r="C110" t="s">
        <v>525</v>
      </c>
      <c r="D110" t="s">
        <v>386</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526</v>
      </c>
      <c r="C111" t="s">
        <v>527</v>
      </c>
      <c r="D111" t="s">
        <v>386</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528</v>
      </c>
      <c r="C112" t="s">
        <v>529</v>
      </c>
      <c r="D112" t="s">
        <v>386</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530</v>
      </c>
      <c r="C113" t="s">
        <v>531</v>
      </c>
      <c r="D113" t="s">
        <v>386</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532</v>
      </c>
      <c r="C114" t="s">
        <v>533</v>
      </c>
      <c r="D114" t="s">
        <v>386</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534</v>
      </c>
      <c r="C115" t="s">
        <v>535</v>
      </c>
      <c r="D115" t="s">
        <v>386</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536</v>
      </c>
      <c r="C116" t="s">
        <v>537</v>
      </c>
      <c r="D116" t="s">
        <v>386</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538</v>
      </c>
      <c r="C117" t="s">
        <v>539</v>
      </c>
      <c r="D117" t="s">
        <v>386</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540</v>
      </c>
      <c r="C118" t="s">
        <v>541</v>
      </c>
      <c r="D118" t="s">
        <v>386</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542</v>
      </c>
      <c r="C119" t="s">
        <v>543</v>
      </c>
      <c r="D119" t="s">
        <v>386</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544</v>
      </c>
      <c r="C120" t="s">
        <v>545</v>
      </c>
      <c r="D120" t="s">
        <v>386</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546</v>
      </c>
      <c r="C121" t="s">
        <v>547</v>
      </c>
      <c r="D121" t="s">
        <v>386</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548</v>
      </c>
      <c r="C122" t="s">
        <v>549</v>
      </c>
      <c r="D122" t="s">
        <v>386</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550</v>
      </c>
      <c r="C123" t="s">
        <v>551</v>
      </c>
      <c r="D123" t="s">
        <v>386</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552</v>
      </c>
      <c r="C124" t="s">
        <v>553</v>
      </c>
      <c r="D124" t="s">
        <v>386</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554</v>
      </c>
      <c r="C125" t="s">
        <v>555</v>
      </c>
      <c r="D125" t="s">
        <v>386</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556</v>
      </c>
      <c r="C126" t="s">
        <v>557</v>
      </c>
      <c r="D126" t="s">
        <v>386</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558</v>
      </c>
      <c r="C127" t="s">
        <v>559</v>
      </c>
      <c r="D127" t="s">
        <v>386</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4.25" outlineLevel="2" collapsed="1">
      <c r="A128" s="8"/>
      <c r="B128" t="s">
        <v>450</v>
      </c>
      <c r="C128" t="s">
        <v>451</v>
      </c>
      <c r="D128" t="s">
        <v>386</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452</v>
      </c>
      <c r="C129" t="s">
        <v>453</v>
      </c>
      <c r="D129" t="s">
        <v>386</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454</v>
      </c>
      <c r="C130" t="s">
        <v>455</v>
      </c>
      <c r="D130" t="s">
        <v>386</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456</v>
      </c>
      <c r="C131" t="s">
        <v>457</v>
      </c>
      <c r="D131" t="s">
        <v>386</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5" outlineLevel="2">
      <c r="A132" s="8"/>
      <c r="B132" t="s">
        <v>458</v>
      </c>
      <c r="C132" t="s">
        <v>459</v>
      </c>
      <c r="D132" t="s">
        <v>386</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3.5" outlineLevel="2" thickBot="1">
      <c r="A133" s="9"/>
      <c r="B133" s="3" t="s">
        <v>460</v>
      </c>
      <c r="C133" s="7" t="s">
        <v>461</v>
      </c>
      <c r="D133" s="7" t="s">
        <v>386</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3.5" outlineLevel="2" thickBot="1">
      <c r="A134" s="139"/>
      <c r="B134" s="142" t="s">
        <v>462</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3.5" outlineLevel="2" thickBot="1">
      <c r="A135" s="138"/>
      <c r="B135" s="140" t="s">
        <v>463</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464</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465</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466</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51" t="s">
        <v>467</v>
      </c>
      <c r="B143" s="135" t="s">
        <v>282</v>
      </c>
      <c r="C143" s="135" t="s">
        <v>392</v>
      </c>
      <c r="D143" s="135" t="s">
        <v>386</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52"/>
      <c r="B144" s="135" t="s">
        <v>282</v>
      </c>
      <c r="C144" s="135"/>
      <c r="D144" s="135" t="s">
        <v>386</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52"/>
      <c r="B145" s="135" t="s">
        <v>282</v>
      </c>
      <c r="C145" s="135"/>
      <c r="D145" s="135" t="s">
        <v>386</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52"/>
      <c r="B146" s="135" t="s">
        <v>285</v>
      </c>
      <c r="C146" s="135" t="s">
        <v>468</v>
      </c>
      <c r="D146" s="135" t="s">
        <v>386</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52"/>
      <c r="B147" s="135" t="s">
        <v>285</v>
      </c>
      <c r="C147" s="135" t="s">
        <v>469</v>
      </c>
      <c r="D147" s="135" t="s">
        <v>386</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52"/>
      <c r="B148" s="135" t="s">
        <v>285</v>
      </c>
      <c r="C148" s="135"/>
      <c r="D148" s="135" t="s">
        <v>386</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52"/>
      <c r="B149" s="135" t="s">
        <v>285</v>
      </c>
      <c r="C149" s="135"/>
      <c r="D149" s="135" t="s">
        <v>386</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52"/>
      <c r="B150" s="135" t="s">
        <v>288</v>
      </c>
      <c r="C150" s="315" t="s">
        <v>470</v>
      </c>
      <c r="D150" s="135" t="s">
        <v>386</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52"/>
      <c r="B151" s="135" t="s">
        <v>288</v>
      </c>
      <c r="C151" s="315" t="s">
        <v>471</v>
      </c>
      <c r="D151" s="135" t="s">
        <v>386</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52"/>
      <c r="B152" s="135" t="s">
        <v>288</v>
      </c>
      <c r="C152" s="315" t="s">
        <v>472</v>
      </c>
      <c r="D152" s="135" t="s">
        <v>386</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52"/>
      <c r="B153" s="135" t="s">
        <v>473</v>
      </c>
      <c r="C153" s="135"/>
      <c r="D153" s="135" t="s">
        <v>386</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53"/>
      <c r="B154" s="135" t="s">
        <v>473</v>
      </c>
      <c r="C154" s="135"/>
      <c r="D154" s="135" t="s">
        <v>386</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377</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466</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51" t="s">
        <v>474</v>
      </c>
      <c r="B158" s="135" t="s">
        <v>282</v>
      </c>
      <c r="C158" s="315" t="s">
        <v>392</v>
      </c>
      <c r="D158" s="135" t="s">
        <v>475</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52"/>
      <c r="B159" s="135" t="s">
        <v>282</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52"/>
      <c r="B160" s="135" t="s">
        <v>282</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52"/>
      <c r="B161" s="135" t="s">
        <v>285</v>
      </c>
      <c r="C161" s="315" t="s">
        <v>468</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52"/>
      <c r="B162" s="135" t="s">
        <v>285</v>
      </c>
      <c r="C162" s="315" t="s">
        <v>469</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52"/>
      <c r="B163" s="135" t="s">
        <v>285</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52"/>
      <c r="B164" s="135" t="s">
        <v>285</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52"/>
      <c r="B165" s="135" t="s">
        <v>473</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52"/>
      <c r="B166" s="135" t="s">
        <v>473</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52"/>
      <c r="B167" s="135" t="s">
        <v>473</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52"/>
      <c r="B168" s="135" t="s">
        <v>473</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53"/>
      <c r="B169" s="135" t="s">
        <v>473</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478</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51" t="s">
        <v>479</v>
      </c>
      <c r="B172" s="135" t="s">
        <v>282</v>
      </c>
      <c r="C172" s="135" t="s">
        <v>392</v>
      </c>
      <c r="D172" s="135" t="s">
        <v>386</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52"/>
      <c r="B173" s="135" t="s">
        <v>282</v>
      </c>
      <c r="C173" s="135"/>
      <c r="D173" s="135" t="s">
        <v>386</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53"/>
      <c r="B174" s="135" t="s">
        <v>282</v>
      </c>
      <c r="C174" s="135"/>
      <c r="D174" s="135" t="s">
        <v>386</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51" t="s">
        <v>480</v>
      </c>
      <c r="B176" s="135" t="s">
        <v>282</v>
      </c>
      <c r="C176" s="135" t="s">
        <v>392</v>
      </c>
      <c r="D176" s="135" t="s">
        <v>386</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52"/>
      <c r="B177" s="135" t="s">
        <v>282</v>
      </c>
      <c r="C177" s="135"/>
      <c r="D177" s="135" t="s">
        <v>386</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53"/>
      <c r="B178" s="135" t="s">
        <v>282</v>
      </c>
      <c r="C178" s="135"/>
      <c r="D178" s="135" t="s">
        <v>386</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481</v>
      </c>
      <c r="B182" s="19"/>
      <c r="C182" s="19"/>
      <c r="D182" s="19"/>
      <c r="E182" s="15"/>
    </row>
    <row r="183" spans="1:54" ht="15" outlineLevel="1">
      <c r="A183" s="12"/>
      <c r="B183" s="19"/>
      <c r="C183" s="19"/>
      <c r="D183" s="19"/>
      <c r="E183" s="15"/>
    </row>
    <row r="184" spans="1:54" s="4" customFormat="1" outlineLevel="1">
      <c r="A184" s="4" t="s">
        <v>482</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54" t="s">
        <v>483</v>
      </c>
      <c r="B186" s="150" t="s">
        <v>484</v>
      </c>
      <c r="C186" s="6" t="s">
        <v>485</v>
      </c>
      <c r="D186" s="10" t="s">
        <v>397</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55"/>
      <c r="B187" s="150" t="s">
        <v>486</v>
      </c>
      <c r="C187" s="6" t="s">
        <v>487</v>
      </c>
      <c r="D187" s="10" t="s">
        <v>397</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51" t="s">
        <v>488</v>
      </c>
      <c r="B190" s="150" t="s">
        <v>348</v>
      </c>
      <c r="C190" s="19"/>
      <c r="D190" s="135" t="s">
        <v>386</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52"/>
      <c r="B191" s="150" t="s">
        <v>489</v>
      </c>
      <c r="C191" s="19"/>
      <c r="D191" s="135" t="s">
        <v>386</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52"/>
      <c r="B192" s="150" t="s">
        <v>562</v>
      </c>
      <c r="C192" s="19"/>
      <c r="D192" s="135" t="s">
        <v>386</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52"/>
      <c r="B193" s="150" t="s">
        <v>490</v>
      </c>
      <c r="C193" s="19"/>
      <c r="D193" s="135" t="s">
        <v>386</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52"/>
      <c r="B194" s="150" t="s">
        <v>491</v>
      </c>
      <c r="C194" s="19"/>
      <c r="D194" s="135" t="s">
        <v>386</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52"/>
      <c r="B195" s="150" t="s">
        <v>492</v>
      </c>
      <c r="C195" s="19"/>
      <c r="D195" s="135" t="s">
        <v>386</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52"/>
      <c r="B196" s="150" t="s">
        <v>285</v>
      </c>
      <c r="C196" s="19"/>
      <c r="D196" s="135" t="s">
        <v>386</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52"/>
      <c r="B197" s="150" t="s">
        <v>288</v>
      </c>
      <c r="C197" s="19"/>
      <c r="D197" s="135" t="s">
        <v>386</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53"/>
      <c r="B198" s="150" t="s">
        <v>473</v>
      </c>
      <c r="C198" s="19"/>
      <c r="D198" s="135" t="s">
        <v>386</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51" t="s">
        <v>493</v>
      </c>
      <c r="B200" s="150" t="s">
        <v>494</v>
      </c>
      <c r="C200" s="19"/>
      <c r="D200" s="135" t="s">
        <v>386</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52"/>
      <c r="B201" s="150" t="s">
        <v>495</v>
      </c>
      <c r="C201" s="19"/>
      <c r="D201" s="135" t="s">
        <v>386</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53"/>
      <c r="B202" s="150" t="s">
        <v>496</v>
      </c>
      <c r="C202" s="19"/>
      <c r="D202" s="135" t="s">
        <v>386</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51" t="s">
        <v>497</v>
      </c>
      <c r="B204" s="150" t="s">
        <v>498</v>
      </c>
      <c r="C204" s="19"/>
      <c r="D204" s="135" t="s">
        <v>386</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52"/>
      <c r="B205" s="150" t="s">
        <v>499</v>
      </c>
      <c r="C205" s="19"/>
      <c r="D205" s="135" t="s">
        <v>386</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53"/>
      <c r="B206" s="150" t="s">
        <v>500</v>
      </c>
      <c r="C206" s="19"/>
      <c r="D206" s="135" t="s">
        <v>386</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563</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9" t="s">
        <v>488</v>
      </c>
      <c r="B210" s="150" t="s">
        <v>564</v>
      </c>
      <c r="C210" s="19"/>
      <c r="D210" s="135" t="s">
        <v>386</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80"/>
      <c r="B211" s="150" t="s">
        <v>489</v>
      </c>
      <c r="C211" s="19"/>
      <c r="D211" s="135" t="s">
        <v>386</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80"/>
      <c r="B212" s="150" t="s">
        <v>562</v>
      </c>
      <c r="C212" s="19"/>
      <c r="D212" s="135" t="s">
        <v>386</v>
      </c>
      <c r="E212" s="21">
        <f>E192-Baseline!E192</f>
        <v>2.0601886900836983</v>
      </c>
      <c r="F212" s="21">
        <f>F77*F186-Baseline!F77*Baseline!F186</f>
        <v>2.0480977128489859</v>
      </c>
      <c r="G212" s="21">
        <f>G77*G186-Baseline!G77*Baseline!G186</f>
        <v>2.0359467489490455</v>
      </c>
      <c r="H212" s="21">
        <f>H77*H186-Baseline!H77*Baseline!H186</f>
        <v>2.0239482704588019</v>
      </c>
      <c r="I212" s="21">
        <f>I77*I186-Baseline!I77*Baseline!I186</f>
        <v>2.0120982901784017</v>
      </c>
      <c r="J212" s="21">
        <f>J77*J186-Baseline!J77*Baseline!J186</f>
        <v>2.0004054150430002</v>
      </c>
      <c r="K212" s="21">
        <f>K77*K186-Baseline!K77*Baseline!K186</f>
        <v>1.9890683525463131</v>
      </c>
      <c r="L212" s="21">
        <f>L77*L186-Baseline!L77*Baseline!L186</f>
        <v>1.9778597482549105</v>
      </c>
      <c r="M212" s="21">
        <f>M77*M186-Baseline!M77*Baseline!M186</f>
        <v>1.9667764143879887</v>
      </c>
      <c r="N212" s="21">
        <f>N77*N186-Baseline!N77*Baseline!N186</f>
        <v>1.9558152640503221</v>
      </c>
      <c r="O212" s="21">
        <f>O77*O186-Baseline!O77*Baseline!O186</f>
        <v>1.9375164249088439</v>
      </c>
      <c r="P212" s="21">
        <f>P77*P186-Baseline!P77*Baseline!P186</f>
        <v>1.9176937494570081</v>
      </c>
      <c r="Q212" s="21">
        <f>Q77*Q186-Baseline!Q77*Baseline!Q186</f>
        <v>1.8983345148452229</v>
      </c>
      <c r="R212" s="21">
        <f>R77*R186-Baseline!R77*Baseline!R186</f>
        <v>1.8794239873660414</v>
      </c>
      <c r="S212" s="21">
        <f>S77*S186-Baseline!S77*Baseline!S186</f>
        <v>1.8609479267835571</v>
      </c>
      <c r="T212" s="21">
        <f>T77*T186-Baseline!T77*Baseline!T186</f>
        <v>1.8428925697302205</v>
      </c>
      <c r="U212" s="21">
        <f>U77*U186-Baseline!U77*Baseline!U186</f>
        <v>1.8252446152741355</v>
      </c>
      <c r="V212" s="21">
        <f>V77*V186-Baseline!V77*Baseline!V186</f>
        <v>1.8079912067853898</v>
      </c>
      <c r="W212" s="21">
        <f>W77*W186-Baseline!W77*Baseline!W186</f>
        <v>1.7911199195130432</v>
      </c>
      <c r="X212" s="21">
        <f>X77*X186-Baseline!X77*Baseline!X186</f>
        <v>1.7746187428894316</v>
      </c>
      <c r="Y212" s="21">
        <f>Y77*Y186-Baseline!Y77*Baseline!Y186</f>
        <v>1.7584760701503677</v>
      </c>
      <c r="Z212" s="21">
        <f>Z77*Z186-Baseline!Z77*Baseline!Z186</f>
        <v>1.7426806820112872</v>
      </c>
      <c r="AA212" s="21">
        <f>AA77*AA186-Baseline!AA77*Baseline!AA186</f>
        <v>1.7272217342480041</v>
      </c>
      <c r="AB212" s="21">
        <f>AB77*AB186-Baseline!AB77*Baseline!AB186</f>
        <v>1.7104161094243229</v>
      </c>
      <c r="AC212" s="21">
        <f>AC77*AC186-Baseline!AC77*Baseline!AC186</f>
        <v>12.604556742282337</v>
      </c>
      <c r="AD212" s="21">
        <f>AD77*AD186-Baseline!AD77*Baseline!AD186</f>
        <v>12.512497090323146</v>
      </c>
      <c r="AE212" s="21">
        <f>AE77*AE186-Baseline!AE77*Baseline!AE186</f>
        <v>12.422037484383184</v>
      </c>
      <c r="AF212" s="21">
        <f>AF77*AF186-Baseline!AF77*Baseline!AF186</f>
        <v>12.333130677995868</v>
      </c>
      <c r="AG212" s="21">
        <f>AG77*AG186-Baseline!AG77*Baseline!AG186</f>
        <v>12.245730989549493</v>
      </c>
      <c r="AH212" s="21">
        <f>AH77*AH186-Baseline!AH77*Baseline!AH186</f>
        <v>12.159794247560965</v>
      </c>
      <c r="AI212" s="21">
        <f>AI77*AI186-Baseline!AI77*Baseline!AI186</f>
        <v>12.075277752356625</v>
      </c>
      <c r="AJ212" s="21">
        <f>AJ77*AJ186-Baseline!AJ77*Baseline!AJ186</f>
        <v>12.05035447935836</v>
      </c>
      <c r="AK212" s="21">
        <f>AK77*AK186-Baseline!AK77*Baseline!AK186</f>
        <v>12.026256735009376</v>
      </c>
      <c r="AL212" s="21">
        <f>AL77*AL186-Baseline!AL77*Baseline!AL186</f>
        <v>12.002960517794932</v>
      </c>
      <c r="AM212" s="21">
        <f>AM77*AM186-Baseline!AM77*Baseline!AM186</f>
        <v>11.980442519528948</v>
      </c>
      <c r="AN212" s="21">
        <f>AN77*AN186-Baseline!AN77*Baseline!AN186</f>
        <v>11.958680107639809</v>
      </c>
      <c r="AO212" s="21">
        <f>AO77*AO186-Baseline!AO77*Baseline!AO186</f>
        <v>11.937651318374009</v>
      </c>
      <c r="AP212" s="21">
        <f>AP77*AP186-Baseline!AP77*Baseline!AP186</f>
        <v>11.917334821542473</v>
      </c>
      <c r="AQ212" s="21">
        <f>AQ77*AQ186-Baseline!AQ77*Baseline!AQ186</f>
        <v>11.897709906643756</v>
      </c>
      <c r="AR212" s="21">
        <f>AR77*AR186-Baseline!AR77*Baseline!AR186</f>
        <v>11.878756469757146</v>
      </c>
      <c r="AS212" s="21">
        <f>AS77*AS186-Baseline!AS77*Baseline!AS186</f>
        <v>11.860454990893016</v>
      </c>
      <c r="AT212" s="21">
        <f>AT77*AT186-Baseline!AT77*Baseline!AT186</f>
        <v>11.842786520941019</v>
      </c>
      <c r="AU212" s="21">
        <f>AU77*AU186-Baseline!AU77*Baseline!AU186</f>
        <v>11.825732659327349</v>
      </c>
      <c r="AV212" s="21">
        <f>AV77*AV186-Baseline!AV77*Baseline!AV186</f>
        <v>11.809275544128766</v>
      </c>
      <c r="AW212" s="21">
        <f>AW77*AW186-Baseline!AW77*Baseline!AW186</f>
        <v>11.793397829071504</v>
      </c>
      <c r="AX212" s="21">
        <f>AX77*AX186-Baseline!AX77*Baseline!AX186</f>
        <v>11.778082680775155</v>
      </c>
      <c r="AY212" s="21">
        <f>AY77*AY186-Baseline!AY77*Baseline!AY186</f>
        <v>11.749359066458695</v>
      </c>
      <c r="AZ212" s="21">
        <f>AZ77*AZ186-Baseline!AZ77*Baseline!AZ186</f>
        <v>11.716628228983852</v>
      </c>
      <c r="BA212" s="21">
        <f>BA77*BA186-Baseline!BA77*Baseline!BA186</f>
        <v>11.684945126582411</v>
      </c>
      <c r="BB212" s="21">
        <f>BB77*BB186-Baseline!BB77*Baseline!BB186</f>
        <v>11.653347698912485</v>
      </c>
    </row>
    <row r="213" spans="1:54" outlineLevel="2">
      <c r="A213" s="480"/>
      <c r="B213" s="150" t="s">
        <v>490</v>
      </c>
      <c r="C213" s="19"/>
      <c r="D213" s="135" t="s">
        <v>386</v>
      </c>
      <c r="E213" s="21">
        <f>E193-Baseline!E193</f>
        <v>12.284075183324427</v>
      </c>
      <c r="F213" s="21">
        <f>F193-Baseline!F193</f>
        <v>12.429276602591903</v>
      </c>
      <c r="G213" s="21">
        <f>G193-Baseline!G193</f>
        <v>12.528340832088961</v>
      </c>
      <c r="H213" s="21">
        <f>H193-Baseline!H193</f>
        <v>12.626293663170854</v>
      </c>
      <c r="I213" s="21">
        <f>I193-Baseline!I193</f>
        <v>12.765843840818308</v>
      </c>
      <c r="J213" s="21">
        <f>J193-Baseline!J193</f>
        <v>12.903892975192504</v>
      </c>
      <c r="K213" s="21">
        <f>K193-Baseline!K193</f>
        <v>12.999587490465647</v>
      </c>
      <c r="L213" s="21">
        <f>L193-Baseline!L193</f>
        <v>13.13617655688458</v>
      </c>
      <c r="M213" s="21">
        <f>M193-Baseline!M193</f>
        <v>13.271232534588689</v>
      </c>
      <c r="N213" s="21">
        <f>N193-Baseline!N193</f>
        <v>13.363273289962889</v>
      </c>
      <c r="O213" s="21">
        <f>O193-Baseline!O193</f>
        <v>13.443807732471695</v>
      </c>
      <c r="P213" s="21">
        <f>P193-Baseline!P193</f>
        <v>13.509724219929829</v>
      </c>
      <c r="Q213" s="21">
        <f>Q193-Baseline!Q193</f>
        <v>13.574748499334055</v>
      </c>
      <c r="R213" s="21">
        <f>R193-Baseline!R193</f>
        <v>13.678801042757781</v>
      </c>
      <c r="S213" s="21">
        <f>S193-Baseline!S193</f>
        <v>13.741767996367521</v>
      </c>
      <c r="T213" s="21">
        <f>T193-Baseline!T193</f>
        <v>13.803965705771322</v>
      </c>
      <c r="U213" s="21">
        <f>U193-Baseline!U193</f>
        <v>13.865427035686753</v>
      </c>
      <c r="V213" s="21">
        <f>V193-Baseline!V193</f>
        <v>13.96454676786707</v>
      </c>
      <c r="W213" s="21">
        <f>W193-Baseline!W193</f>
        <v>14.024267186563687</v>
      </c>
      <c r="X213" s="21">
        <f>X193-Baseline!X193</f>
        <v>14.121000846121261</v>
      </c>
      <c r="Y213" s="21">
        <f>Y193-Baseline!Y193</f>
        <v>14.179117666611651</v>
      </c>
      <c r="Z213" s="21">
        <f>Z193-Baseline!Z193</f>
        <v>14.273624546864898</v>
      </c>
      <c r="AA213" s="21">
        <f>AA193-Baseline!AA193</f>
        <v>14.366907927004723</v>
      </c>
      <c r="AB213" s="21">
        <f>AB193-Baseline!AB193</f>
        <v>14.444881970988707</v>
      </c>
      <c r="AC213" s="21">
        <f>AC193-Baseline!AC193</f>
        <v>107.99218028129083</v>
      </c>
      <c r="AD213" s="21">
        <f>AD193-Baseline!AD193</f>
        <v>108.74987263222511</v>
      </c>
      <c r="AE213" s="21">
        <f>AE193-Baseline!AE193</f>
        <v>109.52479584242005</v>
      </c>
      <c r="AF213" s="21">
        <f>AF193-Baseline!AF193</f>
        <v>110.28233168010151</v>
      </c>
      <c r="AG213" s="21">
        <f>AG193-Baseline!AG193</f>
        <v>111.02589981014624</v>
      </c>
      <c r="AH213" s="21">
        <f>AH193-Baseline!AH193</f>
        <v>111.75967227330126</v>
      </c>
      <c r="AI213" s="21">
        <f>AI193-Baseline!AI193</f>
        <v>112.48940619460076</v>
      </c>
      <c r="AJ213" s="21">
        <f>AJ193-Baseline!AJ193</f>
        <v>113.7612026073656</v>
      </c>
      <c r="AK213" s="21">
        <f>AK193-Baseline!AK193</f>
        <v>115.03291398336734</v>
      </c>
      <c r="AL213" s="21">
        <f>AL193-Baseline!AL193</f>
        <v>116.30622403998593</v>
      </c>
      <c r="AM213" s="21">
        <f>AM193-Baseline!AM193</f>
        <v>117.58181125258923</v>
      </c>
      <c r="AN213" s="21">
        <f>AN193-Baseline!AN193</f>
        <v>118.85958074195777</v>
      </c>
      <c r="AO213" s="21">
        <f>AO193-Baseline!AO193</f>
        <v>120.13908792107378</v>
      </c>
      <c r="AP213" s="21">
        <f>AP193-Baseline!AP193</f>
        <v>121.42047153756907</v>
      </c>
      <c r="AQ213" s="21">
        <f>AQ193-Baseline!AQ193</f>
        <v>122.70400491331608</v>
      </c>
      <c r="AR213" s="21">
        <f>AR193-Baseline!AR193</f>
        <v>123.989706973257</v>
      </c>
      <c r="AS213" s="21">
        <f>AS193-Baseline!AS193</f>
        <v>125.27755186737274</v>
      </c>
      <c r="AT213" s="21">
        <f>AT193-Baseline!AT193</f>
        <v>126.56756726008939</v>
      </c>
      <c r="AU213" s="21">
        <f>AU193-Baseline!AU193</f>
        <v>127.8598268622405</v>
      </c>
      <c r="AV213" s="21">
        <f>AV193-Baseline!AV193</f>
        <v>129.15437354678346</v>
      </c>
      <c r="AW213" s="21">
        <f>AW193-Baseline!AW193</f>
        <v>130.45122418517772</v>
      </c>
      <c r="AX213" s="21">
        <f>AX193-Baseline!AX193</f>
        <v>131.7504030665711</v>
      </c>
      <c r="AY213" s="21">
        <f>AY193-Baseline!AY193</f>
        <v>132.89410216934493</v>
      </c>
      <c r="AZ213" s="21">
        <f>AZ193-Baseline!AZ193</f>
        <v>133.98481618963172</v>
      </c>
      <c r="BA213" s="21">
        <f>BA193-Baseline!BA193</f>
        <v>135.07948040334134</v>
      </c>
      <c r="BB213" s="21">
        <f>BB193-Baseline!BB193</f>
        <v>136.1672438072107</v>
      </c>
    </row>
    <row r="214" spans="1:54" outlineLevel="2">
      <c r="A214" s="480"/>
      <c r="B214" s="150" t="s">
        <v>491</v>
      </c>
      <c r="C214" s="19"/>
      <c r="D214" s="135" t="s">
        <v>386</v>
      </c>
      <c r="E214" s="21">
        <f>E194-Baseline!E194</f>
        <v>6.1517581989326269</v>
      </c>
      <c r="F214" s="21">
        <f>F194-Baseline!F194</f>
        <v>6.2087861285141548</v>
      </c>
      <c r="G214" s="21">
        <f>G194-Baseline!G194</f>
        <v>6.2659397072178455</v>
      </c>
      <c r="H214" s="21">
        <f>H194-Baseline!H194</f>
        <v>6.3238706004730201</v>
      </c>
      <c r="I214" s="21">
        <f>I194-Baseline!I194</f>
        <v>6.3825838347535084</v>
      </c>
      <c r="J214" s="21">
        <f>J194-Baseline!J194</f>
        <v>6.4421246979475875</v>
      </c>
      <c r="K214" s="21">
        <f>K194-Baseline!K194</f>
        <v>6.5031621451632233</v>
      </c>
      <c r="L214" s="21">
        <f>L194-Baseline!L194</f>
        <v>6.564991024018731</v>
      </c>
      <c r="M214" s="21">
        <f>M194-Baseline!M194</f>
        <v>6.6276170360574653</v>
      </c>
      <c r="N214" s="21">
        <f>N194-Baseline!N194</f>
        <v>6.6910459871602548</v>
      </c>
      <c r="O214" s="21">
        <f>O194-Baseline!O194</f>
        <v>6.7293845353214996</v>
      </c>
      <c r="P214" s="21">
        <f>P194-Baseline!P194</f>
        <v>6.7619658810488295</v>
      </c>
      <c r="Q214" s="21">
        <f>Q194-Baseline!Q194</f>
        <v>6.7956379966453975</v>
      </c>
      <c r="R214" s="21">
        <f>R194-Baseline!R194</f>
        <v>6.8303982631333326</v>
      </c>
      <c r="S214" s="21">
        <f>S194-Baseline!S194</f>
        <v>6.8646994009822615</v>
      </c>
      <c r="T214" s="21">
        <f>T194-Baseline!T194</f>
        <v>6.9000679104521616</v>
      </c>
      <c r="U214" s="21">
        <f>U194-Baseline!U194</f>
        <v>6.9365011729531432</v>
      </c>
      <c r="V214" s="21">
        <f>V194-Baseline!V194</f>
        <v>6.9739968119034028</v>
      </c>
      <c r="W214" s="21">
        <f>W194-Baseline!W194</f>
        <v>7.0125526756313983</v>
      </c>
      <c r="X214" s="21">
        <f>X194-Baseline!X194</f>
        <v>7.052166852278889</v>
      </c>
      <c r="Y214" s="21">
        <f>Y194-Baseline!Y194</f>
        <v>7.0928376609825614</v>
      </c>
      <c r="Z214" s="21">
        <f>Z194-Baseline!Z194</f>
        <v>7.1345636450787691</v>
      </c>
      <c r="AA214" s="21">
        <f>AA194-Baseline!AA194</f>
        <v>7.1773435709599056</v>
      </c>
      <c r="AB214" s="21">
        <f>AB194-Baseline!AB194</f>
        <v>7.2141216625970994</v>
      </c>
      <c r="AC214" s="21">
        <f>AC194-Baseline!AC194</f>
        <v>53.925718299534324</v>
      </c>
      <c r="AD214" s="21">
        <f>AD194-Baseline!AD194</f>
        <v>54.295473059330348</v>
      </c>
      <c r="AE214" s="21">
        <f>AE194-Baseline!AE194</f>
        <v>54.663889121471676</v>
      </c>
      <c r="AF214" s="21">
        <f>AF194-Baseline!AF194</f>
        <v>55.028436407961294</v>
      </c>
      <c r="AG214" s="21">
        <f>AG194-Baseline!AG194</f>
        <v>55.387731049795896</v>
      </c>
      <c r="AH214" s="21">
        <f>AH194-Baseline!AH194</f>
        <v>55.741925906524898</v>
      </c>
      <c r="AI214" s="21">
        <f>AI194-Baseline!AI194</f>
        <v>56.09338982070124</v>
      </c>
      <c r="AJ214" s="21">
        <f>AJ194-Baseline!AJ194</f>
        <v>56.715064259726063</v>
      </c>
      <c r="AK214" s="21">
        <f>AK194-Baseline!AK194</f>
        <v>57.337396017601748</v>
      </c>
      <c r="AL214" s="21">
        <f>AL194-Baseline!AL194</f>
        <v>57.960519703463845</v>
      </c>
      <c r="AM214" s="21">
        <f>AM194-Baseline!AM194</f>
        <v>58.584657927986363</v>
      </c>
      <c r="AN214" s="21">
        <f>AN194-Baseline!AN194</f>
        <v>59.209886328778566</v>
      </c>
      <c r="AO214" s="21">
        <f>AO194-Baseline!AO194</f>
        <v>59.836083393951512</v>
      </c>
      <c r="AP214" s="21">
        <f>AP194-Baseline!AP194</f>
        <v>60.46329183903854</v>
      </c>
      <c r="AQ214" s="21">
        <f>AQ194-Baseline!AQ194</f>
        <v>61.091572654558178</v>
      </c>
      <c r="AR214" s="21">
        <f>AR194-Baseline!AR194</f>
        <v>61.720955866309794</v>
      </c>
      <c r="AS214" s="21">
        <f>AS194-Baseline!AS194</f>
        <v>62.351447968305081</v>
      </c>
      <c r="AT214" s="21">
        <f>AT194-Baseline!AT194</f>
        <v>62.983059347132738</v>
      </c>
      <c r="AU214" s="21">
        <f>AU194-Baseline!AU194</f>
        <v>63.615815317600976</v>
      </c>
      <c r="AV214" s="21">
        <f>AV194-Baseline!AV194</f>
        <v>64.249734013711006</v>
      </c>
      <c r="AW214" s="21">
        <f>AW194-Baseline!AW194</f>
        <v>64.884827421142148</v>
      </c>
      <c r="AX214" s="21">
        <f>AX194-Baseline!AX194</f>
        <v>65.521106654770279</v>
      </c>
      <c r="AY214" s="21">
        <f>AY194-Baseline!AY194</f>
        <v>66.080100428254724</v>
      </c>
      <c r="AZ214" s="21">
        <f>AZ194-Baseline!AZ194</f>
        <v>66.612797896767461</v>
      </c>
      <c r="BA214" s="21">
        <f>BA194-Baseline!BA194</f>
        <v>67.147511662302435</v>
      </c>
      <c r="BB214" s="21">
        <f>BB194-Baseline!BB194</f>
        <v>67.678846345198593</v>
      </c>
    </row>
    <row r="215" spans="1:54" outlineLevel="2">
      <c r="A215" s="480"/>
      <c r="B215" s="150" t="s">
        <v>492</v>
      </c>
      <c r="C215" s="19"/>
      <c r="D215" s="135" t="s">
        <v>386</v>
      </c>
      <c r="E215" s="21">
        <f>E195-Baseline!E195</f>
        <v>18.455274592426328</v>
      </c>
      <c r="F215" s="21">
        <f>F195-Baseline!F195</f>
        <v>18.626358381196564</v>
      </c>
      <c r="G215" s="21">
        <f>G195-Baseline!G195</f>
        <v>18.797819121653543</v>
      </c>
      <c r="H215" s="21">
        <f>H195-Baseline!H195</f>
        <v>18.971611801419058</v>
      </c>
      <c r="I215" s="21">
        <f>I195-Baseline!I195</f>
        <v>19.147751504260526</v>
      </c>
      <c r="J215" s="21">
        <f>J195-Baseline!J195</f>
        <v>19.326374089598062</v>
      </c>
      <c r="K215" s="21">
        <f>K195-Baseline!K195</f>
        <v>19.50948643548967</v>
      </c>
      <c r="L215" s="21">
        <f>L195-Baseline!L195</f>
        <v>19.69497307205619</v>
      </c>
      <c r="M215" s="21">
        <f>M195-Baseline!M195</f>
        <v>19.882851103999052</v>
      </c>
      <c r="N215" s="21">
        <f>N195-Baseline!N195</f>
        <v>20.07313795733068</v>
      </c>
      <c r="O215" s="21">
        <f>O195-Baseline!O195</f>
        <v>20.188153605964498</v>
      </c>
      <c r="P215" s="21">
        <f>P195-Baseline!P195</f>
        <v>20.285897647215684</v>
      </c>
      <c r="Q215" s="21">
        <f>Q195-Baseline!Q195</f>
        <v>20.386913989936193</v>
      </c>
      <c r="R215" s="21">
        <f>R195-Baseline!R195</f>
        <v>20.491194789399998</v>
      </c>
      <c r="S215" s="21">
        <f>S195-Baseline!S195</f>
        <v>20.594098198997997</v>
      </c>
      <c r="T215" s="21">
        <f>T195-Baseline!T195</f>
        <v>20.700203727446013</v>
      </c>
      <c r="U215" s="21">
        <f>U195-Baseline!U195</f>
        <v>20.809503522732452</v>
      </c>
      <c r="V215" s="21">
        <f>V195-Baseline!V195</f>
        <v>20.921990431873791</v>
      </c>
      <c r="W215" s="21">
        <f>W195-Baseline!W195</f>
        <v>21.037658026894199</v>
      </c>
      <c r="X215" s="21">
        <f>X195-Baseline!X195</f>
        <v>21.156500556836665</v>
      </c>
      <c r="Y215" s="21">
        <f>Y195-Baseline!Y195</f>
        <v>21.278512982947682</v>
      </c>
      <c r="Z215" s="21">
        <f>Z195-Baseline!Z195</f>
        <v>21.403690931538478</v>
      </c>
      <c r="AA215" s="21">
        <f>AA195-Baseline!AA195</f>
        <v>21.532030716544742</v>
      </c>
      <c r="AB215" s="21">
        <f>AB195-Baseline!AB195</f>
        <v>21.6423649877913</v>
      </c>
      <c r="AC215" s="21">
        <f>AC195-Baseline!AC195</f>
        <v>161.77715490013136</v>
      </c>
      <c r="AD215" s="21">
        <f>AD195-Baseline!AD195</f>
        <v>162.88641918124213</v>
      </c>
      <c r="AE215" s="21">
        <f>AE195-Baseline!AE195</f>
        <v>163.99166736973902</v>
      </c>
      <c r="AF215" s="21">
        <f>AF195-Baseline!AF195</f>
        <v>165.08530923173768</v>
      </c>
      <c r="AG215" s="21">
        <f>AG195-Baseline!AG195</f>
        <v>166.16319315508611</v>
      </c>
      <c r="AH215" s="21">
        <f>AH195-Baseline!AH195</f>
        <v>167.22577772663746</v>
      </c>
      <c r="AI215" s="21">
        <f>AI195-Baseline!AI195</f>
        <v>168.28016947019472</v>
      </c>
      <c r="AJ215" s="21">
        <f>AJ195-Baseline!AJ195</f>
        <v>170.14519278805687</v>
      </c>
      <c r="AK215" s="21">
        <f>AK195-Baseline!AK195</f>
        <v>172.01218806226959</v>
      </c>
      <c r="AL215" s="21">
        <f>AL195-Baseline!AL195</f>
        <v>173.88155912040492</v>
      </c>
      <c r="AM215" s="21">
        <f>AM195-Baseline!AM195</f>
        <v>175.75397379481959</v>
      </c>
      <c r="AN215" s="21">
        <f>AN195-Baseline!AN195</f>
        <v>177.62965899791834</v>
      </c>
      <c r="AO215" s="21">
        <f>AO195-Baseline!AO195</f>
        <v>179.50825019411567</v>
      </c>
      <c r="AP215" s="21">
        <f>AP195-Baseline!AP195</f>
        <v>181.38987553006018</v>
      </c>
      <c r="AQ215" s="21">
        <f>AQ195-Baseline!AQ195</f>
        <v>183.27471797732412</v>
      </c>
      <c r="AR215" s="21">
        <f>AR195-Baseline!AR195</f>
        <v>185.16286761329121</v>
      </c>
      <c r="AS215" s="21">
        <f>AS195-Baseline!AS195</f>
        <v>187.0543439199692</v>
      </c>
      <c r="AT215" s="21">
        <f>AT195-Baseline!AT195</f>
        <v>188.94917805714385</v>
      </c>
      <c r="AU215" s="21">
        <f>AU195-Baseline!AU195</f>
        <v>190.84744596924327</v>
      </c>
      <c r="AV215" s="21">
        <f>AV195-Baseline!AV195</f>
        <v>192.74920205826814</v>
      </c>
      <c r="AW215" s="21">
        <f>AW195-Baseline!AW195</f>
        <v>194.65448228125376</v>
      </c>
      <c r="AX215" s="21">
        <f>AX195-Baseline!AX195</f>
        <v>196.56331998282806</v>
      </c>
      <c r="AY215" s="21">
        <f>AY195-Baseline!AY195</f>
        <v>198.24030130394843</v>
      </c>
      <c r="AZ215" s="21">
        <f>AZ195-Baseline!AZ195</f>
        <v>199.83839371014372</v>
      </c>
      <c r="BA215" s="21">
        <f>BA195-Baseline!BA195</f>
        <v>201.44253500740345</v>
      </c>
      <c r="BB215" s="21">
        <f>BB195-Baseline!BB195</f>
        <v>203.03653905674287</v>
      </c>
    </row>
    <row r="216" spans="1:54" outlineLevel="2">
      <c r="A216" s="480"/>
      <c r="B216" s="150" t="s">
        <v>285</v>
      </c>
      <c r="C216" s="19"/>
      <c r="D216" s="135" t="s">
        <v>386</v>
      </c>
      <c r="E216" s="21">
        <f>E196-Baseline!E196</f>
        <v>1.4441851809957318</v>
      </c>
      <c r="F216" s="21">
        <f>F196-Baseline!F196</f>
        <v>1.4579353241858821</v>
      </c>
      <c r="G216" s="21">
        <f>G196-Baseline!G196</f>
        <v>1.4718959459012819</v>
      </c>
      <c r="H216" s="21">
        <f>H196-Baseline!H196</f>
        <v>1.4861871574498884</v>
      </c>
      <c r="I216" s="21">
        <f>I196-Baseline!I196</f>
        <v>1.5008121969655686</v>
      </c>
      <c r="J216" s="21">
        <f>J196-Baseline!J196</f>
        <v>1.5157818066546851</v>
      </c>
      <c r="K216" s="21">
        <f>K196-Baseline!K196</f>
        <v>1.531124614695337</v>
      </c>
      <c r="L216" s="21">
        <f>L196-Baseline!L196</f>
        <v>1.5468114105398365</v>
      </c>
      <c r="M216" s="21">
        <f>M196-Baseline!M196</f>
        <v>1.5628457852199689</v>
      </c>
      <c r="N216" s="21">
        <f>N196-Baseline!N196</f>
        <v>1.5792313712584241</v>
      </c>
      <c r="O216" s="21">
        <f>O196-Baseline!O196</f>
        <v>1.5954826829664408</v>
      </c>
      <c r="P216" s="21">
        <f>P196-Baseline!P196</f>
        <v>1.6119637655427153</v>
      </c>
      <c r="Q216" s="21">
        <f>Q196-Baseline!Q196</f>
        <v>1.6288072079882907</v>
      </c>
      <c r="R216" s="21">
        <f>R196-Baseline!R196</f>
        <v>1.6460168565060431</v>
      </c>
      <c r="S216" s="21">
        <f>S196-Baseline!S196</f>
        <v>1.6635966187672009</v>
      </c>
      <c r="T216" s="21">
        <f>T196-Baseline!T196</f>
        <v>1.681550506251692</v>
      </c>
      <c r="U216" s="21">
        <f>U196-Baseline!U196</f>
        <v>1.6998826193171703</v>
      </c>
      <c r="V216" s="21">
        <f>V196-Baseline!V196</f>
        <v>1.7185971325326306</v>
      </c>
      <c r="W216" s="21">
        <f>W196-Baseline!W196</f>
        <v>1.7376983315828332</v>
      </c>
      <c r="X216" s="21">
        <f>X196-Baseline!X196</f>
        <v>1.7571905453095289</v>
      </c>
      <c r="Y216" s="21">
        <f>Y196-Baseline!Y196</f>
        <v>1.777078265514495</v>
      </c>
      <c r="Z216" s="21">
        <f>Z196-Baseline!Z196</f>
        <v>1.7973659930562573</v>
      </c>
      <c r="AA216" s="21">
        <f>AA196-Baseline!AA196</f>
        <v>1.8180583545012394</v>
      </c>
      <c r="AB216" s="21">
        <f>AB196-Baseline!AB196</f>
        <v>1.8380613930600229</v>
      </c>
      <c r="AC216" s="21">
        <f>AC196-Baseline!AC196</f>
        <v>3.2745684459272271</v>
      </c>
      <c r="AD216" s="21">
        <f>AD196-Baseline!AD196</f>
        <v>3.2713617985380425</v>
      </c>
      <c r="AE216" s="21">
        <f>AE196-Baseline!AE196</f>
        <v>3.268905700199241</v>
      </c>
      <c r="AF216" s="21">
        <f>AF196-Baseline!AF196</f>
        <v>3.2672004180466145</v>
      </c>
      <c r="AG216" s="21">
        <f>AG196-Baseline!AG196</f>
        <v>3.2662464388499179</v>
      </c>
      <c r="AH216" s="21">
        <f>AH196-Baseline!AH196</f>
        <v>3.2660443973391224</v>
      </c>
      <c r="AI216" s="21">
        <f>AI196-Baseline!AI196</f>
        <v>3.2665951537756537</v>
      </c>
      <c r="AJ216" s="21">
        <f>AJ196-Baseline!AJ196</f>
        <v>3.2748042778974447</v>
      </c>
      <c r="AK216" s="21">
        <f>AK196-Baseline!AK196</f>
        <v>3.2837918093387897</v>
      </c>
      <c r="AL216" s="21">
        <f>AL196-Baseline!AL196</f>
        <v>3.2935640445098531</v>
      </c>
      <c r="AM216" s="21">
        <f>AM196-Baseline!AM196</f>
        <v>3.3041275608728409</v>
      </c>
      <c r="AN216" s="21">
        <f>AN196-Baseline!AN196</f>
        <v>3.3154891179079806</v>
      </c>
      <c r="AO216" s="21">
        <f>AO196-Baseline!AO196</f>
        <v>3.3276557763789283</v>
      </c>
      <c r="AP216" s="21">
        <f>AP196-Baseline!AP196</f>
        <v>3.3406347983964557</v>
      </c>
      <c r="AQ216" s="21">
        <f>AQ196-Baseline!AQ196</f>
        <v>3.3544337081462121</v>
      </c>
      <c r="AR216" s="21">
        <f>AR196-Baseline!AR196</f>
        <v>3.3690603226938389</v>
      </c>
      <c r="AS216" s="21">
        <f>AS196-Baseline!AS196</f>
        <v>3.3845226641225428</v>
      </c>
      <c r="AT216" s="21">
        <f>AT196-Baseline!AT196</f>
        <v>3.4008290527503227</v>
      </c>
      <c r="AU216" s="21">
        <f>AU196-Baseline!AU196</f>
        <v>3.4179880801820479</v>
      </c>
      <c r="AV216" s="21">
        <f>AV196-Baseline!AV196</f>
        <v>3.4360086085018886</v>
      </c>
      <c r="AW216" s="21">
        <f>AW196-Baseline!AW196</f>
        <v>3.4548997552911751</v>
      </c>
      <c r="AX216" s="21">
        <f>AX196-Baseline!AX196</f>
        <v>3.4746709501157542</v>
      </c>
      <c r="AY216" s="21">
        <f>AY196-Baseline!AY196</f>
        <v>3.4935628268294723</v>
      </c>
      <c r="AZ216" s="21">
        <f>AZ196-Baseline!AZ196</f>
        <v>3.5127096293733198</v>
      </c>
      <c r="BA216" s="21">
        <f>BA196-Baseline!BA196</f>
        <v>3.532755168868118</v>
      </c>
      <c r="BB216" s="21">
        <f>BB196-Baseline!BB196</f>
        <v>3.552915099729137</v>
      </c>
    </row>
    <row r="217" spans="1:54" outlineLevel="2">
      <c r="A217" s="480"/>
      <c r="B217" s="150" t="s">
        <v>288</v>
      </c>
      <c r="C217" s="19"/>
      <c r="D217" s="135"/>
      <c r="E217" s="21">
        <f>E197-Baseline!E197</f>
        <v>6.1219148991000001</v>
      </c>
      <c r="F217" s="21">
        <f>F197-Baseline!F197</f>
        <v>6.0655527439613532</v>
      </c>
      <c r="G217" s="21">
        <f>G197-Baseline!G197</f>
        <v>6.0099070118602542</v>
      </c>
      <c r="H217" s="21">
        <f>H197-Baseline!H197</f>
        <v>5.9554738398801428</v>
      </c>
      <c r="I217" s="21">
        <f>I197-Baseline!I197</f>
        <v>5.9022153467260496</v>
      </c>
      <c r="J217" s="21">
        <f>J197-Baseline!J197</f>
        <v>5.8501195036392266</v>
      </c>
      <c r="K217" s="21">
        <f>K197-Baseline!K197</f>
        <v>5.7993120965351421</v>
      </c>
      <c r="L217" s="21">
        <f>L197-Baseline!L197</f>
        <v>5.7495648566442936</v>
      </c>
      <c r="M217" s="21">
        <f>M197-Baseline!M197</f>
        <v>5.7008450119093723</v>
      </c>
      <c r="N217" s="21">
        <f>N197-Baseline!N197</f>
        <v>5.6531208852208108</v>
      </c>
      <c r="O217" s="21">
        <f>O197-Baseline!O197</f>
        <v>5.5978190453627485</v>
      </c>
      <c r="P217" s="21">
        <f>P197-Baseline!P197</f>
        <v>5.5415737188089729</v>
      </c>
      <c r="Q217" s="21">
        <f>Q197-Baseline!Q197</f>
        <v>5.4866361867167281</v>
      </c>
      <c r="R217" s="21">
        <f>R197-Baseline!R197</f>
        <v>5.4329650213507552</v>
      </c>
      <c r="S217" s="21">
        <f>S197-Baseline!S197</f>
        <v>5.3805201844956017</v>
      </c>
      <c r="T217" s="21">
        <f>T197-Baseline!T197</f>
        <v>5.3292629822480295</v>
      </c>
      <c r="U217" s="21">
        <f>U197-Baseline!U197</f>
        <v>5.2791560152441921</v>
      </c>
      <c r="V217" s="21">
        <f>V197-Baseline!V197</f>
        <v>5.2301631394912702</v>
      </c>
      <c r="W217" s="21">
        <f>W197-Baseline!W197</f>
        <v>5.182249423313471</v>
      </c>
      <c r="X217" s="21">
        <f>X197-Baseline!X197</f>
        <v>5.1353811023475</v>
      </c>
      <c r="Y217" s="21">
        <f>Y197-Baseline!Y197</f>
        <v>5.0895255460122053</v>
      </c>
      <c r="Z217" s="21">
        <f>Z197-Baseline!Z197</f>
        <v>5.0446512138952748</v>
      </c>
      <c r="AA217" s="21">
        <f>AA197-Baseline!AA197</f>
        <v>5.0007276239111302</v>
      </c>
      <c r="AB217" s="21">
        <f>AB197-Baseline!AB197</f>
        <v>4.9541492032796928</v>
      </c>
      <c r="AC217" s="21">
        <f>AC197-Baseline!AC197</f>
        <v>18.203939551030828</v>
      </c>
      <c r="AD217" s="21">
        <f>AD197-Baseline!AD197</f>
        <v>17.991521008977013</v>
      </c>
      <c r="AE217" s="21">
        <f>AE197-Baseline!AE197</f>
        <v>17.784521211237717</v>
      </c>
      <c r="AF217" s="21">
        <f>AF197-Baseline!AF197</f>
        <v>17.582765738567574</v>
      </c>
      <c r="AG217" s="21">
        <f>AG197-Baseline!AG197</f>
        <v>17.386086050168398</v>
      </c>
      <c r="AH217" s="21">
        <f>AH197-Baseline!AH197</f>
        <v>17.194319259038181</v>
      </c>
      <c r="AI217" s="21">
        <f>AI197-Baseline!AI197</f>
        <v>17.00730796350333</v>
      </c>
      <c r="AJ217" s="21">
        <f>AJ197-Baseline!AJ197</f>
        <v>16.906574336794552</v>
      </c>
      <c r="AK217" s="21">
        <f>AK197-Baseline!AK197</f>
        <v>16.808961710857155</v>
      </c>
      <c r="AL217" s="21">
        <f>AL197-Baseline!AL197</f>
        <v>16.714380483996919</v>
      </c>
      <c r="AM217" s="21">
        <f>AM197-Baseline!AM197</f>
        <v>16.622743685726206</v>
      </c>
      <c r="AN217" s="21">
        <f>AN197-Baseline!AN197</f>
        <v>16.533966899290828</v>
      </c>
      <c r="AO217" s="21">
        <f>AO197-Baseline!AO197</f>
        <v>16.44796819550697</v>
      </c>
      <c r="AP217" s="21">
        <f>AP197-Baseline!AP197</f>
        <v>16.364668057989181</v>
      </c>
      <c r="AQ217" s="21">
        <f>AQ197-Baseline!AQ197</f>
        <v>16.283989298880279</v>
      </c>
      <c r="AR217" s="21">
        <f>AR197-Baseline!AR197</f>
        <v>16.205857019262602</v>
      </c>
      <c r="AS217" s="21">
        <f>AS197-Baseline!AS197</f>
        <v>16.130198525207593</v>
      </c>
      <c r="AT217" s="21">
        <f>AT197-Baseline!AT197</f>
        <v>16.056943257970232</v>
      </c>
      <c r="AU217" s="21">
        <f>AU197-Baseline!AU197</f>
        <v>15.986022754881684</v>
      </c>
      <c r="AV217" s="21">
        <f>AV197-Baseline!AV197</f>
        <v>15.917370562735396</v>
      </c>
      <c r="AW217" s="21">
        <f>AW197-Baseline!AW197</f>
        <v>15.85092220197777</v>
      </c>
      <c r="AX217" s="21">
        <f>AX197-Baseline!AX197</f>
        <v>15.786615094422448</v>
      </c>
      <c r="AY217" s="21">
        <f>AY197-Baseline!AY197</f>
        <v>15.708401644751849</v>
      </c>
      <c r="AZ217" s="21">
        <f>AZ197-Baseline!AZ197</f>
        <v>15.62701143333703</v>
      </c>
      <c r="BA217" s="21">
        <f>BA197-Baseline!BA197</f>
        <v>15.548196038739878</v>
      </c>
      <c r="BB217" s="21">
        <f>BB197-Baseline!BB197</f>
        <v>15.469997487705809</v>
      </c>
    </row>
    <row r="218" spans="1:54" outlineLevel="2">
      <c r="A218" s="481"/>
      <c r="B218" s="150" t="s">
        <v>473</v>
      </c>
      <c r="C218" s="19"/>
      <c r="D218" s="135" t="s">
        <v>386</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9" t="s">
        <v>493</v>
      </c>
      <c r="B220" s="150" t="s">
        <v>494</v>
      </c>
      <c r="C220" s="19"/>
      <c r="D220" s="135" t="s">
        <v>386</v>
      </c>
      <c r="E220" s="21">
        <f>E200-Baseline!E200</f>
        <v>21.910363953503857</v>
      </c>
      <c r="F220" s="21">
        <f>F200-Baseline!F200</f>
        <v>22.000862383588125</v>
      </c>
      <c r="G220" s="21">
        <f>G200-Baseline!G200</f>
        <v>22.046090538799543</v>
      </c>
      <c r="H220" s="21">
        <f>H200-Baseline!H200</f>
        <v>22.091902930959684</v>
      </c>
      <c r="I220" s="21">
        <f>I200-Baseline!I200</f>
        <v>22.180969674688328</v>
      </c>
      <c r="J220" s="21">
        <f>J200-Baseline!J200</f>
        <v>22.270199700529417</v>
      </c>
      <c r="K220" s="21">
        <f>K200-Baseline!K200</f>
        <v>22.319092554242442</v>
      </c>
      <c r="L220" s="21">
        <f>L200-Baseline!L200</f>
        <v>22.410412572323622</v>
      </c>
      <c r="M220" s="21">
        <f>M200-Baseline!M200</f>
        <v>22.50169974610602</v>
      </c>
      <c r="N220" s="21">
        <f>N200-Baseline!N200</f>
        <v>22.551440810492448</v>
      </c>
      <c r="O220" s="21">
        <f>O200-Baseline!O200</f>
        <v>22.574625885709729</v>
      </c>
      <c r="P220" s="21">
        <f>P200-Baseline!P200</f>
        <v>22.580955453738525</v>
      </c>
      <c r="Q220" s="21">
        <f>Q200-Baseline!Q200</f>
        <v>22.588526408884299</v>
      </c>
      <c r="R220" s="21">
        <f>R200-Baseline!R200</f>
        <v>22.63720690798062</v>
      </c>
      <c r="S220" s="21">
        <f>S200-Baseline!S200</f>
        <v>22.64683272641388</v>
      </c>
      <c r="T220" s="21">
        <f>T200-Baseline!T200</f>
        <v>22.657671764001265</v>
      </c>
      <c r="U220" s="21">
        <f>U200-Baseline!U200</f>
        <v>22.66971028552225</v>
      </c>
      <c r="V220" s="21">
        <f>V200-Baseline!V200</f>
        <v>22.721298246676362</v>
      </c>
      <c r="W220" s="21">
        <f>W200-Baseline!W200</f>
        <v>22.735334860973037</v>
      </c>
      <c r="X220" s="21">
        <f>X200-Baseline!X200</f>
        <v>22.788191236667721</v>
      </c>
      <c r="Y220" s="21">
        <f>Y200-Baseline!Y200</f>
        <v>22.804197548288716</v>
      </c>
      <c r="Z220" s="21">
        <f>Z200-Baseline!Z200</f>
        <v>22.858322435827716</v>
      </c>
      <c r="AA220" s="21">
        <f>AA200-Baseline!AA200</f>
        <v>22.912915639665094</v>
      </c>
      <c r="AB220" s="21">
        <f>AB200-Baseline!AB200</f>
        <v>22.947508676752747</v>
      </c>
      <c r="AC220" s="21">
        <f>AC200-Baseline!AC200</f>
        <v>142.07524502053121</v>
      </c>
      <c r="AD220" s="21">
        <f>AD200-Baseline!AD200</f>
        <v>142.52525253006331</v>
      </c>
      <c r="AE220" s="21">
        <f>AE200-Baseline!AE200</f>
        <v>143.00026023824017</v>
      </c>
      <c r="AF220" s="21">
        <f>AF200-Baseline!AF200</f>
        <v>143.46542851471156</v>
      </c>
      <c r="AG220" s="21">
        <f>AG200-Baseline!AG200</f>
        <v>143.92396328871405</v>
      </c>
      <c r="AH220" s="21">
        <f>AH200-Baseline!AH200</f>
        <v>144.37983017723951</v>
      </c>
      <c r="AI220" s="21">
        <f>AI200-Baseline!AI200</f>
        <v>144.83858706423638</v>
      </c>
      <c r="AJ220" s="21">
        <f>AJ200-Baseline!AJ200</f>
        <v>145.99293570141597</v>
      </c>
      <c r="AK220" s="21">
        <f>AK200-Baseline!AK200</f>
        <v>147.15192423857266</v>
      </c>
      <c r="AL220" s="21">
        <f>AL200-Baseline!AL200</f>
        <v>148.31712908628765</v>
      </c>
      <c r="AM220" s="21">
        <f>AM200-Baseline!AM200</f>
        <v>149.48912501871723</v>
      </c>
      <c r="AN220" s="21">
        <f>AN200-Baseline!AN200</f>
        <v>150.66771686679638</v>
      </c>
      <c r="AO220" s="21">
        <f>AO200-Baseline!AO200</f>
        <v>151.85236321133368</v>
      </c>
      <c r="AP220" s="21">
        <f>AP200-Baseline!AP200</f>
        <v>153.04310921549717</v>
      </c>
      <c r="AQ220" s="21">
        <f>AQ200-Baseline!AQ200</f>
        <v>154.24013782698634</v>
      </c>
      <c r="AR220" s="21">
        <f>AR200-Baseline!AR200</f>
        <v>155.44338078497057</v>
      </c>
      <c r="AS220" s="21">
        <f>AS200-Baseline!AS200</f>
        <v>156.6527280475959</v>
      </c>
      <c r="AT220" s="21">
        <f>AT200-Baseline!AT200</f>
        <v>157.86812609175095</v>
      </c>
      <c r="AU220" s="21">
        <f>AU200-Baseline!AU200</f>
        <v>159.08957035663158</v>
      </c>
      <c r="AV220" s="21">
        <f>AV200-Baseline!AV200</f>
        <v>160.31702826214948</v>
      </c>
      <c r="AW220" s="21">
        <f>AW200-Baseline!AW200</f>
        <v>161.55044397151815</v>
      </c>
      <c r="AX220" s="21">
        <f>AX200-Baseline!AX200</f>
        <v>162.78977179188445</v>
      </c>
      <c r="AY220" s="21">
        <f>AY200-Baseline!AY200</f>
        <v>163.84542570738495</v>
      </c>
      <c r="AZ220" s="21">
        <f>AZ200-Baseline!AZ200</f>
        <v>164.84116548132593</v>
      </c>
      <c r="BA220" s="21">
        <f>BA200-Baseline!BA200</f>
        <v>165.84537673753175</v>
      </c>
      <c r="BB220" s="21">
        <f>BB200-Baseline!BB200</f>
        <v>166.84350409355812</v>
      </c>
    </row>
    <row r="221" spans="1:54" outlineLevel="2">
      <c r="A221" s="480"/>
      <c r="B221" s="150" t="s">
        <v>495</v>
      </c>
      <c r="C221" s="19"/>
      <c r="D221" s="135" t="s">
        <v>386</v>
      </c>
      <c r="E221" s="21">
        <f>E201-Baseline!E201</f>
        <v>15.778046969112056</v>
      </c>
      <c r="F221" s="21">
        <f>F201-Baseline!F201</f>
        <v>15.780371909510377</v>
      </c>
      <c r="G221" s="21">
        <f>G201-Baseline!G201</f>
        <v>15.783689413928428</v>
      </c>
      <c r="H221" s="21">
        <f>H201-Baseline!H201</f>
        <v>15.789479868261854</v>
      </c>
      <c r="I221" s="21">
        <f>I201-Baseline!I201</f>
        <v>15.797709668623529</v>
      </c>
      <c r="J221" s="21">
        <f>J201-Baseline!J201</f>
        <v>15.8084314232845</v>
      </c>
      <c r="K221" s="21">
        <f>K201-Baseline!K201</f>
        <v>15.822667208940015</v>
      </c>
      <c r="L221" s="21">
        <f>L201-Baseline!L201</f>
        <v>15.839227039457771</v>
      </c>
      <c r="M221" s="21">
        <f>M201-Baseline!M201</f>
        <v>15.858084247574794</v>
      </c>
      <c r="N221" s="21">
        <f>N201-Baseline!N201</f>
        <v>15.879213507689812</v>
      </c>
      <c r="O221" s="21">
        <f>O201-Baseline!O201</f>
        <v>15.860202688559532</v>
      </c>
      <c r="P221" s="21">
        <f>P201-Baseline!P201</f>
        <v>15.833197114857525</v>
      </c>
      <c r="Q221" s="21">
        <f>Q201-Baseline!Q201</f>
        <v>15.809415906195641</v>
      </c>
      <c r="R221" s="21">
        <f>R201-Baseline!R201</f>
        <v>15.788804128356173</v>
      </c>
      <c r="S221" s="21">
        <f>S201-Baseline!S201</f>
        <v>15.769764131028621</v>
      </c>
      <c r="T221" s="21">
        <f>T201-Baseline!T201</f>
        <v>15.753773968682104</v>
      </c>
      <c r="U221" s="21">
        <f>U201-Baseline!U201</f>
        <v>15.740784422788641</v>
      </c>
      <c r="V221" s="21">
        <f>V201-Baseline!V201</f>
        <v>15.730748290712693</v>
      </c>
      <c r="W221" s="21">
        <f>W201-Baseline!W201</f>
        <v>15.723620350040747</v>
      </c>
      <c r="X221" s="21">
        <f>X201-Baseline!X201</f>
        <v>15.71935724282535</v>
      </c>
      <c r="Y221" s="21">
        <f>Y201-Baseline!Y201</f>
        <v>15.717917542659631</v>
      </c>
      <c r="Z221" s="21">
        <f>Z201-Baseline!Z201</f>
        <v>15.719261534041587</v>
      </c>
      <c r="AA221" s="21">
        <f>AA201-Baseline!AA201</f>
        <v>15.72335128362028</v>
      </c>
      <c r="AB221" s="21">
        <f>AB201-Baseline!AB201</f>
        <v>15.716748368361138</v>
      </c>
      <c r="AC221" s="21">
        <f>AC201-Baseline!AC201</f>
        <v>88.008783038774723</v>
      </c>
      <c r="AD221" s="21">
        <f>AD201-Baseline!AD201</f>
        <v>88.070852957168555</v>
      </c>
      <c r="AE221" s="21">
        <f>AE201-Baseline!AE201</f>
        <v>88.139353517291823</v>
      </c>
      <c r="AF221" s="21">
        <f>AF201-Baseline!AF201</f>
        <v>88.211533242571349</v>
      </c>
      <c r="AG221" s="21">
        <f>AG201-Baseline!AG201</f>
        <v>88.285794528363709</v>
      </c>
      <c r="AH221" s="21">
        <f>AH201-Baseline!AH201</f>
        <v>88.362083810463176</v>
      </c>
      <c r="AI221" s="21">
        <f>AI201-Baseline!AI201</f>
        <v>88.442570690336851</v>
      </c>
      <c r="AJ221" s="21">
        <f>AJ201-Baseline!AJ201</f>
        <v>88.946797353776418</v>
      </c>
      <c r="AK221" s="21">
        <f>AK201-Baseline!AK201</f>
        <v>89.456406272807072</v>
      </c>
      <c r="AL221" s="21">
        <f>AL201-Baseline!AL201</f>
        <v>89.971424749765546</v>
      </c>
      <c r="AM221" s="21">
        <f>AM201-Baseline!AM201</f>
        <v>90.491971694114355</v>
      </c>
      <c r="AN221" s="21">
        <f>AN201-Baseline!AN201</f>
        <v>91.018022453617192</v>
      </c>
      <c r="AO221" s="21">
        <f>AO201-Baseline!AO201</f>
        <v>91.549358684211427</v>
      </c>
      <c r="AP221" s="21">
        <f>AP201-Baseline!AP201</f>
        <v>92.085929516966644</v>
      </c>
      <c r="AQ221" s="21">
        <f>AQ201-Baseline!AQ201</f>
        <v>92.627705568228436</v>
      </c>
      <c r="AR221" s="21">
        <f>AR201-Baseline!AR201</f>
        <v>93.174629678023393</v>
      </c>
      <c r="AS221" s="21">
        <f>AS201-Baseline!AS201</f>
        <v>93.726624148528231</v>
      </c>
      <c r="AT221" s="21">
        <f>AT201-Baseline!AT201</f>
        <v>94.283618178794313</v>
      </c>
      <c r="AU221" s="21">
        <f>AU201-Baseline!AU201</f>
        <v>94.845558811992049</v>
      </c>
      <c r="AV221" s="21">
        <f>AV201-Baseline!AV201</f>
        <v>95.412388729077065</v>
      </c>
      <c r="AW221" s="21">
        <f>AW201-Baseline!AW201</f>
        <v>95.984047207482604</v>
      </c>
      <c r="AX221" s="21">
        <f>AX201-Baseline!AX201</f>
        <v>96.560475380083631</v>
      </c>
      <c r="AY221" s="21">
        <f>AY201-Baseline!AY201</f>
        <v>97.031423966294739</v>
      </c>
      <c r="AZ221" s="21">
        <f>AZ201-Baseline!AZ201</f>
        <v>97.469147188461662</v>
      </c>
      <c r="BA221" s="21">
        <f>BA201-Baseline!BA201</f>
        <v>97.913407996492836</v>
      </c>
      <c r="BB221" s="21">
        <f>BB201-Baseline!BB201</f>
        <v>98.355106631546022</v>
      </c>
    </row>
    <row r="222" spans="1:54" outlineLevel="2">
      <c r="A222" s="481"/>
      <c r="B222" s="150" t="s">
        <v>496</v>
      </c>
      <c r="C222" s="19"/>
      <c r="D222" s="135" t="s">
        <v>386</v>
      </c>
      <c r="E222" s="21">
        <f>E202-Baseline!E202</f>
        <v>28.081563362605756</v>
      </c>
      <c r="F222" s="21">
        <f>F202-Baseline!F202</f>
        <v>28.197944162192783</v>
      </c>
      <c r="G222" s="21">
        <f>G202-Baseline!G202</f>
        <v>28.315568828364121</v>
      </c>
      <c r="H222" s="21">
        <f>H202-Baseline!H202</f>
        <v>28.43722106920789</v>
      </c>
      <c r="I222" s="21">
        <f>I202-Baseline!I202</f>
        <v>28.562877338130544</v>
      </c>
      <c r="J222" s="21">
        <f>J202-Baseline!J202</f>
        <v>28.692680814934977</v>
      </c>
      <c r="K222" s="21">
        <f>K202-Baseline!K202</f>
        <v>28.828991499266461</v>
      </c>
      <c r="L222" s="21">
        <f>L202-Baseline!L202</f>
        <v>28.96920908749523</v>
      </c>
      <c r="M222" s="21">
        <f>M202-Baseline!M202</f>
        <v>29.113318315516384</v>
      </c>
      <c r="N222" s="21">
        <f>N202-Baseline!N202</f>
        <v>29.261305477860237</v>
      </c>
      <c r="O222" s="21">
        <f>O202-Baseline!O202</f>
        <v>29.31897175920253</v>
      </c>
      <c r="P222" s="21">
        <f>P202-Baseline!P202</f>
        <v>29.35712888102438</v>
      </c>
      <c r="Q222" s="21">
        <f>Q202-Baseline!Q202</f>
        <v>29.400691899486439</v>
      </c>
      <c r="R222" s="21">
        <f>R202-Baseline!R202</f>
        <v>29.449600654622841</v>
      </c>
      <c r="S222" s="21">
        <f>S202-Baseline!S202</f>
        <v>29.499162929044356</v>
      </c>
      <c r="T222" s="21">
        <f>T202-Baseline!T202</f>
        <v>29.553909785675955</v>
      </c>
      <c r="U222" s="21">
        <f>U202-Baseline!U202</f>
        <v>29.613786772567948</v>
      </c>
      <c r="V222" s="21">
        <f>V202-Baseline!V202</f>
        <v>29.67874191068308</v>
      </c>
      <c r="W222" s="21">
        <f>W202-Baseline!W202</f>
        <v>29.748725701303549</v>
      </c>
      <c r="X222" s="21">
        <f>X202-Baseline!X202</f>
        <v>29.823690947383128</v>
      </c>
      <c r="Y222" s="21">
        <f>Y202-Baseline!Y202</f>
        <v>29.903592864624748</v>
      </c>
      <c r="Z222" s="21">
        <f>Z202-Baseline!Z202</f>
        <v>29.988388820501296</v>
      </c>
      <c r="AA222" s="21">
        <f>AA202-Baseline!AA202</f>
        <v>30.078038429205115</v>
      </c>
      <c r="AB222" s="21">
        <f>AB202-Baseline!AB202</f>
        <v>30.14499169355534</v>
      </c>
      <c r="AC222" s="21">
        <f>AC202-Baseline!AC202</f>
        <v>195.86021963937176</v>
      </c>
      <c r="AD222" s="21">
        <f>AD202-Baseline!AD202</f>
        <v>196.66179907908031</v>
      </c>
      <c r="AE222" s="21">
        <f>AE202-Baseline!AE202</f>
        <v>197.46713176555917</v>
      </c>
      <c r="AF222" s="21">
        <f>AF202-Baseline!AF202</f>
        <v>198.26840606634772</v>
      </c>
      <c r="AG222" s="21">
        <f>AG202-Baseline!AG202</f>
        <v>199.0612566336539</v>
      </c>
      <c r="AH222" s="21">
        <f>AH202-Baseline!AH202</f>
        <v>199.84593563057575</v>
      </c>
      <c r="AI222" s="21">
        <f>AI202-Baseline!AI202</f>
        <v>200.62935033983032</v>
      </c>
      <c r="AJ222" s="21">
        <f>AJ202-Baseline!AJ202</f>
        <v>202.37692588210723</v>
      </c>
      <c r="AK222" s="21">
        <f>AK202-Baseline!AK202</f>
        <v>204.13119831747491</v>
      </c>
      <c r="AL222" s="21">
        <f>AL202-Baseline!AL202</f>
        <v>205.89246416670659</v>
      </c>
      <c r="AM222" s="21">
        <f>AM202-Baseline!AM202</f>
        <v>207.66128756094759</v>
      </c>
      <c r="AN222" s="21">
        <f>AN202-Baseline!AN202</f>
        <v>209.43779512275697</v>
      </c>
      <c r="AO222" s="21">
        <f>AO202-Baseline!AO202</f>
        <v>211.22152548437558</v>
      </c>
      <c r="AP222" s="21">
        <f>AP202-Baseline!AP202</f>
        <v>213.01251320798829</v>
      </c>
      <c r="AQ222" s="21">
        <f>AQ202-Baseline!AQ202</f>
        <v>214.81085089099437</v>
      </c>
      <c r="AR222" s="21">
        <f>AR202-Baseline!AR202</f>
        <v>216.61654142500478</v>
      </c>
      <c r="AS222" s="21">
        <f>AS202-Baseline!AS202</f>
        <v>218.42952010019235</v>
      </c>
      <c r="AT222" s="21">
        <f>AT202-Baseline!AT202</f>
        <v>220.24973688880542</v>
      </c>
      <c r="AU222" s="21">
        <f>AU202-Baseline!AU202</f>
        <v>222.07718946363434</v>
      </c>
      <c r="AV222" s="21">
        <f>AV202-Baseline!AV202</f>
        <v>223.91185677363418</v>
      </c>
      <c r="AW222" s="21">
        <f>AW202-Baseline!AW202</f>
        <v>225.75370206759419</v>
      </c>
      <c r="AX222" s="21">
        <f>AX202-Baseline!AX202</f>
        <v>227.60268870814141</v>
      </c>
      <c r="AY222" s="21">
        <f>AY202-Baseline!AY202</f>
        <v>229.19162484198847</v>
      </c>
      <c r="AZ222" s="21">
        <f>AZ202-Baseline!AZ202</f>
        <v>230.69474300183794</v>
      </c>
      <c r="BA222" s="21">
        <f>BA202-Baseline!BA202</f>
        <v>232.20843134159387</v>
      </c>
      <c r="BB222" s="21">
        <f>BB202-Baseline!BB202</f>
        <v>233.7127993430903</v>
      </c>
    </row>
    <row r="223" spans="1:54" outlineLevel="2">
      <c r="B223" s="19"/>
      <c r="C223" s="19"/>
      <c r="D223" s="19"/>
      <c r="E223" s="15"/>
    </row>
    <row r="224" spans="1:54" outlineLevel="2">
      <c r="A224" s="479" t="s">
        <v>497</v>
      </c>
      <c r="B224" s="150" t="s">
        <v>494</v>
      </c>
      <c r="C224" s="19"/>
      <c r="D224" s="135" t="s">
        <v>386</v>
      </c>
      <c r="E224" s="21">
        <f>E204-Baseline!E204</f>
        <v>21.910363953503857</v>
      </c>
      <c r="F224" s="21">
        <f>F204-Baseline!F204</f>
        <v>43.911226337091982</v>
      </c>
      <c r="G224" s="21">
        <f>G204-Baseline!G204</f>
        <v>65.957316875891522</v>
      </c>
      <c r="H224" s="21">
        <f>H204-Baseline!H204</f>
        <v>88.049219806851198</v>
      </c>
      <c r="I224" s="21">
        <f>I204-Baseline!I204</f>
        <v>110.23018948153953</v>
      </c>
      <c r="J224" s="21">
        <f>J204-Baseline!J204</f>
        <v>132.50038918206894</v>
      </c>
      <c r="K224" s="21">
        <f>K204-Baseline!K204</f>
        <v>154.81948173631139</v>
      </c>
      <c r="L224" s="21">
        <f>L204-Baseline!L204</f>
        <v>177.22989430863501</v>
      </c>
      <c r="M224" s="21">
        <f>M204-Baseline!M204</f>
        <v>199.73159405474104</v>
      </c>
      <c r="N224" s="21">
        <f>N204-Baseline!N204</f>
        <v>222.28303486523347</v>
      </c>
      <c r="O224" s="21">
        <f>O204-Baseline!O204</f>
        <v>244.85766075094321</v>
      </c>
      <c r="P224" s="21">
        <f>P204-Baseline!P204</f>
        <v>267.43861620468175</v>
      </c>
      <c r="Q224" s="21">
        <f>Q204-Baseline!Q204</f>
        <v>290.02714261356607</v>
      </c>
      <c r="R224" s="21">
        <f>R204-Baseline!R204</f>
        <v>312.66434952154668</v>
      </c>
      <c r="S224" s="21">
        <f>S204-Baseline!S204</f>
        <v>335.31118224796057</v>
      </c>
      <c r="T224" s="21">
        <f>T204-Baseline!T204</f>
        <v>357.96885401196187</v>
      </c>
      <c r="U224" s="21">
        <f>U204-Baseline!U204</f>
        <v>380.63856429748409</v>
      </c>
      <c r="V224" s="21">
        <f>V204-Baseline!V204</f>
        <v>403.35986254416048</v>
      </c>
      <c r="W224" s="21">
        <f>W204-Baseline!W204</f>
        <v>426.09519740513349</v>
      </c>
      <c r="X224" s="21">
        <f>X204-Baseline!X204</f>
        <v>448.88338864180122</v>
      </c>
      <c r="Y224" s="21">
        <f>Y204-Baseline!Y204</f>
        <v>471.68758619008992</v>
      </c>
      <c r="Z224" s="21">
        <f>Z204-Baseline!Z204</f>
        <v>494.5459086259176</v>
      </c>
      <c r="AA224" s="21">
        <f>AA204-Baseline!AA204</f>
        <v>517.45882426558273</v>
      </c>
      <c r="AB224" s="21">
        <f>AB204-Baseline!AB204</f>
        <v>540.40633294233544</v>
      </c>
      <c r="AC224" s="21">
        <f>AC204-Baseline!AC204</f>
        <v>682.4815779628666</v>
      </c>
      <c r="AD224" s="21">
        <f>AD204-Baseline!AD204</f>
        <v>825.00683049292991</v>
      </c>
      <c r="AE224" s="21">
        <f>AE204-Baseline!AE204</f>
        <v>968.00709073117014</v>
      </c>
      <c r="AF224" s="21">
        <f>AF204-Baseline!AF204</f>
        <v>1111.4725192458818</v>
      </c>
      <c r="AG224" s="21">
        <f>AG204-Baseline!AG204</f>
        <v>1255.3964825345959</v>
      </c>
      <c r="AH224" s="21">
        <f>AH204-Baseline!AH204</f>
        <v>1399.7763127118353</v>
      </c>
      <c r="AI224" s="21">
        <f>AI204-Baseline!AI204</f>
        <v>1544.6148997760718</v>
      </c>
      <c r="AJ224" s="21">
        <f>AJ204-Baseline!AJ204</f>
        <v>1690.6078354774877</v>
      </c>
      <c r="AK224" s="21">
        <f>AK204-Baseline!AK204</f>
        <v>1837.7597597160604</v>
      </c>
      <c r="AL224" s="21">
        <f>AL204-Baseline!AL204</f>
        <v>1986.0768888023481</v>
      </c>
      <c r="AM224" s="21">
        <f>AM204-Baseline!AM204</f>
        <v>2135.5660138210651</v>
      </c>
      <c r="AN224" s="21">
        <f>AN204-Baseline!AN204</f>
        <v>2286.2337306878617</v>
      </c>
      <c r="AO224" s="21">
        <f>AO204-Baseline!AO204</f>
        <v>2438.0860938991955</v>
      </c>
      <c r="AP224" s="21">
        <f>AP204-Baseline!AP204</f>
        <v>2591.1292031146927</v>
      </c>
      <c r="AQ224" s="21">
        <f>AQ204-Baseline!AQ204</f>
        <v>2745.3693409416792</v>
      </c>
      <c r="AR224" s="21">
        <f>AR204-Baseline!AR204</f>
        <v>2900.8127217266497</v>
      </c>
      <c r="AS224" s="21">
        <f>AS204-Baseline!AS204</f>
        <v>3057.4654497742454</v>
      </c>
      <c r="AT224" s="21">
        <f>AT204-Baseline!AT204</f>
        <v>3215.3335758659964</v>
      </c>
      <c r="AU224" s="21">
        <f>AU204-Baseline!AU204</f>
        <v>3374.423146222628</v>
      </c>
      <c r="AV224" s="21">
        <f>AV204-Baseline!AV204</f>
        <v>3534.7401744847775</v>
      </c>
      <c r="AW224" s="21">
        <f>AW204-Baseline!AW204</f>
        <v>3696.2906184562958</v>
      </c>
      <c r="AX224" s="21">
        <f>AX204-Baseline!AX204</f>
        <v>3859.0803902481803</v>
      </c>
      <c r="AY224" s="21">
        <f>AY204-Baseline!AY204</f>
        <v>4022.9258159555652</v>
      </c>
      <c r="AZ224" s="21">
        <f>AZ204-Baseline!AZ204</f>
        <v>4187.766981436891</v>
      </c>
      <c r="BA224" s="21">
        <f>BA204-Baseline!BA204</f>
        <v>4353.6123581744232</v>
      </c>
      <c r="BB224" s="21">
        <f>BB204-Baseline!BB204</f>
        <v>4520.4558622679815</v>
      </c>
    </row>
    <row r="225" spans="1:54" outlineLevel="2">
      <c r="A225" s="480"/>
      <c r="B225" s="150" t="s">
        <v>495</v>
      </c>
      <c r="C225" s="19"/>
      <c r="D225" s="135" t="s">
        <v>386</v>
      </c>
      <c r="E225" s="21">
        <f>E205-Baseline!E205</f>
        <v>15.778046969112056</v>
      </c>
      <c r="F225" s="21">
        <f>F205-Baseline!F205</f>
        <v>31.558418878622433</v>
      </c>
      <c r="G225" s="21">
        <f>G205-Baseline!G205</f>
        <v>47.342108292550861</v>
      </c>
      <c r="H225" s="21">
        <f>H205-Baseline!H205</f>
        <v>63.131588160812711</v>
      </c>
      <c r="I225" s="21">
        <f>I205-Baseline!I205</f>
        <v>78.929297829436237</v>
      </c>
      <c r="J225" s="21">
        <f>J205-Baseline!J205</f>
        <v>94.73772925272074</v>
      </c>
      <c r="K225" s="21">
        <f>K205-Baseline!K205</f>
        <v>110.56039646166076</v>
      </c>
      <c r="L225" s="21">
        <f>L205-Baseline!L205</f>
        <v>126.39962350111853</v>
      </c>
      <c r="M225" s="21">
        <f>M205-Baseline!M205</f>
        <v>142.25770774869332</v>
      </c>
      <c r="N225" s="21">
        <f>N205-Baseline!N205</f>
        <v>158.13692125638312</v>
      </c>
      <c r="O225" s="21">
        <f>O205-Baseline!O205</f>
        <v>173.99712394494264</v>
      </c>
      <c r="P225" s="21">
        <f>P205-Baseline!P205</f>
        <v>189.83032105980016</v>
      </c>
      <c r="Q225" s="21">
        <f>Q205-Baseline!Q205</f>
        <v>205.63973696599581</v>
      </c>
      <c r="R225" s="21">
        <f>R205-Baseline!R205</f>
        <v>221.42854109435197</v>
      </c>
      <c r="S225" s="21">
        <f>S205-Baseline!S205</f>
        <v>237.19830522538058</v>
      </c>
      <c r="T225" s="21">
        <f>T205-Baseline!T205</f>
        <v>252.95207919406269</v>
      </c>
      <c r="U225" s="21">
        <f>U205-Baseline!U205</f>
        <v>268.69286361685135</v>
      </c>
      <c r="V225" s="21">
        <f>V205-Baseline!V205</f>
        <v>284.42361190756407</v>
      </c>
      <c r="W225" s="21">
        <f>W205-Baseline!W205</f>
        <v>300.1472322576048</v>
      </c>
      <c r="X225" s="21">
        <f>X205-Baseline!X205</f>
        <v>315.86658950043017</v>
      </c>
      <c r="Y225" s="21">
        <f>Y205-Baseline!Y205</f>
        <v>331.58450704308979</v>
      </c>
      <c r="Z225" s="21">
        <f>Z205-Baseline!Z205</f>
        <v>347.30376857713139</v>
      </c>
      <c r="AA225" s="21">
        <f>AA205-Baseline!AA205</f>
        <v>363.02711986075167</v>
      </c>
      <c r="AB225" s="21">
        <f>AB205-Baseline!AB205</f>
        <v>378.74386822911282</v>
      </c>
      <c r="AC225" s="21">
        <f>AC205-Baseline!AC205</f>
        <v>466.75265126788753</v>
      </c>
      <c r="AD225" s="21">
        <f>AD205-Baseline!AD205</f>
        <v>554.82350422505613</v>
      </c>
      <c r="AE225" s="21">
        <f>AE205-Baseline!AE205</f>
        <v>642.96285774234798</v>
      </c>
      <c r="AF225" s="21">
        <f>AF205-Baseline!AF205</f>
        <v>731.17439098491934</v>
      </c>
      <c r="AG225" s="21">
        <f>AG205-Baseline!AG205</f>
        <v>819.46018551328302</v>
      </c>
      <c r="AH225" s="21">
        <f>AH205-Baseline!AH205</f>
        <v>907.82226932374624</v>
      </c>
      <c r="AI225" s="21">
        <f>AI205-Baseline!AI205</f>
        <v>996.26484001408312</v>
      </c>
      <c r="AJ225" s="21">
        <f>AJ205-Baseline!AJ205</f>
        <v>1085.2116373678596</v>
      </c>
      <c r="AK225" s="21">
        <f>AK205-Baseline!AK205</f>
        <v>1174.6680436406666</v>
      </c>
      <c r="AL225" s="21">
        <f>AL205-Baseline!AL205</f>
        <v>1264.6394683904321</v>
      </c>
      <c r="AM225" s="21">
        <f>AM205-Baseline!AM205</f>
        <v>1355.1314400845465</v>
      </c>
      <c r="AN225" s="21">
        <f>AN205-Baseline!AN205</f>
        <v>1446.1494625381638</v>
      </c>
      <c r="AO225" s="21">
        <f>AO205-Baseline!AO205</f>
        <v>1537.6988212223753</v>
      </c>
      <c r="AP225" s="21">
        <f>AP205-Baseline!AP205</f>
        <v>1629.7847507393419</v>
      </c>
      <c r="AQ225" s="21">
        <f>AQ205-Baseline!AQ205</f>
        <v>1722.4124563075704</v>
      </c>
      <c r="AR225" s="21">
        <f>AR205-Baseline!AR205</f>
        <v>1815.5870859855938</v>
      </c>
      <c r="AS225" s="21">
        <f>AS205-Baseline!AS205</f>
        <v>1909.3137101341222</v>
      </c>
      <c r="AT225" s="21">
        <f>AT205-Baseline!AT205</f>
        <v>2003.5973283129165</v>
      </c>
      <c r="AU225" s="21">
        <f>AU205-Baseline!AU205</f>
        <v>2098.4428871249083</v>
      </c>
      <c r="AV225" s="21">
        <f>AV205-Baseline!AV205</f>
        <v>2193.8552758539854</v>
      </c>
      <c r="AW225" s="21">
        <f>AW205-Baseline!AW205</f>
        <v>2289.8393230614679</v>
      </c>
      <c r="AX225" s="21">
        <f>AX205-Baseline!AX205</f>
        <v>2386.3997984415514</v>
      </c>
      <c r="AY225" s="21">
        <f>AY205-Baseline!AY205</f>
        <v>2483.4312224078462</v>
      </c>
      <c r="AZ225" s="21">
        <f>AZ205-Baseline!AZ205</f>
        <v>2580.9003695963079</v>
      </c>
      <c r="BA225" s="21">
        <f>BA205-Baseline!BA205</f>
        <v>2678.8137775928008</v>
      </c>
      <c r="BB225" s="21">
        <f>BB205-Baseline!BB205</f>
        <v>2777.1688842243466</v>
      </c>
    </row>
    <row r="226" spans="1:54" outlineLevel="2">
      <c r="A226" s="481"/>
      <c r="B226" s="150" t="s">
        <v>496</v>
      </c>
      <c r="C226" s="19"/>
      <c r="D226" s="135" t="s">
        <v>386</v>
      </c>
      <c r="E226" s="21">
        <f>E206-Baseline!E206</f>
        <v>28.081563362605756</v>
      </c>
      <c r="F226" s="21">
        <f>F206-Baseline!F206</f>
        <v>56.279507524798539</v>
      </c>
      <c r="G226" s="21">
        <f>G206-Baseline!G206</f>
        <v>84.595076353162654</v>
      </c>
      <c r="H226" s="21">
        <f>H206-Baseline!H206</f>
        <v>113.03229742237055</v>
      </c>
      <c r="I226" s="21">
        <f>I206-Baseline!I206</f>
        <v>141.5951747605011</v>
      </c>
      <c r="J226" s="21">
        <f>J206-Baseline!J206</f>
        <v>170.28785557543608</v>
      </c>
      <c r="K226" s="21">
        <f>K206-Baseline!K206</f>
        <v>199.11684707470255</v>
      </c>
      <c r="L226" s="21">
        <f>L206-Baseline!L206</f>
        <v>228.08605616219779</v>
      </c>
      <c r="M226" s="21">
        <f>M206-Baseline!M206</f>
        <v>257.19937447771417</v>
      </c>
      <c r="N226" s="21">
        <f>N206-Baseline!N206</f>
        <v>286.46067995557439</v>
      </c>
      <c r="O226" s="21">
        <f>O206-Baseline!O206</f>
        <v>315.77965171477695</v>
      </c>
      <c r="P226" s="21">
        <f>P206-Baseline!P206</f>
        <v>345.13678059580133</v>
      </c>
      <c r="Q226" s="21">
        <f>Q206-Baseline!Q206</f>
        <v>374.53747249528777</v>
      </c>
      <c r="R226" s="21">
        <f>R206-Baseline!R206</f>
        <v>403.9870731499106</v>
      </c>
      <c r="S226" s="21">
        <f>S206-Baseline!S206</f>
        <v>433.48623607895496</v>
      </c>
      <c r="T226" s="21">
        <f>T206-Baseline!T206</f>
        <v>463.04014586463092</v>
      </c>
      <c r="U226" s="21">
        <f>U206-Baseline!U206</f>
        <v>492.65393263719886</v>
      </c>
      <c r="V226" s="21">
        <f>V206-Baseline!V206</f>
        <v>522.33267454788199</v>
      </c>
      <c r="W226" s="21">
        <f>W206-Baseline!W206</f>
        <v>552.08140024918555</v>
      </c>
      <c r="X226" s="21">
        <f>X206-Baseline!X206</f>
        <v>581.90509119656872</v>
      </c>
      <c r="Y226" s="21">
        <f>Y206-Baseline!Y206</f>
        <v>611.8086840611935</v>
      </c>
      <c r="Z226" s="21">
        <f>Z206-Baseline!Z206</f>
        <v>641.79707288169482</v>
      </c>
      <c r="AA226" s="21">
        <f>AA206-Baseline!AA206</f>
        <v>671.87511131089991</v>
      </c>
      <c r="AB226" s="21">
        <f>AB206-Baseline!AB206</f>
        <v>702.02010300445522</v>
      </c>
      <c r="AC226" s="21">
        <f>AC206-Baseline!AC206</f>
        <v>897.88032264382696</v>
      </c>
      <c r="AD226" s="21">
        <f>AD206-Baseline!AD206</f>
        <v>1094.5421217229073</v>
      </c>
      <c r="AE226" s="21">
        <f>AE206-Baseline!AE206</f>
        <v>1292.0092534884664</v>
      </c>
      <c r="AF226" s="21">
        <f>AF206-Baseline!AF206</f>
        <v>1490.2776595548141</v>
      </c>
      <c r="AG226" s="21">
        <f>AG206-Baseline!AG206</f>
        <v>1689.3389161884679</v>
      </c>
      <c r="AH226" s="21">
        <f>AH206-Baseline!AH206</f>
        <v>1889.1848518190436</v>
      </c>
      <c r="AI226" s="21">
        <f>AI206-Baseline!AI206</f>
        <v>2089.8142021588737</v>
      </c>
      <c r="AJ226" s="21">
        <f>AJ206-Baseline!AJ206</f>
        <v>2292.1911280409809</v>
      </c>
      <c r="AK226" s="21">
        <f>AK206-Baseline!AK206</f>
        <v>2496.3223263584559</v>
      </c>
      <c r="AL226" s="21">
        <f>AL206-Baseline!AL206</f>
        <v>2702.2147905251627</v>
      </c>
      <c r="AM226" s="21">
        <f>AM206-Baseline!AM206</f>
        <v>2909.8760780861103</v>
      </c>
      <c r="AN226" s="21">
        <f>AN206-Baseline!AN206</f>
        <v>3119.3138732088673</v>
      </c>
      <c r="AO226" s="21">
        <f>AO206-Baseline!AO206</f>
        <v>3330.5353986932428</v>
      </c>
      <c r="AP226" s="21">
        <f>AP206-Baseline!AP206</f>
        <v>3543.5479119012311</v>
      </c>
      <c r="AQ226" s="21">
        <f>AQ206-Baseline!AQ206</f>
        <v>3758.3587627922257</v>
      </c>
      <c r="AR226" s="21">
        <f>AR206-Baseline!AR206</f>
        <v>3974.9753042172306</v>
      </c>
      <c r="AS226" s="21">
        <f>AS206-Baseline!AS206</f>
        <v>4193.4048243174229</v>
      </c>
      <c r="AT226" s="21">
        <f>AT206-Baseline!AT206</f>
        <v>4413.6545612062282</v>
      </c>
      <c r="AU226" s="21">
        <f>AU206-Baseline!AU206</f>
        <v>4635.7317506698628</v>
      </c>
      <c r="AV226" s="21">
        <f>AV206-Baseline!AV206</f>
        <v>4859.6436074434969</v>
      </c>
      <c r="AW226" s="21">
        <f>AW206-Baseline!AW206</f>
        <v>5085.3973095110914</v>
      </c>
      <c r="AX226" s="21">
        <f>AX206-Baseline!AX206</f>
        <v>5312.999998219233</v>
      </c>
      <c r="AY226" s="21">
        <f>AY206-Baseline!AY206</f>
        <v>5542.1916230612214</v>
      </c>
      <c r="AZ226" s="21">
        <f>AZ206-Baseline!AZ206</f>
        <v>5772.8863660630595</v>
      </c>
      <c r="BA226" s="21">
        <f>BA206-Baseline!BA206</f>
        <v>6005.094797404653</v>
      </c>
      <c r="BB226" s="21">
        <f>BB206-Baseline!BB206</f>
        <v>6238.8075967477434</v>
      </c>
    </row>
    <row r="227" spans="1:54" outlineLevel="1">
      <c r="B227" s="19"/>
      <c r="C227" s="19"/>
      <c r="D227" s="19"/>
      <c r="E227" s="15"/>
    </row>
    <row r="228" spans="1:54" ht="13.5"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25" outlineLevel="1" thickTop="1" thickBot="1">
      <c r="A229" s="57"/>
      <c r="B229" s="56" t="s">
        <v>501</v>
      </c>
      <c r="C229" s="57"/>
      <c r="D229" s="56" t="s">
        <v>386</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3.5"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D37:G37"/>
    <mergeCell ref="D38:G38"/>
    <mergeCell ref="D39:G39"/>
    <mergeCell ref="D40:G40"/>
    <mergeCell ref="D32:G32"/>
    <mergeCell ref="D33:G33"/>
    <mergeCell ref="D34:G34"/>
    <mergeCell ref="D35:G35"/>
    <mergeCell ref="D36:G36"/>
    <mergeCell ref="A220:A222"/>
    <mergeCell ref="A224:A226"/>
    <mergeCell ref="A190:A198"/>
    <mergeCell ref="A200:A202"/>
    <mergeCell ref="A143:A154"/>
    <mergeCell ref="A158:A169"/>
    <mergeCell ref="A172:A174"/>
    <mergeCell ref="A176:A178"/>
    <mergeCell ref="A186:A187"/>
    <mergeCell ref="A204:A206"/>
    <mergeCell ref="A210:A218"/>
    <mergeCell ref="AI51:AM51"/>
    <mergeCell ref="AN51:AR51"/>
    <mergeCell ref="AS51:AW51"/>
    <mergeCell ref="AX51:BB51"/>
    <mergeCell ref="A54:A64"/>
    <mergeCell ref="J51:N51"/>
    <mergeCell ref="O51:S51"/>
    <mergeCell ref="T51:X51"/>
    <mergeCell ref="Y51:AC51"/>
    <mergeCell ref="AD51:AH51"/>
    <mergeCell ref="E51:I51"/>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s>
  <dataValidations count="1">
    <dataValidation type="list" allowBlank="1" showInputMessage="1" showErrorMessage="1" sqref="B7" xr:uid="{96E02723-158B-4587-88B8-F3FD8C6E832D}">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E12AE42C-456A-4A29-BBCF-571DFA22B183}">
          <x14:formula1>
            <xm:f>'Fixed Data'!$E$55:$E$58</xm:f>
          </x14:formula1>
          <xm:sqref>B158:B169 B143:B154</xm:sqref>
        </x14:dataValidation>
        <x14:dataValidation type="list" allowBlank="1" showInputMessage="1" showErrorMessage="1" xr:uid="{D5F2F504-A744-48A5-BC91-9075717ADC99}">
          <x14:formula1>
            <xm:f>'Fixed Data'!$C$64:$C$65</xm:f>
          </x14:formula1>
          <xm:sqref>B66:B70</xm:sqref>
        </x14:dataValidation>
        <x14:dataValidation type="list" allowBlank="1" showInputMessage="1" showErrorMessage="1" xr:uid="{D1D8A811-54B3-4017-BB9A-C84513623C6A}">
          <x14:formula1>
            <xm:f>'Fixed Data'!$C$55:$C$61</xm:f>
          </x14:formula1>
          <xm:sqref>C54:C63</xm:sqref>
        </x14:dataValidation>
        <x14:dataValidation type="list" allowBlank="1" showInputMessage="1" showErrorMessage="1" xr:uid="{8897423F-3016-4085-B10D-93017C94CE7A}">
          <x14:formula1>
            <xm:f>'Fixed Data'!$A$55:$A$78</xm:f>
          </x14:formula1>
          <xm:sqref>B54:B63</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F5A07-9CA8-4184-8903-057E70120359}">
  <sheetPr>
    <tabColor theme="9" tint="0.59999389629810485"/>
  </sheetPr>
  <dimension ref="A1:S32"/>
  <sheetViews>
    <sheetView workbookViewId="0">
      <selection sqref="A1:XFD1048576"/>
    </sheetView>
  </sheetViews>
  <sheetFormatPr defaultRowHeight="12.75"/>
  <cols>
    <col min="1" max="1" width="22" customWidth="1"/>
  </cols>
  <sheetData>
    <row r="1" spans="1:19">
      <c r="A1" s="4" t="s">
        <v>502</v>
      </c>
    </row>
    <row r="2" spans="1:19">
      <c r="A2" s="472" t="s">
        <v>503</v>
      </c>
      <c r="B2" s="472"/>
      <c r="C2" s="472"/>
      <c r="D2" s="472"/>
      <c r="E2" s="472"/>
      <c r="F2" s="472"/>
      <c r="G2" s="472"/>
      <c r="H2" s="472"/>
      <c r="I2" s="472"/>
      <c r="J2" s="472"/>
      <c r="K2" s="472"/>
      <c r="L2" s="472"/>
      <c r="M2" s="472"/>
      <c r="N2" s="472"/>
      <c r="O2" s="472"/>
      <c r="P2" s="472"/>
      <c r="Q2" s="472"/>
      <c r="R2" s="472"/>
      <c r="S2" s="472"/>
    </row>
    <row r="3" spans="1:19">
      <c r="A3" s="472"/>
      <c r="B3" s="472"/>
      <c r="C3" s="472"/>
      <c r="D3" s="472"/>
      <c r="E3" s="472"/>
      <c r="F3" s="472"/>
      <c r="G3" s="472"/>
      <c r="H3" s="472"/>
      <c r="I3" s="472"/>
      <c r="J3" s="472"/>
      <c r="K3" s="472"/>
      <c r="L3" s="472"/>
      <c r="M3" s="472"/>
      <c r="N3" s="472"/>
      <c r="O3" s="472"/>
      <c r="P3" s="472"/>
      <c r="Q3" s="472"/>
      <c r="R3" s="472"/>
      <c r="S3" s="472"/>
    </row>
    <row r="4" spans="1:19">
      <c r="A4" s="472"/>
      <c r="B4" s="472"/>
      <c r="C4" s="472"/>
      <c r="D4" s="472"/>
      <c r="E4" s="472"/>
      <c r="F4" s="472"/>
      <c r="G4" s="472"/>
      <c r="H4" s="472"/>
      <c r="I4" s="472"/>
      <c r="J4" s="472"/>
      <c r="K4" s="472"/>
      <c r="L4" s="472"/>
      <c r="M4" s="472"/>
      <c r="N4" s="472"/>
      <c r="O4" s="472"/>
      <c r="P4" s="472"/>
      <c r="Q4" s="472"/>
      <c r="R4" s="472"/>
      <c r="S4" s="472"/>
    </row>
    <row r="19" spans="1:19">
      <c r="A19" s="4" t="s">
        <v>505</v>
      </c>
    </row>
    <row r="20" spans="1:19">
      <c r="A20" s="472" t="s">
        <v>506</v>
      </c>
      <c r="B20" s="472"/>
      <c r="C20" s="472"/>
      <c r="D20" s="472"/>
      <c r="E20" s="472"/>
      <c r="F20" s="472"/>
      <c r="G20" s="472"/>
      <c r="H20" s="472"/>
      <c r="I20" s="472"/>
      <c r="J20" s="472"/>
      <c r="K20" s="472"/>
      <c r="L20" s="472"/>
      <c r="M20" s="472"/>
      <c r="N20" s="472"/>
      <c r="O20" s="472"/>
      <c r="P20" s="472"/>
      <c r="Q20" s="472"/>
      <c r="R20" s="472"/>
      <c r="S20" s="472"/>
    </row>
    <row r="21" spans="1:19" ht="25.5" customHeight="1">
      <c r="A21" s="472"/>
      <c r="B21" s="472"/>
      <c r="C21" s="472"/>
      <c r="D21" s="472"/>
      <c r="E21" s="472"/>
      <c r="F21" s="472"/>
      <c r="G21" s="472"/>
      <c r="H21" s="472"/>
      <c r="I21" s="472"/>
      <c r="J21" s="472"/>
      <c r="K21" s="472"/>
      <c r="L21" s="472"/>
      <c r="M21" s="472"/>
      <c r="N21" s="472"/>
      <c r="O21" s="472"/>
      <c r="P21" s="472"/>
      <c r="Q21" s="472"/>
      <c r="R21" s="472"/>
      <c r="S21" s="472"/>
    </row>
    <row r="23" spans="1:19">
      <c r="A23" s="158" t="s">
        <v>348</v>
      </c>
      <c r="B23" s="406"/>
      <c r="C23" s="406"/>
      <c r="D23" s="406"/>
      <c r="E23" s="406"/>
      <c r="F23" s="406"/>
      <c r="G23" s="406"/>
      <c r="H23" s="406"/>
      <c r="I23" s="406"/>
      <c r="J23" s="406"/>
      <c r="K23" s="406"/>
      <c r="L23" s="406"/>
      <c r="M23" s="406"/>
      <c r="N23" s="406"/>
      <c r="O23" s="406"/>
      <c r="P23" s="406"/>
      <c r="Q23" s="406"/>
      <c r="R23" s="406"/>
      <c r="S23" s="406"/>
    </row>
    <row r="24" spans="1:19">
      <c r="A24" s="158" t="s">
        <v>489</v>
      </c>
      <c r="B24" s="406"/>
      <c r="C24" s="406"/>
      <c r="D24" s="406"/>
      <c r="E24" s="406"/>
      <c r="F24" s="406"/>
      <c r="G24" s="406"/>
      <c r="H24" s="406"/>
      <c r="I24" s="406"/>
      <c r="J24" s="406"/>
      <c r="K24" s="406"/>
      <c r="L24" s="406"/>
      <c r="M24" s="406"/>
      <c r="N24" s="406"/>
      <c r="O24" s="406"/>
      <c r="P24" s="406"/>
      <c r="Q24" s="406"/>
      <c r="R24" s="406"/>
      <c r="S24" s="406"/>
    </row>
    <row r="25" spans="1:19">
      <c r="A25" s="159" t="s">
        <v>392</v>
      </c>
      <c r="B25" s="406"/>
      <c r="C25" s="406"/>
      <c r="D25" s="406"/>
      <c r="E25" s="406"/>
      <c r="F25" s="406"/>
      <c r="G25" s="406"/>
      <c r="H25" s="406"/>
      <c r="I25" s="406"/>
      <c r="J25" s="406"/>
      <c r="K25" s="406"/>
      <c r="L25" s="406"/>
      <c r="M25" s="406"/>
      <c r="N25" s="406"/>
      <c r="O25" s="406"/>
      <c r="P25" s="406"/>
      <c r="Q25" s="406"/>
      <c r="R25" s="406"/>
      <c r="S25" s="406"/>
    </row>
    <row r="26" spans="1:19">
      <c r="A26" s="159" t="s">
        <v>468</v>
      </c>
      <c r="B26" s="406"/>
      <c r="C26" s="406"/>
      <c r="D26" s="406"/>
      <c r="E26" s="406"/>
      <c r="F26" s="406"/>
      <c r="G26" s="406"/>
      <c r="H26" s="406"/>
      <c r="I26" s="406"/>
      <c r="J26" s="406"/>
      <c r="K26" s="406"/>
      <c r="L26" s="406"/>
      <c r="M26" s="406"/>
      <c r="N26" s="406"/>
      <c r="O26" s="406"/>
      <c r="P26" s="406"/>
      <c r="Q26" s="406"/>
      <c r="R26" s="406"/>
      <c r="S26" s="406"/>
    </row>
    <row r="27" spans="1:19">
      <c r="A27" s="159" t="s">
        <v>469</v>
      </c>
      <c r="B27" s="406"/>
      <c r="C27" s="406"/>
      <c r="D27" s="406"/>
      <c r="E27" s="406"/>
      <c r="F27" s="406"/>
      <c r="G27" s="406"/>
      <c r="H27" s="406"/>
      <c r="I27" s="406"/>
      <c r="J27" s="406"/>
      <c r="K27" s="406"/>
      <c r="L27" s="406"/>
      <c r="M27" s="406"/>
      <c r="N27" s="406"/>
      <c r="O27" s="406"/>
      <c r="P27" s="406"/>
      <c r="Q27" s="406"/>
      <c r="R27" s="406"/>
      <c r="S27" s="406"/>
    </row>
    <row r="31" spans="1:19">
      <c r="A31" s="4" t="s">
        <v>510</v>
      </c>
    </row>
    <row r="32" spans="1:19">
      <c r="A32" t="s">
        <v>511</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4">
    <tabColor rgb="FF92D050"/>
    <pageSetUpPr autoPageBreaks="0"/>
  </sheetPr>
  <dimension ref="A1:BB358"/>
  <sheetViews>
    <sheetView zoomScale="85" zoomScaleNormal="85" workbookViewId="0">
      <selection activeCell="B10" sqref="B10"/>
    </sheetView>
  </sheetViews>
  <sheetFormatPr defaultColWidth="9" defaultRowHeight="12.75" outlineLevelRow="3"/>
  <cols>
    <col min="1" max="1" width="31.375" customWidth="1"/>
    <col min="2" max="2" width="32.875" customWidth="1"/>
    <col min="3" max="3" width="23.625" customWidth="1"/>
    <col min="4" max="4" width="15.375" customWidth="1"/>
    <col min="5" max="5" width="21.375" bestFit="1" customWidth="1"/>
    <col min="6" max="6" width="19.625" bestFit="1" customWidth="1"/>
    <col min="7" max="7" width="15.75" customWidth="1"/>
    <col min="8" max="49" width="14.625" customWidth="1"/>
    <col min="50" max="58" width="9" customWidth="1"/>
    <col min="60" max="60" width="9" customWidth="1"/>
  </cols>
  <sheetData>
    <row r="1" spans="1:21" ht="56.85" customHeight="1" thickBot="1"/>
    <row r="2" spans="1:21" ht="15" customHeight="1" thickBot="1">
      <c r="A2" s="12" t="s">
        <v>80</v>
      </c>
      <c r="F2" s="24"/>
      <c r="G2" s="10"/>
      <c r="I2" s="412" t="s">
        <v>340</v>
      </c>
      <c r="J2" s="413"/>
      <c r="K2" s="413"/>
      <c r="L2" s="413"/>
      <c r="M2" s="413"/>
      <c r="N2" s="413"/>
      <c r="O2" s="413"/>
      <c r="P2" s="413"/>
      <c r="Q2" s="413"/>
      <c r="R2" s="413"/>
      <c r="S2" s="413"/>
      <c r="T2" s="413"/>
      <c r="U2" s="414"/>
    </row>
    <row r="3" spans="1:21" ht="13.5" customHeight="1" outlineLevel="1" thickBot="1">
      <c r="A3" s="3"/>
      <c r="B3" s="7"/>
      <c r="F3" s="24"/>
      <c r="G3" s="10"/>
      <c r="I3" s="415" t="s">
        <v>341</v>
      </c>
      <c r="J3" s="416"/>
      <c r="K3" s="416"/>
      <c r="L3" s="416"/>
      <c r="M3" s="416"/>
      <c r="N3" s="417"/>
      <c r="O3" s="1"/>
      <c r="P3" s="421" t="s">
        <v>342</v>
      </c>
      <c r="Q3" s="422"/>
      <c r="R3" s="422"/>
      <c r="S3" s="422"/>
      <c r="T3" s="422"/>
      <c r="U3" s="423"/>
    </row>
    <row r="4" spans="1:21" ht="56.25" customHeight="1" outlineLevel="1">
      <c r="A4" s="31" t="s">
        <v>157</v>
      </c>
      <c r="B4" s="86"/>
      <c r="E4" s="53" t="s">
        <v>343</v>
      </c>
      <c r="F4" s="91"/>
      <c r="G4" s="28"/>
      <c r="H4" s="10"/>
      <c r="I4" s="418"/>
      <c r="J4" s="419"/>
      <c r="K4" s="419"/>
      <c r="L4" s="419"/>
      <c r="M4" s="419"/>
      <c r="N4" s="420"/>
      <c r="P4" s="424"/>
      <c r="Q4" s="425"/>
      <c r="R4" s="425"/>
      <c r="S4" s="425"/>
      <c r="T4" s="425"/>
      <c r="U4" s="426"/>
    </row>
    <row r="5" spans="1:21" outlineLevel="1">
      <c r="A5" s="13" t="s">
        <v>344</v>
      </c>
      <c r="B5" s="88"/>
      <c r="E5" s="14"/>
      <c r="H5" s="10"/>
      <c r="I5" s="482"/>
      <c r="J5" s="439"/>
      <c r="K5" s="439"/>
      <c r="L5" s="439"/>
      <c r="M5" s="439"/>
      <c r="N5" s="440"/>
      <c r="P5" s="482"/>
      <c r="Q5" s="439"/>
      <c r="R5" s="439"/>
      <c r="S5" s="439"/>
      <c r="T5" s="439"/>
      <c r="U5" s="440"/>
    </row>
    <row r="6" spans="1:21" outlineLevel="1">
      <c r="A6" s="13" t="s">
        <v>347</v>
      </c>
      <c r="B6" s="88"/>
      <c r="E6" s="53" t="s">
        <v>349</v>
      </c>
      <c r="F6" s="90"/>
      <c r="H6" s="10"/>
      <c r="I6" s="441"/>
      <c r="J6" s="442"/>
      <c r="K6" s="442"/>
      <c r="L6" s="442"/>
      <c r="M6" s="442"/>
      <c r="N6" s="443"/>
      <c r="P6" s="441"/>
      <c r="Q6" s="442"/>
      <c r="R6" s="442"/>
      <c r="S6" s="442"/>
      <c r="T6" s="442"/>
      <c r="U6" s="443"/>
    </row>
    <row r="7" spans="1:21" outlineLevel="1">
      <c r="A7" s="13" t="s">
        <v>351</v>
      </c>
      <c r="B7" s="88"/>
      <c r="E7" s="14"/>
      <c r="H7" s="10"/>
      <c r="I7" s="441"/>
      <c r="J7" s="442"/>
      <c r="K7" s="442"/>
      <c r="L7" s="442"/>
      <c r="M7" s="442"/>
      <c r="N7" s="443"/>
      <c r="P7" s="441"/>
      <c r="Q7" s="442"/>
      <c r="R7" s="442"/>
      <c r="S7" s="442"/>
      <c r="T7" s="442"/>
      <c r="U7" s="443"/>
    </row>
    <row r="8" spans="1:21" ht="39" outlineLevel="1" thickBot="1">
      <c r="A8" s="34" t="s">
        <v>352</v>
      </c>
      <c r="B8" s="89"/>
      <c r="E8" s="14"/>
      <c r="H8" s="10"/>
      <c r="I8" s="441"/>
      <c r="J8" s="442"/>
      <c r="K8" s="442"/>
      <c r="L8" s="442"/>
      <c r="M8" s="442"/>
      <c r="N8" s="443"/>
      <c r="P8" s="441"/>
      <c r="Q8" s="442"/>
      <c r="R8" s="442"/>
      <c r="S8" s="442"/>
      <c r="T8" s="442"/>
      <c r="U8" s="443"/>
    </row>
    <row r="9" spans="1:21" outlineLevel="1">
      <c r="E9" s="14"/>
      <c r="H9" s="10"/>
      <c r="I9" s="441"/>
      <c r="J9" s="442"/>
      <c r="K9" s="442"/>
      <c r="L9" s="442"/>
      <c r="M9" s="442"/>
      <c r="N9" s="443"/>
      <c r="P9" s="441"/>
      <c r="Q9" s="442"/>
      <c r="R9" s="442"/>
      <c r="S9" s="442"/>
      <c r="T9" s="442"/>
      <c r="U9" s="443"/>
    </row>
    <row r="10" spans="1:21" ht="26.25" outlineLevel="1" thickBot="1">
      <c r="A10" s="32" t="s">
        <v>354</v>
      </c>
      <c r="B10" s="35">
        <f>Baseline!B10</f>
        <v>2027</v>
      </c>
      <c r="E10" s="14"/>
      <c r="H10" s="10"/>
      <c r="I10" s="441"/>
      <c r="J10" s="442"/>
      <c r="K10" s="442"/>
      <c r="L10" s="442"/>
      <c r="M10" s="442"/>
      <c r="N10" s="443"/>
      <c r="P10" s="441"/>
      <c r="Q10" s="442"/>
      <c r="R10" s="442"/>
      <c r="S10" s="442"/>
      <c r="T10" s="442"/>
      <c r="U10" s="443"/>
    </row>
    <row r="11" spans="1:21" outlineLevel="1">
      <c r="A11" s="16"/>
      <c r="H11" s="10"/>
      <c r="I11" s="441"/>
      <c r="J11" s="442"/>
      <c r="K11" s="442"/>
      <c r="L11" s="442"/>
      <c r="M11" s="442"/>
      <c r="N11" s="443"/>
      <c r="P11" s="441"/>
      <c r="Q11" s="442"/>
      <c r="R11" s="442"/>
      <c r="S11" s="442"/>
      <c r="T11" s="442"/>
      <c r="U11" s="443"/>
    </row>
    <row r="12" spans="1:21" ht="38.25" outlineLevel="1">
      <c r="A12" s="26" t="s">
        <v>355</v>
      </c>
      <c r="B12" s="26" t="s">
        <v>356</v>
      </c>
      <c r="C12" s="26" t="s">
        <v>357</v>
      </c>
      <c r="D12" s="26" t="s">
        <v>358</v>
      </c>
      <c r="E12" s="26" t="s">
        <v>359</v>
      </c>
      <c r="F12" s="26" t="s">
        <v>360</v>
      </c>
      <c r="G12" s="26" t="s">
        <v>361</v>
      </c>
      <c r="I12" s="441"/>
      <c r="J12" s="442"/>
      <c r="K12" s="442"/>
      <c r="L12" s="442"/>
      <c r="M12" s="442"/>
      <c r="N12" s="443"/>
      <c r="P12" s="441"/>
      <c r="Q12" s="442"/>
      <c r="R12" s="442"/>
      <c r="S12" s="442"/>
      <c r="T12" s="442"/>
      <c r="U12" s="443"/>
    </row>
    <row r="13" spans="1:21" outlineLevel="1">
      <c r="A13" s="58">
        <v>2035</v>
      </c>
      <c r="B13" s="21">
        <f t="shared" ref="B13:B18" si="0">INDEX($E$204:$AW$204,1,MATCH($A13,$E$53:$BB$53,0))</f>
        <v>0</v>
      </c>
      <c r="C13" s="21">
        <f>B13-Baseline!B13</f>
        <v>199.73159405474104</v>
      </c>
      <c r="D13" s="21">
        <f t="shared" ref="D13:D18" si="1">INDEX($E$205:$AW$205,1,MATCH($A13,$E$53:$BB$53,0))</f>
        <v>0</v>
      </c>
      <c r="E13" s="21">
        <f>D13-Baseline!D13</f>
        <v>142.25770774869332</v>
      </c>
      <c r="F13" s="21">
        <f t="shared" ref="F13:F18" si="2">INDEX($E$206:$AW$206,1,MATCH($A13,$E$53:$BB$53,0))</f>
        <v>0</v>
      </c>
      <c r="G13" s="21">
        <f>F13-Baseline!F13</f>
        <v>257.19937447771417</v>
      </c>
      <c r="I13" s="441"/>
      <c r="J13" s="442"/>
      <c r="K13" s="442"/>
      <c r="L13" s="442"/>
      <c r="M13" s="442"/>
      <c r="N13" s="443"/>
      <c r="P13" s="441"/>
      <c r="Q13" s="442"/>
      <c r="R13" s="442"/>
      <c r="S13" s="442"/>
      <c r="T13" s="442"/>
      <c r="U13" s="443"/>
    </row>
    <row r="14" spans="1:21" outlineLevel="1">
      <c r="A14" s="58">
        <v>2040</v>
      </c>
      <c r="B14" s="21">
        <f t="shared" si="0"/>
        <v>0</v>
      </c>
      <c r="C14" s="21">
        <f>B14-Baseline!B14</f>
        <v>312.66434952154668</v>
      </c>
      <c r="D14" s="21">
        <f t="shared" si="1"/>
        <v>0</v>
      </c>
      <c r="E14" s="21">
        <f>D14-Baseline!D14</f>
        <v>221.42854109435197</v>
      </c>
      <c r="F14" s="21">
        <f t="shared" si="2"/>
        <v>0</v>
      </c>
      <c r="G14" s="21">
        <f>F14-Baseline!F14</f>
        <v>403.9870731499106</v>
      </c>
      <c r="I14" s="441"/>
      <c r="J14" s="442"/>
      <c r="K14" s="442"/>
      <c r="L14" s="442"/>
      <c r="M14" s="442"/>
      <c r="N14" s="443"/>
      <c r="P14" s="441"/>
      <c r="Q14" s="442"/>
      <c r="R14" s="442"/>
      <c r="S14" s="442"/>
      <c r="T14" s="442"/>
      <c r="U14" s="443"/>
    </row>
    <row r="15" spans="1:21" outlineLevel="1">
      <c r="A15" s="58">
        <v>2045</v>
      </c>
      <c r="B15" s="21">
        <f t="shared" si="0"/>
        <v>0</v>
      </c>
      <c r="C15" s="21">
        <f>B15-Baseline!B15</f>
        <v>426.09519740513349</v>
      </c>
      <c r="D15" s="21">
        <f t="shared" si="1"/>
        <v>0</v>
      </c>
      <c r="E15" s="21">
        <f>D15-Baseline!D15</f>
        <v>300.1472322576048</v>
      </c>
      <c r="F15" s="21">
        <f t="shared" si="2"/>
        <v>0</v>
      </c>
      <c r="G15" s="21">
        <f>F15-Baseline!F15</f>
        <v>552.08140024918555</v>
      </c>
      <c r="I15" s="441"/>
      <c r="J15" s="442"/>
      <c r="K15" s="442"/>
      <c r="L15" s="442"/>
      <c r="M15" s="442"/>
      <c r="N15" s="443"/>
      <c r="P15" s="441"/>
      <c r="Q15" s="442"/>
      <c r="R15" s="442"/>
      <c r="S15" s="442"/>
      <c r="T15" s="442"/>
      <c r="U15" s="443"/>
    </row>
    <row r="16" spans="1:21" outlineLevel="1">
      <c r="A16" s="58">
        <v>2050</v>
      </c>
      <c r="B16" s="21">
        <f t="shared" si="0"/>
        <v>0</v>
      </c>
      <c r="C16" s="21">
        <f>B16-Baseline!B16</f>
        <v>540.40633294233544</v>
      </c>
      <c r="D16" s="21">
        <f t="shared" si="1"/>
        <v>0</v>
      </c>
      <c r="E16" s="21">
        <f>D16-Baseline!D16</f>
        <v>378.74386822911282</v>
      </c>
      <c r="F16" s="21">
        <f t="shared" si="2"/>
        <v>0</v>
      </c>
      <c r="G16" s="21">
        <f>F16-Baseline!F16</f>
        <v>702.02010300445522</v>
      </c>
      <c r="I16" s="441"/>
      <c r="J16" s="442"/>
      <c r="K16" s="442"/>
      <c r="L16" s="442"/>
      <c r="M16" s="442"/>
      <c r="N16" s="443"/>
      <c r="P16" s="441"/>
      <c r="Q16" s="442"/>
      <c r="R16" s="442"/>
      <c r="S16" s="442"/>
      <c r="T16" s="442"/>
      <c r="U16" s="443"/>
    </row>
    <row r="17" spans="1:21" outlineLevel="1">
      <c r="A17" s="58">
        <v>2060</v>
      </c>
      <c r="B17" s="21">
        <f t="shared" si="0"/>
        <v>0</v>
      </c>
      <c r="C17" s="21">
        <f>B17-Baseline!B17</f>
        <v>1986.0768888023481</v>
      </c>
      <c r="D17" s="21">
        <f t="shared" si="1"/>
        <v>0</v>
      </c>
      <c r="E17" s="21">
        <f>D17-Baseline!D17</f>
        <v>1264.6394683904321</v>
      </c>
      <c r="F17" s="21">
        <f t="shared" si="2"/>
        <v>0</v>
      </c>
      <c r="G17" s="21">
        <f>F17-Baseline!F17</f>
        <v>2702.2147905251627</v>
      </c>
      <c r="I17" s="441"/>
      <c r="J17" s="442"/>
      <c r="K17" s="442"/>
      <c r="L17" s="442"/>
      <c r="M17" s="442"/>
      <c r="N17" s="443"/>
      <c r="P17" s="441"/>
      <c r="Q17" s="442"/>
      <c r="R17" s="442"/>
      <c r="S17" s="442"/>
      <c r="T17" s="442"/>
      <c r="U17" s="443"/>
    </row>
    <row r="18" spans="1:21" outlineLevel="1">
      <c r="A18" s="58">
        <v>2070</v>
      </c>
      <c r="B18" s="21">
        <f t="shared" si="0"/>
        <v>0</v>
      </c>
      <c r="C18" s="21">
        <f>B18-Baseline!B18</f>
        <v>3534.7401744847775</v>
      </c>
      <c r="D18" s="21">
        <f t="shared" si="1"/>
        <v>0</v>
      </c>
      <c r="E18" s="21">
        <f>D18-Baseline!D18</f>
        <v>2193.8552758539854</v>
      </c>
      <c r="F18" s="21">
        <f t="shared" si="2"/>
        <v>0</v>
      </c>
      <c r="G18" s="21">
        <f>F18-Baseline!F18</f>
        <v>4859.6436074434969</v>
      </c>
      <c r="I18" s="444"/>
      <c r="J18" s="445"/>
      <c r="K18" s="445"/>
      <c r="L18" s="445"/>
      <c r="M18" s="445"/>
      <c r="N18" s="446"/>
      <c r="P18" s="444"/>
      <c r="Q18" s="445"/>
      <c r="R18" s="445"/>
      <c r="S18" s="445"/>
      <c r="T18" s="445"/>
      <c r="U18" s="446"/>
    </row>
    <row r="19" spans="1:21" ht="13.5" outlineLevel="1" thickBot="1">
      <c r="A19" s="447"/>
      <c r="B19" s="447"/>
      <c r="I19" s="250"/>
      <c r="J19" s="251"/>
      <c r="K19" s="251"/>
      <c r="L19" s="251"/>
      <c r="M19" s="251"/>
      <c r="N19" s="251"/>
      <c r="P19" s="249"/>
      <c r="Q19" s="249"/>
      <c r="R19" s="249"/>
      <c r="S19" s="249"/>
      <c r="T19" s="249"/>
      <c r="U19" s="232"/>
    </row>
    <row r="20" spans="1:21" ht="26.25" customHeight="1" outlineLevel="1">
      <c r="A20" s="54" t="s">
        <v>362</v>
      </c>
      <c r="B20" s="55">
        <f>Baseline!B20</f>
        <v>0.33700000000000002</v>
      </c>
      <c r="E20" s="154"/>
      <c r="I20" s="436" t="s">
        <v>363</v>
      </c>
      <c r="J20" s="437"/>
      <c r="K20" s="437"/>
      <c r="L20" s="437"/>
      <c r="M20" s="437"/>
      <c r="N20" s="438"/>
      <c r="P20" s="436" t="s">
        <v>364</v>
      </c>
      <c r="Q20" s="437"/>
      <c r="R20" s="437"/>
      <c r="S20" s="437"/>
      <c r="T20" s="437"/>
      <c r="U20" s="438"/>
    </row>
    <row r="21" spans="1:21" ht="12.75" customHeight="1" outlineLevel="1">
      <c r="A21" s="154"/>
      <c r="B21" s="155"/>
      <c r="I21" s="482"/>
      <c r="J21" s="439"/>
      <c r="K21" s="439"/>
      <c r="L21" s="439"/>
      <c r="M21" s="439"/>
      <c r="N21" s="440"/>
      <c r="P21" s="482"/>
      <c r="Q21" s="439"/>
      <c r="R21" s="439"/>
      <c r="S21" s="439"/>
      <c r="T21" s="439"/>
      <c r="U21" s="440"/>
    </row>
    <row r="22" spans="1:21" ht="12.75" customHeight="1" outlineLevel="1">
      <c r="A22" s="154"/>
      <c r="B22" s="155"/>
      <c r="I22" s="441"/>
      <c r="J22" s="442"/>
      <c r="K22" s="442"/>
      <c r="L22" s="442"/>
      <c r="M22" s="442"/>
      <c r="N22" s="443"/>
      <c r="P22" s="441"/>
      <c r="Q22" s="442"/>
      <c r="R22" s="442"/>
      <c r="S22" s="442"/>
      <c r="T22" s="442"/>
      <c r="U22" s="443"/>
    </row>
    <row r="23" spans="1:21" outlineLevel="1">
      <c r="A23" s="154"/>
      <c r="B23" s="462" t="s">
        <v>366</v>
      </c>
      <c r="C23" s="463"/>
      <c r="D23" s="463"/>
      <c r="E23" s="463"/>
      <c r="F23" s="463"/>
      <c r="G23" s="464"/>
      <c r="I23" s="441"/>
      <c r="J23" s="442"/>
      <c r="K23" s="442"/>
      <c r="L23" s="442"/>
      <c r="M23" s="442"/>
      <c r="N23" s="443"/>
      <c r="P23" s="441"/>
      <c r="Q23" s="442"/>
      <c r="R23" s="442"/>
      <c r="S23" s="442"/>
      <c r="T23" s="442"/>
      <c r="U23" s="443"/>
    </row>
    <row r="24" spans="1:21" outlineLevel="1">
      <c r="B24" s="17">
        <v>2027</v>
      </c>
      <c r="C24" s="17">
        <v>2028</v>
      </c>
      <c r="D24" s="17">
        <v>2029</v>
      </c>
      <c r="E24" s="17">
        <v>2030</v>
      </c>
      <c r="F24" s="17">
        <v>2031</v>
      </c>
      <c r="G24" s="17" t="s">
        <v>367</v>
      </c>
      <c r="I24" s="441"/>
      <c r="J24" s="442"/>
      <c r="K24" s="442"/>
      <c r="L24" s="442"/>
      <c r="M24" s="442"/>
      <c r="N24" s="443"/>
      <c r="P24" s="441"/>
      <c r="Q24" s="442"/>
      <c r="R24" s="442"/>
      <c r="S24" s="442"/>
      <c r="T24" s="442"/>
      <c r="U24" s="443"/>
    </row>
    <row r="25" spans="1:21" ht="13.5" outlineLevel="1" thickBot="1">
      <c r="B25" s="30" t="s">
        <v>368</v>
      </c>
      <c r="C25" s="30" t="s">
        <v>368</v>
      </c>
      <c r="D25" s="30" t="s">
        <v>368</v>
      </c>
      <c r="E25" s="30" t="s">
        <v>368</v>
      </c>
      <c r="F25" s="30" t="s">
        <v>368</v>
      </c>
      <c r="G25" s="30" t="s">
        <v>368</v>
      </c>
      <c r="I25" s="441"/>
      <c r="J25" s="442"/>
      <c r="K25" s="442"/>
      <c r="L25" s="442"/>
      <c r="M25" s="442"/>
      <c r="N25" s="443"/>
      <c r="P25" s="441"/>
      <c r="Q25" s="442"/>
      <c r="R25" s="442"/>
      <c r="S25" s="442"/>
      <c r="T25" s="442"/>
      <c r="U25" s="443"/>
    </row>
    <row r="26" spans="1:21" outlineLevel="1">
      <c r="A26" s="54" t="s">
        <v>369</v>
      </c>
      <c r="B26" s="21">
        <f>E64</f>
        <v>0</v>
      </c>
      <c r="C26" s="21">
        <f>F64</f>
        <v>0</v>
      </c>
      <c r="D26" s="21">
        <f>G64</f>
        <v>0</v>
      </c>
      <c r="E26" s="21">
        <f>H64</f>
        <v>0</v>
      </c>
      <c r="F26" s="21">
        <f>I64</f>
        <v>0</v>
      </c>
      <c r="G26" s="21">
        <f>SUM(J64:BB64)</f>
        <v>0</v>
      </c>
      <c r="I26" s="441"/>
      <c r="J26" s="442"/>
      <c r="K26" s="442"/>
      <c r="L26" s="442"/>
      <c r="M26" s="442"/>
      <c r="N26" s="443"/>
      <c r="P26" s="441"/>
      <c r="Q26" s="442"/>
      <c r="R26" s="442"/>
      <c r="S26" s="442"/>
      <c r="T26" s="442"/>
      <c r="U26" s="443"/>
    </row>
    <row r="27" spans="1:21" outlineLevel="1">
      <c r="A27" s="54" t="s">
        <v>370</v>
      </c>
      <c r="B27" s="21">
        <f>E71+E77</f>
        <v>0</v>
      </c>
      <c r="C27" s="21">
        <f>F71+F77</f>
        <v>0</v>
      </c>
      <c r="D27" s="21">
        <f>G71+G77</f>
        <v>0</v>
      </c>
      <c r="E27" s="21">
        <f>H71+H77</f>
        <v>0</v>
      </c>
      <c r="F27" s="21">
        <f>I71+I77</f>
        <v>0</v>
      </c>
      <c r="G27" s="21">
        <f>SUM(J71:BB71)+SUM(J77:BB77)</f>
        <v>0</v>
      </c>
      <c r="I27" s="441"/>
      <c r="J27" s="442"/>
      <c r="K27" s="442"/>
      <c r="L27" s="442"/>
      <c r="M27" s="442"/>
      <c r="N27" s="443"/>
      <c r="P27" s="441"/>
      <c r="Q27" s="442"/>
      <c r="R27" s="442"/>
      <c r="S27" s="442"/>
      <c r="T27" s="442"/>
      <c r="U27" s="443"/>
    </row>
    <row r="28" spans="1:21" outlineLevel="1">
      <c r="A28" s="154"/>
      <c r="B28" s="248"/>
      <c r="C28" s="248"/>
      <c r="D28" s="248"/>
      <c r="E28" s="248"/>
      <c r="F28" s="248"/>
      <c r="G28" s="248"/>
      <c r="I28" s="441"/>
      <c r="J28" s="442"/>
      <c r="K28" s="442"/>
      <c r="L28" s="442"/>
      <c r="M28" s="442"/>
      <c r="N28" s="443"/>
      <c r="P28" s="441"/>
      <c r="Q28" s="442"/>
      <c r="R28" s="442"/>
      <c r="S28" s="442"/>
      <c r="T28" s="442"/>
      <c r="U28" s="443"/>
    </row>
    <row r="29" spans="1:21" ht="13.5" outlineLevel="1" thickBot="1">
      <c r="A29" s="154"/>
      <c r="B29" s="248"/>
      <c r="C29" s="248"/>
      <c r="D29" s="248"/>
      <c r="E29" s="248"/>
      <c r="F29" s="248"/>
      <c r="G29" s="248"/>
      <c r="I29" s="441"/>
      <c r="J29" s="442"/>
      <c r="K29" s="442"/>
      <c r="L29" s="442"/>
      <c r="M29" s="442"/>
      <c r="N29" s="443"/>
      <c r="P29" s="441"/>
      <c r="Q29" s="442"/>
      <c r="R29" s="442"/>
      <c r="S29" s="442"/>
      <c r="T29" s="442"/>
      <c r="U29" s="443"/>
    </row>
    <row r="30" spans="1:21" ht="13.5" outlineLevel="1" thickBot="1">
      <c r="A30" s="308"/>
      <c r="B30" s="309" t="s">
        <v>371</v>
      </c>
      <c r="C30" s="310" t="s">
        <v>372</v>
      </c>
      <c r="D30" s="466" t="s">
        <v>323</v>
      </c>
      <c r="E30" s="467"/>
      <c r="F30" s="467"/>
      <c r="G30" s="468"/>
      <c r="I30" s="441"/>
      <c r="J30" s="442"/>
      <c r="K30" s="442"/>
      <c r="L30" s="442"/>
      <c r="M30" s="442"/>
      <c r="N30" s="443"/>
      <c r="P30" s="441"/>
      <c r="Q30" s="442"/>
      <c r="R30" s="442"/>
      <c r="S30" s="442"/>
      <c r="T30" s="442"/>
      <c r="U30" s="443"/>
    </row>
    <row r="31" spans="1:21" outlineLevel="1">
      <c r="A31" s="459" t="s">
        <v>373</v>
      </c>
      <c r="B31" s="311"/>
      <c r="C31" s="307"/>
      <c r="D31" s="410"/>
      <c r="E31" s="410"/>
      <c r="F31" s="410"/>
      <c r="G31" s="411"/>
      <c r="I31" s="441"/>
      <c r="J31" s="442"/>
      <c r="K31" s="442"/>
      <c r="L31" s="442"/>
      <c r="M31" s="442"/>
      <c r="N31" s="443"/>
      <c r="P31" s="441"/>
      <c r="Q31" s="442"/>
      <c r="R31" s="442"/>
      <c r="S31" s="442"/>
      <c r="T31" s="442"/>
      <c r="U31" s="443"/>
    </row>
    <row r="32" spans="1:21" outlineLevel="1">
      <c r="A32" s="459"/>
      <c r="B32" s="312"/>
      <c r="C32" s="252"/>
      <c r="D32" s="408"/>
      <c r="E32" s="408"/>
      <c r="F32" s="408"/>
      <c r="G32" s="409"/>
      <c r="I32" s="441"/>
      <c r="J32" s="442"/>
      <c r="K32" s="442"/>
      <c r="L32" s="442"/>
      <c r="M32" s="442"/>
      <c r="N32" s="443"/>
      <c r="P32" s="441"/>
      <c r="Q32" s="442"/>
      <c r="R32" s="442"/>
      <c r="S32" s="442"/>
      <c r="T32" s="442"/>
      <c r="U32" s="443"/>
    </row>
    <row r="33" spans="1:21" outlineLevel="1">
      <c r="A33" s="459"/>
      <c r="B33" s="312"/>
      <c r="C33" s="252"/>
      <c r="D33" s="408"/>
      <c r="E33" s="408"/>
      <c r="F33" s="408"/>
      <c r="G33" s="409"/>
      <c r="I33" s="441"/>
      <c r="J33" s="442"/>
      <c r="K33" s="442"/>
      <c r="L33" s="442"/>
      <c r="M33" s="442"/>
      <c r="N33" s="443"/>
      <c r="P33" s="441"/>
      <c r="Q33" s="442"/>
      <c r="R33" s="442"/>
      <c r="S33" s="442"/>
      <c r="T33" s="442"/>
      <c r="U33" s="443"/>
    </row>
    <row r="34" spans="1:21" outlineLevel="1">
      <c r="A34" s="459"/>
      <c r="B34" s="312"/>
      <c r="C34" s="252"/>
      <c r="D34" s="408"/>
      <c r="E34" s="408"/>
      <c r="F34" s="408"/>
      <c r="G34" s="409"/>
      <c r="I34" s="441"/>
      <c r="J34" s="442"/>
      <c r="K34" s="442"/>
      <c r="L34" s="442"/>
      <c r="M34" s="442"/>
      <c r="N34" s="443"/>
      <c r="P34" s="441"/>
      <c r="Q34" s="442"/>
      <c r="R34" s="442"/>
      <c r="S34" s="442"/>
      <c r="T34" s="442"/>
      <c r="U34" s="443"/>
    </row>
    <row r="35" spans="1:21" outlineLevel="1">
      <c r="A35" s="459"/>
      <c r="B35" s="312"/>
      <c r="C35" s="252"/>
      <c r="D35" s="408"/>
      <c r="E35" s="408"/>
      <c r="F35" s="408"/>
      <c r="G35" s="409"/>
      <c r="I35" s="441"/>
      <c r="J35" s="442"/>
      <c r="K35" s="442"/>
      <c r="L35" s="442"/>
      <c r="M35" s="442"/>
      <c r="N35" s="443"/>
      <c r="P35" s="441"/>
      <c r="Q35" s="442"/>
      <c r="R35" s="442"/>
      <c r="S35" s="442"/>
      <c r="T35" s="442"/>
      <c r="U35" s="443"/>
    </row>
    <row r="36" spans="1:21" outlineLevel="1">
      <c r="A36" s="459"/>
      <c r="B36" s="312"/>
      <c r="C36" s="252"/>
      <c r="D36" s="408"/>
      <c r="E36" s="408"/>
      <c r="F36" s="408"/>
      <c r="G36" s="409"/>
      <c r="I36" s="441"/>
      <c r="J36" s="442"/>
      <c r="K36" s="442"/>
      <c r="L36" s="442"/>
      <c r="M36" s="442"/>
      <c r="N36" s="443"/>
      <c r="P36" s="441"/>
      <c r="Q36" s="442"/>
      <c r="R36" s="442"/>
      <c r="S36" s="442"/>
      <c r="T36" s="442"/>
      <c r="U36" s="443"/>
    </row>
    <row r="37" spans="1:21" outlineLevel="1">
      <c r="A37" s="459"/>
      <c r="B37" s="312"/>
      <c r="C37" s="252"/>
      <c r="D37" s="408"/>
      <c r="E37" s="408"/>
      <c r="F37" s="408"/>
      <c r="G37" s="409"/>
      <c r="I37" s="441"/>
      <c r="J37" s="442"/>
      <c r="K37" s="442"/>
      <c r="L37" s="442"/>
      <c r="M37" s="442"/>
      <c r="N37" s="443"/>
      <c r="P37" s="441"/>
      <c r="Q37" s="442"/>
      <c r="R37" s="442"/>
      <c r="S37" s="442"/>
      <c r="T37" s="442"/>
      <c r="U37" s="443"/>
    </row>
    <row r="38" spans="1:21" outlineLevel="1">
      <c r="A38" s="459"/>
      <c r="B38" s="312"/>
      <c r="C38" s="252"/>
      <c r="D38" s="408"/>
      <c r="E38" s="408"/>
      <c r="F38" s="408"/>
      <c r="G38" s="409"/>
      <c r="I38" s="441"/>
      <c r="J38" s="442"/>
      <c r="K38" s="442"/>
      <c r="L38" s="442"/>
      <c r="M38" s="442"/>
      <c r="N38" s="443"/>
      <c r="P38" s="441"/>
      <c r="Q38" s="442"/>
      <c r="R38" s="442"/>
      <c r="S38" s="442"/>
      <c r="T38" s="442"/>
      <c r="U38" s="443"/>
    </row>
    <row r="39" spans="1:21" outlineLevel="1">
      <c r="A39" s="459"/>
      <c r="B39" s="312"/>
      <c r="C39" s="252"/>
      <c r="D39" s="408"/>
      <c r="E39" s="408"/>
      <c r="F39" s="408"/>
      <c r="G39" s="409"/>
      <c r="I39" s="441"/>
      <c r="J39" s="442"/>
      <c r="K39" s="442"/>
      <c r="L39" s="442"/>
      <c r="M39" s="442"/>
      <c r="N39" s="443"/>
      <c r="P39" s="441"/>
      <c r="Q39" s="442"/>
      <c r="R39" s="442"/>
      <c r="S39" s="442"/>
      <c r="T39" s="442"/>
      <c r="U39" s="443"/>
    </row>
    <row r="40" spans="1:21" ht="13.5" outlineLevel="1" thickBot="1">
      <c r="A40" s="460"/>
      <c r="B40" s="313"/>
      <c r="C40" s="314"/>
      <c r="D40" s="469"/>
      <c r="E40" s="469"/>
      <c r="F40" s="469"/>
      <c r="G40" s="470"/>
      <c r="I40" s="441"/>
      <c r="J40" s="442"/>
      <c r="K40" s="442"/>
      <c r="L40" s="442"/>
      <c r="M40" s="442"/>
      <c r="N40" s="443"/>
      <c r="P40" s="441"/>
      <c r="Q40" s="442"/>
      <c r="R40" s="442"/>
      <c r="S40" s="442"/>
      <c r="T40" s="442"/>
      <c r="U40" s="443"/>
    </row>
    <row r="41" spans="1:21" outlineLevel="1">
      <c r="A41" s="154"/>
      <c r="B41" s="248"/>
      <c r="C41" s="248"/>
      <c r="D41" s="248"/>
      <c r="E41" s="248"/>
      <c r="F41" s="248"/>
      <c r="G41" s="248"/>
      <c r="I41" s="441"/>
      <c r="J41" s="442"/>
      <c r="K41" s="442"/>
      <c r="L41" s="442"/>
      <c r="M41" s="442"/>
      <c r="N41" s="443"/>
      <c r="P41" s="441"/>
      <c r="Q41" s="442"/>
      <c r="R41" s="442"/>
      <c r="S41" s="442"/>
      <c r="T41" s="442"/>
      <c r="U41" s="443"/>
    </row>
    <row r="42" spans="1:21" outlineLevel="1">
      <c r="A42" s="154"/>
      <c r="B42" s="248"/>
      <c r="C42" s="248"/>
      <c r="D42" s="248"/>
      <c r="E42" s="248"/>
      <c r="F42" s="248"/>
      <c r="G42" s="248"/>
      <c r="I42" s="441"/>
      <c r="J42" s="442"/>
      <c r="K42" s="442"/>
      <c r="L42" s="442"/>
      <c r="M42" s="442"/>
      <c r="N42" s="443"/>
      <c r="P42" s="441"/>
      <c r="Q42" s="442"/>
      <c r="R42" s="442"/>
      <c r="S42" s="442"/>
      <c r="T42" s="442"/>
      <c r="U42" s="443"/>
    </row>
    <row r="43" spans="1:21" outlineLevel="1">
      <c r="A43" s="154"/>
      <c r="B43" s="248"/>
      <c r="C43" s="248"/>
      <c r="D43" s="248"/>
      <c r="E43" s="248"/>
      <c r="F43" s="248"/>
      <c r="G43" s="248"/>
      <c r="I43" s="441"/>
      <c r="J43" s="442"/>
      <c r="K43" s="442"/>
      <c r="L43" s="442"/>
      <c r="M43" s="442"/>
      <c r="N43" s="443"/>
      <c r="P43" s="441"/>
      <c r="Q43" s="442"/>
      <c r="R43" s="442"/>
      <c r="S43" s="442"/>
      <c r="T43" s="442"/>
      <c r="U43" s="443"/>
    </row>
    <row r="44" spans="1:21" outlineLevel="1">
      <c r="A44" s="154"/>
      <c r="B44" s="248"/>
      <c r="C44" s="248"/>
      <c r="D44" s="248"/>
      <c r="E44" s="248"/>
      <c r="F44" s="248"/>
      <c r="G44" s="248"/>
      <c r="I44" s="441"/>
      <c r="J44" s="442"/>
      <c r="K44" s="442"/>
      <c r="L44" s="442"/>
      <c r="M44" s="442"/>
      <c r="N44" s="443"/>
      <c r="P44" s="441"/>
      <c r="Q44" s="442"/>
      <c r="R44" s="442"/>
      <c r="S44" s="442"/>
      <c r="T44" s="442"/>
      <c r="U44" s="443"/>
    </row>
    <row r="45" spans="1:21" outlineLevel="1">
      <c r="A45" s="154"/>
      <c r="B45" s="248"/>
      <c r="C45" s="248"/>
      <c r="D45" s="248"/>
      <c r="E45" s="248"/>
      <c r="F45" s="248"/>
      <c r="G45" s="248"/>
      <c r="I45" s="444"/>
      <c r="J45" s="445"/>
      <c r="K45" s="445"/>
      <c r="L45" s="445"/>
      <c r="M45" s="445"/>
      <c r="N45" s="446"/>
      <c r="P45" s="444"/>
      <c r="Q45" s="445"/>
      <c r="R45" s="445"/>
      <c r="S45" s="445"/>
      <c r="T45" s="445"/>
      <c r="U45" s="446"/>
    </row>
    <row r="46" spans="1:21" outlineLevel="1">
      <c r="A46" s="154"/>
      <c r="B46" s="248"/>
      <c r="C46" s="248"/>
      <c r="D46" s="248"/>
      <c r="E46" s="248"/>
      <c r="F46" s="248"/>
      <c r="G46" s="248"/>
    </row>
    <row r="47" spans="1:21">
      <c r="A47" s="154"/>
      <c r="B47" s="155"/>
    </row>
    <row r="48" spans="1:21" ht="15">
      <c r="A48" s="12" t="s">
        <v>376</v>
      </c>
    </row>
    <row r="49" spans="1:54" ht="15" outlineLevel="1">
      <c r="A49" s="12"/>
    </row>
    <row r="50" spans="1:54" ht="13.5" outlineLevel="1" thickBot="1">
      <c r="A50" s="4" t="s">
        <v>377</v>
      </c>
    </row>
    <row r="51" spans="1:54" outlineLevel="2">
      <c r="B51" s="19"/>
      <c r="C51" s="19"/>
      <c r="D51" s="19"/>
      <c r="E51" s="471" t="s">
        <v>270</v>
      </c>
      <c r="F51" s="461"/>
      <c r="G51" s="461"/>
      <c r="H51" s="461"/>
      <c r="I51" s="461"/>
      <c r="J51" s="461" t="s">
        <v>271</v>
      </c>
      <c r="K51" s="461"/>
      <c r="L51" s="461"/>
      <c r="M51" s="461"/>
      <c r="N51" s="461"/>
      <c r="O51" s="461" t="s">
        <v>272</v>
      </c>
      <c r="P51" s="461"/>
      <c r="Q51" s="461"/>
      <c r="R51" s="461"/>
      <c r="S51" s="461"/>
      <c r="T51" s="461" t="s">
        <v>273</v>
      </c>
      <c r="U51" s="461"/>
      <c r="V51" s="461"/>
      <c r="W51" s="461"/>
      <c r="X51" s="461"/>
      <c r="Y51" s="461" t="s">
        <v>378</v>
      </c>
      <c r="Z51" s="461"/>
      <c r="AA51" s="461"/>
      <c r="AB51" s="461"/>
      <c r="AC51" s="461"/>
      <c r="AD51" s="461" t="s">
        <v>379</v>
      </c>
      <c r="AE51" s="461"/>
      <c r="AF51" s="461"/>
      <c r="AG51" s="461"/>
      <c r="AH51" s="461"/>
      <c r="AI51" s="461" t="s">
        <v>380</v>
      </c>
      <c r="AJ51" s="461"/>
      <c r="AK51" s="461"/>
      <c r="AL51" s="461"/>
      <c r="AM51" s="461"/>
      <c r="AN51" s="461" t="s">
        <v>381</v>
      </c>
      <c r="AO51" s="461"/>
      <c r="AP51" s="461"/>
      <c r="AQ51" s="461"/>
      <c r="AR51" s="461"/>
      <c r="AS51" s="461" t="s">
        <v>382</v>
      </c>
      <c r="AT51" s="461"/>
      <c r="AU51" s="461"/>
      <c r="AV51" s="461"/>
      <c r="AW51" s="461"/>
      <c r="AX51" s="461" t="s">
        <v>383</v>
      </c>
      <c r="AY51" s="461"/>
      <c r="AZ51" s="461"/>
      <c r="BA51" s="461"/>
      <c r="BB51" s="465"/>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3.5" outlineLevel="2" thickBot="1">
      <c r="B53" s="19" t="s">
        <v>371</v>
      </c>
      <c r="C53" s="19" t="s">
        <v>384</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48" t="s">
        <v>385</v>
      </c>
      <c r="B54" s="127"/>
      <c r="C54" s="127"/>
      <c r="D54" s="124" t="s">
        <v>386</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49"/>
      <c r="B55" s="36"/>
      <c r="C55" s="121"/>
      <c r="D55" s="2" t="s">
        <v>386</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49"/>
      <c r="B56" s="36"/>
      <c r="C56" s="121"/>
      <c r="D56" s="2" t="s">
        <v>386</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49"/>
      <c r="B57" s="36"/>
      <c r="C57" s="121"/>
      <c r="D57" s="2" t="s">
        <v>386</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49"/>
      <c r="B58" s="36"/>
      <c r="C58" s="121"/>
      <c r="D58" s="2" t="s">
        <v>386</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49"/>
      <c r="B59" s="36"/>
      <c r="C59" s="121"/>
      <c r="D59" s="2" t="s">
        <v>386</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49"/>
      <c r="B60" s="36"/>
      <c r="C60" s="121"/>
      <c r="D60" s="2" t="s">
        <v>386</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49"/>
      <c r="B61" s="36"/>
      <c r="C61" s="121"/>
      <c r="D61" s="2" t="s">
        <v>386</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49"/>
      <c r="B62" s="36"/>
      <c r="C62" s="121"/>
      <c r="D62" s="2" t="s">
        <v>386</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49"/>
      <c r="B63" s="36"/>
      <c r="C63" s="121"/>
      <c r="D63" s="2" t="s">
        <v>386</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3.5" outlineLevel="2" thickBot="1">
      <c r="A64" s="450"/>
      <c r="B64" s="122" t="s">
        <v>387</v>
      </c>
      <c r="C64" s="296" t="s">
        <v>388</v>
      </c>
      <c r="D64" s="123" t="s">
        <v>386</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3.5" outlineLevel="2" thickBot="1">
      <c r="B65" s="19"/>
      <c r="C65" s="19"/>
      <c r="D65" s="19"/>
      <c r="E65" s="15"/>
    </row>
    <row r="66" spans="1:54" ht="12.75" customHeight="1" outlineLevel="2">
      <c r="A66" s="456" t="s">
        <v>389</v>
      </c>
      <c r="B66" s="266"/>
      <c r="C66" s="267"/>
      <c r="D66" s="268" t="s">
        <v>386</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57"/>
      <c r="B67" s="252"/>
      <c r="C67" s="267"/>
      <c r="D67" s="269" t="s">
        <v>386</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57"/>
      <c r="B68" s="252"/>
      <c r="C68" s="267"/>
      <c r="D68" s="269" t="s">
        <v>386</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57"/>
      <c r="B69" s="252"/>
      <c r="C69" s="267"/>
      <c r="D69" s="269" t="s">
        <v>386</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57"/>
      <c r="B70" s="252"/>
      <c r="C70" s="267"/>
      <c r="D70" s="269" t="s">
        <v>386</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3.5" outlineLevel="2" thickBot="1">
      <c r="A71" s="458"/>
      <c r="B71" s="122" t="s">
        <v>390</v>
      </c>
      <c r="C71" s="123"/>
      <c r="D71" s="270" t="s">
        <v>386</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3.5" outlineLevel="2" thickBot="1">
      <c r="B74" s="145"/>
      <c r="C74" s="2"/>
      <c r="D74" s="2"/>
      <c r="E74" s="15"/>
    </row>
    <row r="75" spans="1:54" ht="19.5" customHeight="1" outlineLevel="2">
      <c r="A75" s="456" t="s">
        <v>391</v>
      </c>
      <c r="B75" s="127" t="s">
        <v>392</v>
      </c>
      <c r="C75" s="274"/>
      <c r="D75" s="124" t="s">
        <v>386</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57"/>
      <c r="B76" s="121"/>
      <c r="C76" s="272"/>
      <c r="D76" s="2" t="s">
        <v>386</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3.5" outlineLevel="2" thickBot="1">
      <c r="A77" s="458"/>
      <c r="B77" s="273" t="s">
        <v>393</v>
      </c>
      <c r="C77" s="271"/>
      <c r="D77" s="123" t="s">
        <v>386</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3.5" outlineLevel="1" thickBot="1">
      <c r="B79" s="125"/>
      <c r="C79" s="125"/>
      <c r="D79" s="125"/>
      <c r="E79" s="247"/>
    </row>
    <row r="80" spans="1:54" outlineLevel="1">
      <c r="A80" s="4" t="s">
        <v>394</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395</v>
      </c>
      <c r="C81" s="6" t="s">
        <v>396</v>
      </c>
      <c r="D81" t="s">
        <v>397</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398</v>
      </c>
      <c r="C82" t="s">
        <v>399</v>
      </c>
      <c r="D82" t="s">
        <v>386</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400</v>
      </c>
      <c r="C83" t="s">
        <v>401</v>
      </c>
      <c r="D83" t="s">
        <v>386</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4.25" hidden="1" outlineLevel="3">
      <c r="A84" s="8"/>
      <c r="B84" t="s">
        <v>402</v>
      </c>
      <c r="C84" t="s">
        <v>403</v>
      </c>
      <c r="D84" t="s">
        <v>386</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404</v>
      </c>
      <c r="C85" t="s">
        <v>405</v>
      </c>
      <c r="D85" t="s">
        <v>386</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406</v>
      </c>
      <c r="C86" t="s">
        <v>407</v>
      </c>
      <c r="D86" t="s">
        <v>386</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408</v>
      </c>
      <c r="C87" t="s">
        <v>409</v>
      </c>
      <c r="D87" t="s">
        <v>386</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410</v>
      </c>
      <c r="C88" t="s">
        <v>411</v>
      </c>
      <c r="D88" t="s">
        <v>386</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412</v>
      </c>
      <c r="C89" t="s">
        <v>413</v>
      </c>
      <c r="D89" t="s">
        <v>386</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414</v>
      </c>
      <c r="C90" t="s">
        <v>415</v>
      </c>
      <c r="D90" t="s">
        <v>386</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416</v>
      </c>
      <c r="C91" t="s">
        <v>417</v>
      </c>
      <c r="D91" t="s">
        <v>386</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418</v>
      </c>
      <c r="C92" t="s">
        <v>419</v>
      </c>
      <c r="D92" t="s">
        <v>386</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420</v>
      </c>
      <c r="C93" t="s">
        <v>421</v>
      </c>
      <c r="D93" t="s">
        <v>386</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422</v>
      </c>
      <c r="C94" t="s">
        <v>423</v>
      </c>
      <c r="D94" t="s">
        <v>386</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424</v>
      </c>
      <c r="C95" t="s">
        <v>425</v>
      </c>
      <c r="D95" t="s">
        <v>386</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426</v>
      </c>
      <c r="C96" t="s">
        <v>427</v>
      </c>
      <c r="D96" t="s">
        <v>386</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428</v>
      </c>
      <c r="C97" t="s">
        <v>429</v>
      </c>
      <c r="D97" t="s">
        <v>386</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430</v>
      </c>
      <c r="C98" t="s">
        <v>431</v>
      </c>
      <c r="D98" t="s">
        <v>386</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432</v>
      </c>
      <c r="C99" t="s">
        <v>433</v>
      </c>
      <c r="D99" t="s">
        <v>386</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434</v>
      </c>
      <c r="C100" t="s">
        <v>435</v>
      </c>
      <c r="D100" t="s">
        <v>386</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436</v>
      </c>
      <c r="C101" t="s">
        <v>437</v>
      </c>
      <c r="D101" t="s">
        <v>386</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438</v>
      </c>
      <c r="C102" t="s">
        <v>439</v>
      </c>
      <c r="D102" t="s">
        <v>386</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440</v>
      </c>
      <c r="C103" t="s">
        <v>441</v>
      </c>
      <c r="D103" t="s">
        <v>386</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442</v>
      </c>
      <c r="C104" t="s">
        <v>443</v>
      </c>
      <c r="D104" t="s">
        <v>386</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444</v>
      </c>
      <c r="C105" t="s">
        <v>445</v>
      </c>
      <c r="D105" t="s">
        <v>386</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446</v>
      </c>
      <c r="C106" t="s">
        <v>447</v>
      </c>
      <c r="D106" t="s">
        <v>386</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448</v>
      </c>
      <c r="C107" t="s">
        <v>449</v>
      </c>
      <c r="D107" t="s">
        <v>386</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520</v>
      </c>
      <c r="C108" t="s">
        <v>521</v>
      </c>
      <c r="D108" t="s">
        <v>386</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522</v>
      </c>
      <c r="C109" t="s">
        <v>523</v>
      </c>
      <c r="D109" t="s">
        <v>386</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524</v>
      </c>
      <c r="C110" t="s">
        <v>525</v>
      </c>
      <c r="D110" t="s">
        <v>386</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526</v>
      </c>
      <c r="C111" t="s">
        <v>527</v>
      </c>
      <c r="D111" t="s">
        <v>386</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528</v>
      </c>
      <c r="C112" t="s">
        <v>529</v>
      </c>
      <c r="D112" t="s">
        <v>386</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530</v>
      </c>
      <c r="C113" t="s">
        <v>531</v>
      </c>
      <c r="D113" t="s">
        <v>386</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532</v>
      </c>
      <c r="C114" t="s">
        <v>533</v>
      </c>
      <c r="D114" t="s">
        <v>386</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534</v>
      </c>
      <c r="C115" t="s">
        <v>535</v>
      </c>
      <c r="D115" t="s">
        <v>386</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536</v>
      </c>
      <c r="C116" t="s">
        <v>537</v>
      </c>
      <c r="D116" t="s">
        <v>386</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538</v>
      </c>
      <c r="C117" t="s">
        <v>539</v>
      </c>
      <c r="D117" t="s">
        <v>386</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540</v>
      </c>
      <c r="C118" t="s">
        <v>541</v>
      </c>
      <c r="D118" t="s">
        <v>386</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542</v>
      </c>
      <c r="C119" t="s">
        <v>543</v>
      </c>
      <c r="D119" t="s">
        <v>386</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544</v>
      </c>
      <c r="C120" t="s">
        <v>545</v>
      </c>
      <c r="D120" t="s">
        <v>386</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546</v>
      </c>
      <c r="C121" t="s">
        <v>547</v>
      </c>
      <c r="D121" t="s">
        <v>386</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548</v>
      </c>
      <c r="C122" t="s">
        <v>549</v>
      </c>
      <c r="D122" t="s">
        <v>386</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550</v>
      </c>
      <c r="C123" t="s">
        <v>551</v>
      </c>
      <c r="D123" t="s">
        <v>386</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552</v>
      </c>
      <c r="C124" t="s">
        <v>553</v>
      </c>
      <c r="D124" t="s">
        <v>386</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554</v>
      </c>
      <c r="C125" t="s">
        <v>555</v>
      </c>
      <c r="D125" t="s">
        <v>386</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556</v>
      </c>
      <c r="C126" t="s">
        <v>557</v>
      </c>
      <c r="D126" t="s">
        <v>386</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558</v>
      </c>
      <c r="C127" t="s">
        <v>559</v>
      </c>
      <c r="D127" t="s">
        <v>386</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4.25" outlineLevel="2" collapsed="1">
      <c r="A128" s="8"/>
      <c r="B128" t="s">
        <v>450</v>
      </c>
      <c r="C128" t="s">
        <v>451</v>
      </c>
      <c r="D128" t="s">
        <v>386</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452</v>
      </c>
      <c r="C129" t="s">
        <v>453</v>
      </c>
      <c r="D129" t="s">
        <v>386</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454</v>
      </c>
      <c r="C130" t="s">
        <v>455</v>
      </c>
      <c r="D130" t="s">
        <v>386</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456</v>
      </c>
      <c r="C131" t="s">
        <v>457</v>
      </c>
      <c r="D131" t="s">
        <v>386</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5" outlineLevel="2">
      <c r="A132" s="8"/>
      <c r="B132" t="s">
        <v>458</v>
      </c>
      <c r="C132" t="s">
        <v>459</v>
      </c>
      <c r="D132" t="s">
        <v>386</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3.5" outlineLevel="2" thickBot="1">
      <c r="A133" s="9"/>
      <c r="B133" s="3" t="s">
        <v>460</v>
      </c>
      <c r="C133" s="7" t="s">
        <v>461</v>
      </c>
      <c r="D133" s="7" t="s">
        <v>386</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3.5" outlineLevel="2" thickBot="1">
      <c r="A134" s="139"/>
      <c r="B134" s="142" t="s">
        <v>462</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3.5" outlineLevel="2" thickBot="1">
      <c r="A135" s="138"/>
      <c r="B135" s="140" t="s">
        <v>463</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464</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465</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466</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51" t="s">
        <v>467</v>
      </c>
      <c r="B143" s="135" t="s">
        <v>282</v>
      </c>
      <c r="C143" s="135" t="s">
        <v>392</v>
      </c>
      <c r="D143" s="135" t="s">
        <v>386</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52"/>
      <c r="B144" s="135" t="s">
        <v>282</v>
      </c>
      <c r="C144" s="135"/>
      <c r="D144" s="135" t="s">
        <v>386</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52"/>
      <c r="B145" s="135" t="s">
        <v>282</v>
      </c>
      <c r="C145" s="135"/>
      <c r="D145" s="135" t="s">
        <v>386</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52"/>
      <c r="B146" s="135" t="s">
        <v>285</v>
      </c>
      <c r="C146" s="135" t="s">
        <v>468</v>
      </c>
      <c r="D146" s="135" t="s">
        <v>386</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52"/>
      <c r="B147" s="135" t="s">
        <v>285</v>
      </c>
      <c r="C147" s="135" t="s">
        <v>469</v>
      </c>
      <c r="D147" s="135" t="s">
        <v>386</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52"/>
      <c r="B148" s="135" t="s">
        <v>285</v>
      </c>
      <c r="C148" s="135"/>
      <c r="D148" s="135" t="s">
        <v>386</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52"/>
      <c r="B149" s="135" t="s">
        <v>285</v>
      </c>
      <c r="C149" s="135"/>
      <c r="D149" s="135" t="s">
        <v>386</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52"/>
      <c r="B150" s="135" t="s">
        <v>288</v>
      </c>
      <c r="C150" s="315" t="s">
        <v>470</v>
      </c>
      <c r="D150" s="135" t="s">
        <v>386</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52"/>
      <c r="B151" s="135" t="s">
        <v>288</v>
      </c>
      <c r="C151" s="315" t="s">
        <v>471</v>
      </c>
      <c r="D151" s="135" t="s">
        <v>386</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52"/>
      <c r="B152" s="135" t="s">
        <v>288</v>
      </c>
      <c r="C152" s="315" t="s">
        <v>472</v>
      </c>
      <c r="D152" s="135" t="s">
        <v>386</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52"/>
      <c r="B153" s="135" t="s">
        <v>473</v>
      </c>
      <c r="C153" s="135"/>
      <c r="D153" s="135" t="s">
        <v>386</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53"/>
      <c r="B154" s="135" t="s">
        <v>473</v>
      </c>
      <c r="C154" s="135"/>
      <c r="D154" s="135" t="s">
        <v>386</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377</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466</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51" t="s">
        <v>474</v>
      </c>
      <c r="B158" s="135" t="s">
        <v>282</v>
      </c>
      <c r="C158" s="315" t="s">
        <v>392</v>
      </c>
      <c r="D158" s="135" t="s">
        <v>475</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52"/>
      <c r="B159" s="135" t="s">
        <v>282</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52"/>
      <c r="B160" s="135" t="s">
        <v>282</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52"/>
      <c r="B161" s="135" t="s">
        <v>285</v>
      </c>
      <c r="C161" s="315" t="s">
        <v>468</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52"/>
      <c r="B162" s="135" t="s">
        <v>285</v>
      </c>
      <c r="C162" s="315" t="s">
        <v>469</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52"/>
      <c r="B163" s="135" t="s">
        <v>285</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52"/>
      <c r="B164" s="135" t="s">
        <v>285</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52"/>
      <c r="B165" s="135" t="s">
        <v>473</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52"/>
      <c r="B166" s="135" t="s">
        <v>473</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52"/>
      <c r="B167" s="135" t="s">
        <v>473</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52"/>
      <c r="B168" s="135" t="s">
        <v>473</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53"/>
      <c r="B169" s="135" t="s">
        <v>473</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478</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51" t="s">
        <v>479</v>
      </c>
      <c r="B172" s="135" t="s">
        <v>282</v>
      </c>
      <c r="C172" s="135" t="s">
        <v>392</v>
      </c>
      <c r="D172" s="135" t="s">
        <v>386</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52"/>
      <c r="B173" s="135" t="s">
        <v>282</v>
      </c>
      <c r="C173" s="135"/>
      <c r="D173" s="135" t="s">
        <v>386</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53"/>
      <c r="B174" s="135" t="s">
        <v>282</v>
      </c>
      <c r="C174" s="135"/>
      <c r="D174" s="135" t="s">
        <v>386</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51" t="s">
        <v>480</v>
      </c>
      <c r="B176" s="135" t="s">
        <v>282</v>
      </c>
      <c r="C176" s="135" t="s">
        <v>392</v>
      </c>
      <c r="D176" s="135" t="s">
        <v>386</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52"/>
      <c r="B177" s="135" t="s">
        <v>282</v>
      </c>
      <c r="C177" s="135"/>
      <c r="D177" s="135" t="s">
        <v>386</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53"/>
      <c r="B178" s="135" t="s">
        <v>282</v>
      </c>
      <c r="C178" s="135"/>
      <c r="D178" s="135" t="s">
        <v>386</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481</v>
      </c>
      <c r="B182" s="19"/>
      <c r="C182" s="19"/>
      <c r="D182" s="19"/>
      <c r="E182" s="15"/>
    </row>
    <row r="183" spans="1:54" ht="15" outlineLevel="1">
      <c r="A183" s="12"/>
      <c r="B183" s="19"/>
      <c r="C183" s="19"/>
      <c r="D183" s="19"/>
      <c r="E183" s="15"/>
    </row>
    <row r="184" spans="1:54" s="4" customFormat="1" outlineLevel="1">
      <c r="A184" s="4" t="s">
        <v>482</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54" t="s">
        <v>483</v>
      </c>
      <c r="B186" s="150" t="s">
        <v>484</v>
      </c>
      <c r="C186" s="6" t="s">
        <v>485</v>
      </c>
      <c r="D186" s="10" t="s">
        <v>397</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55"/>
      <c r="B187" s="150" t="s">
        <v>486</v>
      </c>
      <c r="C187" s="6" t="s">
        <v>487</v>
      </c>
      <c r="D187" s="10" t="s">
        <v>397</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51" t="s">
        <v>488</v>
      </c>
      <c r="B190" s="150" t="s">
        <v>348</v>
      </c>
      <c r="C190" s="19"/>
      <c r="D190" s="135" t="s">
        <v>386</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52"/>
      <c r="B191" s="150" t="s">
        <v>489</v>
      </c>
      <c r="C191" s="19"/>
      <c r="D191" s="135" t="s">
        <v>386</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52"/>
      <c r="B192" s="150" t="s">
        <v>562</v>
      </c>
      <c r="C192" s="19"/>
      <c r="D192" s="135" t="s">
        <v>386</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52"/>
      <c r="B193" s="150" t="s">
        <v>490</v>
      </c>
      <c r="C193" s="19"/>
      <c r="D193" s="135" t="s">
        <v>386</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52"/>
      <c r="B194" s="150" t="s">
        <v>491</v>
      </c>
      <c r="C194" s="19"/>
      <c r="D194" s="135" t="s">
        <v>386</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52"/>
      <c r="B195" s="150" t="s">
        <v>492</v>
      </c>
      <c r="C195" s="19"/>
      <c r="D195" s="135" t="s">
        <v>386</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52"/>
      <c r="B196" s="150" t="s">
        <v>285</v>
      </c>
      <c r="C196" s="19"/>
      <c r="D196" s="135" t="s">
        <v>386</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52"/>
      <c r="B197" s="150" t="s">
        <v>288</v>
      </c>
      <c r="C197" s="19"/>
      <c r="D197" s="135" t="s">
        <v>386</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53"/>
      <c r="B198" s="150" t="s">
        <v>473</v>
      </c>
      <c r="C198" s="19"/>
      <c r="D198" s="135" t="s">
        <v>386</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51" t="s">
        <v>493</v>
      </c>
      <c r="B200" s="150" t="s">
        <v>494</v>
      </c>
      <c r="C200" s="19"/>
      <c r="D200" s="135" t="s">
        <v>386</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52"/>
      <c r="B201" s="150" t="s">
        <v>495</v>
      </c>
      <c r="C201" s="19"/>
      <c r="D201" s="135" t="s">
        <v>386</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53"/>
      <c r="B202" s="150" t="s">
        <v>496</v>
      </c>
      <c r="C202" s="19"/>
      <c r="D202" s="135" t="s">
        <v>386</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51" t="s">
        <v>497</v>
      </c>
      <c r="B204" s="150" t="s">
        <v>498</v>
      </c>
      <c r="C204" s="19"/>
      <c r="D204" s="135" t="s">
        <v>386</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52"/>
      <c r="B205" s="150" t="s">
        <v>499</v>
      </c>
      <c r="C205" s="19"/>
      <c r="D205" s="135" t="s">
        <v>386</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53"/>
      <c r="B206" s="150" t="s">
        <v>500</v>
      </c>
      <c r="C206" s="19"/>
      <c r="D206" s="135" t="s">
        <v>386</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563</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9" t="s">
        <v>488</v>
      </c>
      <c r="B210" s="150" t="s">
        <v>564</v>
      </c>
      <c r="C210" s="19"/>
      <c r="D210" s="135" t="s">
        <v>386</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80"/>
      <c r="B211" s="150" t="s">
        <v>489</v>
      </c>
      <c r="C211" s="19"/>
      <c r="D211" s="135" t="s">
        <v>386</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80"/>
      <c r="B212" s="150" t="s">
        <v>562</v>
      </c>
      <c r="C212" s="19"/>
      <c r="D212" s="135" t="s">
        <v>386</v>
      </c>
      <c r="E212" s="21">
        <f>E192-Baseline!E192</f>
        <v>2.0601886900836983</v>
      </c>
      <c r="F212" s="21">
        <f>F77*F186-Baseline!F77*Baseline!F186</f>
        <v>2.0480977128489859</v>
      </c>
      <c r="G212" s="21">
        <f>G77*G186-Baseline!G77*Baseline!G186</f>
        <v>2.0359467489490455</v>
      </c>
      <c r="H212" s="21">
        <f>H77*H186-Baseline!H77*Baseline!H186</f>
        <v>2.0239482704588019</v>
      </c>
      <c r="I212" s="21">
        <f>I77*I186-Baseline!I77*Baseline!I186</f>
        <v>2.0120982901784017</v>
      </c>
      <c r="J212" s="21">
        <f>J77*J186-Baseline!J77*Baseline!J186</f>
        <v>2.0004054150430002</v>
      </c>
      <c r="K212" s="21">
        <f>K77*K186-Baseline!K77*Baseline!K186</f>
        <v>1.9890683525463131</v>
      </c>
      <c r="L212" s="21">
        <f>L77*L186-Baseline!L77*Baseline!L186</f>
        <v>1.9778597482549105</v>
      </c>
      <c r="M212" s="21">
        <f>M77*M186-Baseline!M77*Baseline!M186</f>
        <v>1.9667764143879887</v>
      </c>
      <c r="N212" s="21">
        <f>N77*N186-Baseline!N77*Baseline!N186</f>
        <v>1.9558152640503221</v>
      </c>
      <c r="O212" s="21">
        <f>O77*O186-Baseline!O77*Baseline!O186</f>
        <v>1.9375164249088439</v>
      </c>
      <c r="P212" s="21">
        <f>P77*P186-Baseline!P77*Baseline!P186</f>
        <v>1.9176937494570081</v>
      </c>
      <c r="Q212" s="21">
        <f>Q77*Q186-Baseline!Q77*Baseline!Q186</f>
        <v>1.8983345148452229</v>
      </c>
      <c r="R212" s="21">
        <f>R77*R186-Baseline!R77*Baseline!R186</f>
        <v>1.8794239873660414</v>
      </c>
      <c r="S212" s="21">
        <f>S77*S186-Baseline!S77*Baseline!S186</f>
        <v>1.8609479267835571</v>
      </c>
      <c r="T212" s="21">
        <f>T77*T186-Baseline!T77*Baseline!T186</f>
        <v>1.8428925697302205</v>
      </c>
      <c r="U212" s="21">
        <f>U77*U186-Baseline!U77*Baseline!U186</f>
        <v>1.8252446152741355</v>
      </c>
      <c r="V212" s="21">
        <f>V77*V186-Baseline!V77*Baseline!V186</f>
        <v>1.8079912067853898</v>
      </c>
      <c r="W212" s="21">
        <f>W77*W186-Baseline!W77*Baseline!W186</f>
        <v>1.7911199195130432</v>
      </c>
      <c r="X212" s="21">
        <f>X77*X186-Baseline!X77*Baseline!X186</f>
        <v>1.7746187428894316</v>
      </c>
      <c r="Y212" s="21">
        <f>Y77*Y186-Baseline!Y77*Baseline!Y186</f>
        <v>1.7584760701503677</v>
      </c>
      <c r="Z212" s="21">
        <f>Z77*Z186-Baseline!Z77*Baseline!Z186</f>
        <v>1.7426806820112872</v>
      </c>
      <c r="AA212" s="21">
        <f>AA77*AA186-Baseline!AA77*Baseline!AA186</f>
        <v>1.7272217342480041</v>
      </c>
      <c r="AB212" s="21">
        <f>AB77*AB186-Baseline!AB77*Baseline!AB186</f>
        <v>1.7104161094243229</v>
      </c>
      <c r="AC212" s="21">
        <f>AC77*AC186-Baseline!AC77*Baseline!AC186</f>
        <v>12.604556742282337</v>
      </c>
      <c r="AD212" s="21">
        <f>AD77*AD186-Baseline!AD77*Baseline!AD186</f>
        <v>12.512497090323146</v>
      </c>
      <c r="AE212" s="21">
        <f>AE77*AE186-Baseline!AE77*Baseline!AE186</f>
        <v>12.422037484383184</v>
      </c>
      <c r="AF212" s="21">
        <f>AF77*AF186-Baseline!AF77*Baseline!AF186</f>
        <v>12.333130677995868</v>
      </c>
      <c r="AG212" s="21">
        <f>AG77*AG186-Baseline!AG77*Baseline!AG186</f>
        <v>12.245730989549493</v>
      </c>
      <c r="AH212" s="21">
        <f>AH77*AH186-Baseline!AH77*Baseline!AH186</f>
        <v>12.159794247560965</v>
      </c>
      <c r="AI212" s="21">
        <f>AI77*AI186-Baseline!AI77*Baseline!AI186</f>
        <v>12.075277752356625</v>
      </c>
      <c r="AJ212" s="21">
        <f>AJ77*AJ186-Baseline!AJ77*Baseline!AJ186</f>
        <v>12.05035447935836</v>
      </c>
      <c r="AK212" s="21">
        <f>AK77*AK186-Baseline!AK77*Baseline!AK186</f>
        <v>12.026256735009376</v>
      </c>
      <c r="AL212" s="21">
        <f>AL77*AL186-Baseline!AL77*Baseline!AL186</f>
        <v>12.002960517794932</v>
      </c>
      <c r="AM212" s="21">
        <f>AM77*AM186-Baseline!AM77*Baseline!AM186</f>
        <v>11.980442519528948</v>
      </c>
      <c r="AN212" s="21">
        <f>AN77*AN186-Baseline!AN77*Baseline!AN186</f>
        <v>11.958680107639809</v>
      </c>
      <c r="AO212" s="21">
        <f>AO77*AO186-Baseline!AO77*Baseline!AO186</f>
        <v>11.937651318374009</v>
      </c>
      <c r="AP212" s="21">
        <f>AP77*AP186-Baseline!AP77*Baseline!AP186</f>
        <v>11.917334821542473</v>
      </c>
      <c r="AQ212" s="21">
        <f>AQ77*AQ186-Baseline!AQ77*Baseline!AQ186</f>
        <v>11.897709906643756</v>
      </c>
      <c r="AR212" s="21">
        <f>AR77*AR186-Baseline!AR77*Baseline!AR186</f>
        <v>11.878756469757146</v>
      </c>
      <c r="AS212" s="21">
        <f>AS77*AS186-Baseline!AS77*Baseline!AS186</f>
        <v>11.860454990893016</v>
      </c>
      <c r="AT212" s="21">
        <f>AT77*AT186-Baseline!AT77*Baseline!AT186</f>
        <v>11.842786520941019</v>
      </c>
      <c r="AU212" s="21">
        <f>AU77*AU186-Baseline!AU77*Baseline!AU186</f>
        <v>11.825732659327349</v>
      </c>
      <c r="AV212" s="21">
        <f>AV77*AV186-Baseline!AV77*Baseline!AV186</f>
        <v>11.809275544128766</v>
      </c>
      <c r="AW212" s="21">
        <f>AW77*AW186-Baseline!AW77*Baseline!AW186</f>
        <v>11.793397829071504</v>
      </c>
      <c r="AX212" s="21">
        <f>AX77*AX186-Baseline!AX77*Baseline!AX186</f>
        <v>11.778082680775155</v>
      </c>
      <c r="AY212" s="21">
        <f>AY77*AY186-Baseline!AY77*Baseline!AY186</f>
        <v>11.749359066458695</v>
      </c>
      <c r="AZ212" s="21">
        <f>AZ77*AZ186-Baseline!AZ77*Baseline!AZ186</f>
        <v>11.716628228983852</v>
      </c>
      <c r="BA212" s="21">
        <f>BA77*BA186-Baseline!BA77*Baseline!BA186</f>
        <v>11.684945126582411</v>
      </c>
      <c r="BB212" s="21">
        <f>BB77*BB186-Baseline!BB77*Baseline!BB186</f>
        <v>11.653347698912485</v>
      </c>
    </row>
    <row r="213" spans="1:54" outlineLevel="2">
      <c r="A213" s="480"/>
      <c r="B213" s="150" t="s">
        <v>490</v>
      </c>
      <c r="C213" s="19"/>
      <c r="D213" s="135" t="s">
        <v>386</v>
      </c>
      <c r="E213" s="21">
        <f>E193-Baseline!E193</f>
        <v>12.284075183324427</v>
      </c>
      <c r="F213" s="21">
        <f>F193-Baseline!F193</f>
        <v>12.429276602591903</v>
      </c>
      <c r="G213" s="21">
        <f>G193-Baseline!G193</f>
        <v>12.528340832088961</v>
      </c>
      <c r="H213" s="21">
        <f>H193-Baseline!H193</f>
        <v>12.626293663170854</v>
      </c>
      <c r="I213" s="21">
        <f>I193-Baseline!I193</f>
        <v>12.765843840818308</v>
      </c>
      <c r="J213" s="21">
        <f>J193-Baseline!J193</f>
        <v>12.903892975192504</v>
      </c>
      <c r="K213" s="21">
        <f>K193-Baseline!K193</f>
        <v>12.999587490465647</v>
      </c>
      <c r="L213" s="21">
        <f>L193-Baseline!L193</f>
        <v>13.13617655688458</v>
      </c>
      <c r="M213" s="21">
        <f>M193-Baseline!M193</f>
        <v>13.271232534588689</v>
      </c>
      <c r="N213" s="21">
        <f>N193-Baseline!N193</f>
        <v>13.363273289962889</v>
      </c>
      <c r="O213" s="21">
        <f>O193-Baseline!O193</f>
        <v>13.443807732471695</v>
      </c>
      <c r="P213" s="21">
        <f>P193-Baseline!P193</f>
        <v>13.509724219929829</v>
      </c>
      <c r="Q213" s="21">
        <f>Q193-Baseline!Q193</f>
        <v>13.574748499334055</v>
      </c>
      <c r="R213" s="21">
        <f>R193-Baseline!R193</f>
        <v>13.678801042757781</v>
      </c>
      <c r="S213" s="21">
        <f>S193-Baseline!S193</f>
        <v>13.741767996367521</v>
      </c>
      <c r="T213" s="21">
        <f>T193-Baseline!T193</f>
        <v>13.803965705771322</v>
      </c>
      <c r="U213" s="21">
        <f>U193-Baseline!U193</f>
        <v>13.865427035686753</v>
      </c>
      <c r="V213" s="21">
        <f>V193-Baseline!V193</f>
        <v>13.96454676786707</v>
      </c>
      <c r="W213" s="21">
        <f>W193-Baseline!W193</f>
        <v>14.024267186563687</v>
      </c>
      <c r="X213" s="21">
        <f>X193-Baseline!X193</f>
        <v>14.121000846121261</v>
      </c>
      <c r="Y213" s="21">
        <f>Y193-Baseline!Y193</f>
        <v>14.179117666611651</v>
      </c>
      <c r="Z213" s="21">
        <f>Z193-Baseline!Z193</f>
        <v>14.273624546864898</v>
      </c>
      <c r="AA213" s="21">
        <f>AA193-Baseline!AA193</f>
        <v>14.366907927004723</v>
      </c>
      <c r="AB213" s="21">
        <f>AB193-Baseline!AB193</f>
        <v>14.444881970988707</v>
      </c>
      <c r="AC213" s="21">
        <f>AC193-Baseline!AC193</f>
        <v>107.99218028129083</v>
      </c>
      <c r="AD213" s="21">
        <f>AD193-Baseline!AD193</f>
        <v>108.74987263222511</v>
      </c>
      <c r="AE213" s="21">
        <f>AE193-Baseline!AE193</f>
        <v>109.52479584242005</v>
      </c>
      <c r="AF213" s="21">
        <f>AF193-Baseline!AF193</f>
        <v>110.28233168010151</v>
      </c>
      <c r="AG213" s="21">
        <f>AG193-Baseline!AG193</f>
        <v>111.02589981014624</v>
      </c>
      <c r="AH213" s="21">
        <f>AH193-Baseline!AH193</f>
        <v>111.75967227330126</v>
      </c>
      <c r="AI213" s="21">
        <f>AI193-Baseline!AI193</f>
        <v>112.48940619460076</v>
      </c>
      <c r="AJ213" s="21">
        <f>AJ193-Baseline!AJ193</f>
        <v>113.7612026073656</v>
      </c>
      <c r="AK213" s="21">
        <f>AK193-Baseline!AK193</f>
        <v>115.03291398336734</v>
      </c>
      <c r="AL213" s="21">
        <f>AL193-Baseline!AL193</f>
        <v>116.30622403998593</v>
      </c>
      <c r="AM213" s="21">
        <f>AM193-Baseline!AM193</f>
        <v>117.58181125258923</v>
      </c>
      <c r="AN213" s="21">
        <f>AN193-Baseline!AN193</f>
        <v>118.85958074195777</v>
      </c>
      <c r="AO213" s="21">
        <f>AO193-Baseline!AO193</f>
        <v>120.13908792107378</v>
      </c>
      <c r="AP213" s="21">
        <f>AP193-Baseline!AP193</f>
        <v>121.42047153756907</v>
      </c>
      <c r="AQ213" s="21">
        <f>AQ193-Baseline!AQ193</f>
        <v>122.70400491331608</v>
      </c>
      <c r="AR213" s="21">
        <f>AR193-Baseline!AR193</f>
        <v>123.989706973257</v>
      </c>
      <c r="AS213" s="21">
        <f>AS193-Baseline!AS193</f>
        <v>125.27755186737274</v>
      </c>
      <c r="AT213" s="21">
        <f>AT193-Baseline!AT193</f>
        <v>126.56756726008939</v>
      </c>
      <c r="AU213" s="21">
        <f>AU193-Baseline!AU193</f>
        <v>127.8598268622405</v>
      </c>
      <c r="AV213" s="21">
        <f>AV193-Baseline!AV193</f>
        <v>129.15437354678346</v>
      </c>
      <c r="AW213" s="21">
        <f>AW193-Baseline!AW193</f>
        <v>130.45122418517772</v>
      </c>
      <c r="AX213" s="21">
        <f>AX193-Baseline!AX193</f>
        <v>131.7504030665711</v>
      </c>
      <c r="AY213" s="21">
        <f>AY193-Baseline!AY193</f>
        <v>132.89410216934493</v>
      </c>
      <c r="AZ213" s="21">
        <f>AZ193-Baseline!AZ193</f>
        <v>133.98481618963172</v>
      </c>
      <c r="BA213" s="21">
        <f>BA193-Baseline!BA193</f>
        <v>135.07948040334134</v>
      </c>
      <c r="BB213" s="21">
        <f>BB193-Baseline!BB193</f>
        <v>136.1672438072107</v>
      </c>
    </row>
    <row r="214" spans="1:54" outlineLevel="2">
      <c r="A214" s="480"/>
      <c r="B214" s="150" t="s">
        <v>491</v>
      </c>
      <c r="C214" s="19"/>
      <c r="D214" s="135" t="s">
        <v>386</v>
      </c>
      <c r="E214" s="21">
        <f>E194-Baseline!E194</f>
        <v>6.1517581989326269</v>
      </c>
      <c r="F214" s="21">
        <f>F194-Baseline!F194</f>
        <v>6.2087861285141548</v>
      </c>
      <c r="G214" s="21">
        <f>G194-Baseline!G194</f>
        <v>6.2659397072178455</v>
      </c>
      <c r="H214" s="21">
        <f>H194-Baseline!H194</f>
        <v>6.3238706004730201</v>
      </c>
      <c r="I214" s="21">
        <f>I194-Baseline!I194</f>
        <v>6.3825838347535084</v>
      </c>
      <c r="J214" s="21">
        <f>J194-Baseline!J194</f>
        <v>6.4421246979475875</v>
      </c>
      <c r="K214" s="21">
        <f>K194-Baseline!K194</f>
        <v>6.5031621451632233</v>
      </c>
      <c r="L214" s="21">
        <f>L194-Baseline!L194</f>
        <v>6.564991024018731</v>
      </c>
      <c r="M214" s="21">
        <f>M194-Baseline!M194</f>
        <v>6.6276170360574653</v>
      </c>
      <c r="N214" s="21">
        <f>N194-Baseline!N194</f>
        <v>6.6910459871602548</v>
      </c>
      <c r="O214" s="21">
        <f>O194-Baseline!O194</f>
        <v>6.7293845353214996</v>
      </c>
      <c r="P214" s="21">
        <f>P194-Baseline!P194</f>
        <v>6.7619658810488295</v>
      </c>
      <c r="Q214" s="21">
        <f>Q194-Baseline!Q194</f>
        <v>6.7956379966453975</v>
      </c>
      <c r="R214" s="21">
        <f>R194-Baseline!R194</f>
        <v>6.8303982631333326</v>
      </c>
      <c r="S214" s="21">
        <f>S194-Baseline!S194</f>
        <v>6.8646994009822615</v>
      </c>
      <c r="T214" s="21">
        <f>T194-Baseline!T194</f>
        <v>6.9000679104521616</v>
      </c>
      <c r="U214" s="21">
        <f>U194-Baseline!U194</f>
        <v>6.9365011729531432</v>
      </c>
      <c r="V214" s="21">
        <f>V194-Baseline!V194</f>
        <v>6.9739968119034028</v>
      </c>
      <c r="W214" s="21">
        <f>W194-Baseline!W194</f>
        <v>7.0125526756313983</v>
      </c>
      <c r="X214" s="21">
        <f>X194-Baseline!X194</f>
        <v>7.052166852278889</v>
      </c>
      <c r="Y214" s="21">
        <f>Y194-Baseline!Y194</f>
        <v>7.0928376609825614</v>
      </c>
      <c r="Z214" s="21">
        <f>Z194-Baseline!Z194</f>
        <v>7.1345636450787691</v>
      </c>
      <c r="AA214" s="21">
        <f>AA194-Baseline!AA194</f>
        <v>7.1773435709599056</v>
      </c>
      <c r="AB214" s="21">
        <f>AB194-Baseline!AB194</f>
        <v>7.2141216625970994</v>
      </c>
      <c r="AC214" s="21">
        <f>AC194-Baseline!AC194</f>
        <v>53.925718299534324</v>
      </c>
      <c r="AD214" s="21">
        <f>AD194-Baseline!AD194</f>
        <v>54.295473059330348</v>
      </c>
      <c r="AE214" s="21">
        <f>AE194-Baseline!AE194</f>
        <v>54.663889121471676</v>
      </c>
      <c r="AF214" s="21">
        <f>AF194-Baseline!AF194</f>
        <v>55.028436407961294</v>
      </c>
      <c r="AG214" s="21">
        <f>AG194-Baseline!AG194</f>
        <v>55.387731049795896</v>
      </c>
      <c r="AH214" s="21">
        <f>AH194-Baseline!AH194</f>
        <v>55.741925906524898</v>
      </c>
      <c r="AI214" s="21">
        <f>AI194-Baseline!AI194</f>
        <v>56.09338982070124</v>
      </c>
      <c r="AJ214" s="21">
        <f>AJ194-Baseline!AJ194</f>
        <v>56.715064259726063</v>
      </c>
      <c r="AK214" s="21">
        <f>AK194-Baseline!AK194</f>
        <v>57.337396017601748</v>
      </c>
      <c r="AL214" s="21">
        <f>AL194-Baseline!AL194</f>
        <v>57.960519703463845</v>
      </c>
      <c r="AM214" s="21">
        <f>AM194-Baseline!AM194</f>
        <v>58.584657927986363</v>
      </c>
      <c r="AN214" s="21">
        <f>AN194-Baseline!AN194</f>
        <v>59.209886328778566</v>
      </c>
      <c r="AO214" s="21">
        <f>AO194-Baseline!AO194</f>
        <v>59.836083393951512</v>
      </c>
      <c r="AP214" s="21">
        <f>AP194-Baseline!AP194</f>
        <v>60.46329183903854</v>
      </c>
      <c r="AQ214" s="21">
        <f>AQ194-Baseline!AQ194</f>
        <v>61.091572654558178</v>
      </c>
      <c r="AR214" s="21">
        <f>AR194-Baseline!AR194</f>
        <v>61.720955866309794</v>
      </c>
      <c r="AS214" s="21">
        <f>AS194-Baseline!AS194</f>
        <v>62.351447968305081</v>
      </c>
      <c r="AT214" s="21">
        <f>AT194-Baseline!AT194</f>
        <v>62.983059347132738</v>
      </c>
      <c r="AU214" s="21">
        <f>AU194-Baseline!AU194</f>
        <v>63.615815317600976</v>
      </c>
      <c r="AV214" s="21">
        <f>AV194-Baseline!AV194</f>
        <v>64.249734013711006</v>
      </c>
      <c r="AW214" s="21">
        <f>AW194-Baseline!AW194</f>
        <v>64.884827421142148</v>
      </c>
      <c r="AX214" s="21">
        <f>AX194-Baseline!AX194</f>
        <v>65.521106654770279</v>
      </c>
      <c r="AY214" s="21">
        <f>AY194-Baseline!AY194</f>
        <v>66.080100428254724</v>
      </c>
      <c r="AZ214" s="21">
        <f>AZ194-Baseline!AZ194</f>
        <v>66.612797896767461</v>
      </c>
      <c r="BA214" s="21">
        <f>BA194-Baseline!BA194</f>
        <v>67.147511662302435</v>
      </c>
      <c r="BB214" s="21">
        <f>BB194-Baseline!BB194</f>
        <v>67.678846345198593</v>
      </c>
    </row>
    <row r="215" spans="1:54" outlineLevel="2">
      <c r="A215" s="480"/>
      <c r="B215" s="150" t="s">
        <v>492</v>
      </c>
      <c r="C215" s="19"/>
      <c r="D215" s="135" t="s">
        <v>386</v>
      </c>
      <c r="E215" s="21">
        <f>E195-Baseline!E195</f>
        <v>18.455274592426328</v>
      </c>
      <c r="F215" s="21">
        <f>F195-Baseline!F195</f>
        <v>18.626358381196564</v>
      </c>
      <c r="G215" s="21">
        <f>G195-Baseline!G195</f>
        <v>18.797819121653543</v>
      </c>
      <c r="H215" s="21">
        <f>H195-Baseline!H195</f>
        <v>18.971611801419058</v>
      </c>
      <c r="I215" s="21">
        <f>I195-Baseline!I195</f>
        <v>19.147751504260526</v>
      </c>
      <c r="J215" s="21">
        <f>J195-Baseline!J195</f>
        <v>19.326374089598062</v>
      </c>
      <c r="K215" s="21">
        <f>K195-Baseline!K195</f>
        <v>19.50948643548967</v>
      </c>
      <c r="L215" s="21">
        <f>L195-Baseline!L195</f>
        <v>19.69497307205619</v>
      </c>
      <c r="M215" s="21">
        <f>M195-Baseline!M195</f>
        <v>19.882851103999052</v>
      </c>
      <c r="N215" s="21">
        <f>N195-Baseline!N195</f>
        <v>20.07313795733068</v>
      </c>
      <c r="O215" s="21">
        <f>O195-Baseline!O195</f>
        <v>20.188153605964498</v>
      </c>
      <c r="P215" s="21">
        <f>P195-Baseline!P195</f>
        <v>20.285897647215684</v>
      </c>
      <c r="Q215" s="21">
        <f>Q195-Baseline!Q195</f>
        <v>20.386913989936193</v>
      </c>
      <c r="R215" s="21">
        <f>R195-Baseline!R195</f>
        <v>20.491194789399998</v>
      </c>
      <c r="S215" s="21">
        <f>S195-Baseline!S195</f>
        <v>20.594098198997997</v>
      </c>
      <c r="T215" s="21">
        <f>T195-Baseline!T195</f>
        <v>20.700203727446013</v>
      </c>
      <c r="U215" s="21">
        <f>U195-Baseline!U195</f>
        <v>20.809503522732452</v>
      </c>
      <c r="V215" s="21">
        <f>V195-Baseline!V195</f>
        <v>20.921990431873791</v>
      </c>
      <c r="W215" s="21">
        <f>W195-Baseline!W195</f>
        <v>21.037658026894199</v>
      </c>
      <c r="X215" s="21">
        <f>X195-Baseline!X195</f>
        <v>21.156500556836665</v>
      </c>
      <c r="Y215" s="21">
        <f>Y195-Baseline!Y195</f>
        <v>21.278512982947682</v>
      </c>
      <c r="Z215" s="21">
        <f>Z195-Baseline!Z195</f>
        <v>21.403690931538478</v>
      </c>
      <c r="AA215" s="21">
        <f>AA195-Baseline!AA195</f>
        <v>21.532030716544742</v>
      </c>
      <c r="AB215" s="21">
        <f>AB195-Baseline!AB195</f>
        <v>21.6423649877913</v>
      </c>
      <c r="AC215" s="21">
        <f>AC195-Baseline!AC195</f>
        <v>161.77715490013136</v>
      </c>
      <c r="AD215" s="21">
        <f>AD195-Baseline!AD195</f>
        <v>162.88641918124213</v>
      </c>
      <c r="AE215" s="21">
        <f>AE195-Baseline!AE195</f>
        <v>163.99166736973902</v>
      </c>
      <c r="AF215" s="21">
        <f>AF195-Baseline!AF195</f>
        <v>165.08530923173768</v>
      </c>
      <c r="AG215" s="21">
        <f>AG195-Baseline!AG195</f>
        <v>166.16319315508611</v>
      </c>
      <c r="AH215" s="21">
        <f>AH195-Baseline!AH195</f>
        <v>167.22577772663746</v>
      </c>
      <c r="AI215" s="21">
        <f>AI195-Baseline!AI195</f>
        <v>168.28016947019472</v>
      </c>
      <c r="AJ215" s="21">
        <f>AJ195-Baseline!AJ195</f>
        <v>170.14519278805687</v>
      </c>
      <c r="AK215" s="21">
        <f>AK195-Baseline!AK195</f>
        <v>172.01218806226959</v>
      </c>
      <c r="AL215" s="21">
        <f>AL195-Baseline!AL195</f>
        <v>173.88155912040492</v>
      </c>
      <c r="AM215" s="21">
        <f>AM195-Baseline!AM195</f>
        <v>175.75397379481959</v>
      </c>
      <c r="AN215" s="21">
        <f>AN195-Baseline!AN195</f>
        <v>177.62965899791834</v>
      </c>
      <c r="AO215" s="21">
        <f>AO195-Baseline!AO195</f>
        <v>179.50825019411567</v>
      </c>
      <c r="AP215" s="21">
        <f>AP195-Baseline!AP195</f>
        <v>181.38987553006018</v>
      </c>
      <c r="AQ215" s="21">
        <f>AQ195-Baseline!AQ195</f>
        <v>183.27471797732412</v>
      </c>
      <c r="AR215" s="21">
        <f>AR195-Baseline!AR195</f>
        <v>185.16286761329121</v>
      </c>
      <c r="AS215" s="21">
        <f>AS195-Baseline!AS195</f>
        <v>187.0543439199692</v>
      </c>
      <c r="AT215" s="21">
        <f>AT195-Baseline!AT195</f>
        <v>188.94917805714385</v>
      </c>
      <c r="AU215" s="21">
        <f>AU195-Baseline!AU195</f>
        <v>190.84744596924327</v>
      </c>
      <c r="AV215" s="21">
        <f>AV195-Baseline!AV195</f>
        <v>192.74920205826814</v>
      </c>
      <c r="AW215" s="21">
        <f>AW195-Baseline!AW195</f>
        <v>194.65448228125376</v>
      </c>
      <c r="AX215" s="21">
        <f>AX195-Baseline!AX195</f>
        <v>196.56331998282806</v>
      </c>
      <c r="AY215" s="21">
        <f>AY195-Baseline!AY195</f>
        <v>198.24030130394843</v>
      </c>
      <c r="AZ215" s="21">
        <f>AZ195-Baseline!AZ195</f>
        <v>199.83839371014372</v>
      </c>
      <c r="BA215" s="21">
        <f>BA195-Baseline!BA195</f>
        <v>201.44253500740345</v>
      </c>
      <c r="BB215" s="21">
        <f>BB195-Baseline!BB195</f>
        <v>203.03653905674287</v>
      </c>
    </row>
    <row r="216" spans="1:54" outlineLevel="2">
      <c r="A216" s="480"/>
      <c r="B216" s="150" t="s">
        <v>285</v>
      </c>
      <c r="C216" s="19"/>
      <c r="D216" s="135" t="s">
        <v>386</v>
      </c>
      <c r="E216" s="21">
        <f>E196-Baseline!E196</f>
        <v>1.4441851809957318</v>
      </c>
      <c r="F216" s="21">
        <f>F196-Baseline!F196</f>
        <v>1.4579353241858821</v>
      </c>
      <c r="G216" s="21">
        <f>G196-Baseline!G196</f>
        <v>1.4718959459012819</v>
      </c>
      <c r="H216" s="21">
        <f>H196-Baseline!H196</f>
        <v>1.4861871574498884</v>
      </c>
      <c r="I216" s="21">
        <f>I196-Baseline!I196</f>
        <v>1.5008121969655686</v>
      </c>
      <c r="J216" s="21">
        <f>J196-Baseline!J196</f>
        <v>1.5157818066546851</v>
      </c>
      <c r="K216" s="21">
        <f>K196-Baseline!K196</f>
        <v>1.531124614695337</v>
      </c>
      <c r="L216" s="21">
        <f>L196-Baseline!L196</f>
        <v>1.5468114105398365</v>
      </c>
      <c r="M216" s="21">
        <f>M196-Baseline!M196</f>
        <v>1.5628457852199689</v>
      </c>
      <c r="N216" s="21">
        <f>N196-Baseline!N196</f>
        <v>1.5792313712584241</v>
      </c>
      <c r="O216" s="21">
        <f>O196-Baseline!O196</f>
        <v>1.5954826829664408</v>
      </c>
      <c r="P216" s="21">
        <f>P196-Baseline!P196</f>
        <v>1.6119637655427153</v>
      </c>
      <c r="Q216" s="21">
        <f>Q196-Baseline!Q196</f>
        <v>1.6288072079882907</v>
      </c>
      <c r="R216" s="21">
        <f>R196-Baseline!R196</f>
        <v>1.6460168565060431</v>
      </c>
      <c r="S216" s="21">
        <f>S196-Baseline!S196</f>
        <v>1.6635966187672009</v>
      </c>
      <c r="T216" s="21">
        <f>T196-Baseline!T196</f>
        <v>1.681550506251692</v>
      </c>
      <c r="U216" s="21">
        <f>U196-Baseline!U196</f>
        <v>1.6998826193171703</v>
      </c>
      <c r="V216" s="21">
        <f>V196-Baseline!V196</f>
        <v>1.7185971325326306</v>
      </c>
      <c r="W216" s="21">
        <f>W196-Baseline!W196</f>
        <v>1.7376983315828332</v>
      </c>
      <c r="X216" s="21">
        <f>X196-Baseline!X196</f>
        <v>1.7571905453095289</v>
      </c>
      <c r="Y216" s="21">
        <f>Y196-Baseline!Y196</f>
        <v>1.777078265514495</v>
      </c>
      <c r="Z216" s="21">
        <f>Z196-Baseline!Z196</f>
        <v>1.7973659930562573</v>
      </c>
      <c r="AA216" s="21">
        <f>AA196-Baseline!AA196</f>
        <v>1.8180583545012394</v>
      </c>
      <c r="AB216" s="21">
        <f>AB196-Baseline!AB196</f>
        <v>1.8380613930600229</v>
      </c>
      <c r="AC216" s="21">
        <f>AC196-Baseline!AC196</f>
        <v>3.2745684459272271</v>
      </c>
      <c r="AD216" s="21">
        <f>AD196-Baseline!AD196</f>
        <v>3.2713617985380425</v>
      </c>
      <c r="AE216" s="21">
        <f>AE196-Baseline!AE196</f>
        <v>3.268905700199241</v>
      </c>
      <c r="AF216" s="21">
        <f>AF196-Baseline!AF196</f>
        <v>3.2672004180466145</v>
      </c>
      <c r="AG216" s="21">
        <f>AG196-Baseline!AG196</f>
        <v>3.2662464388499179</v>
      </c>
      <c r="AH216" s="21">
        <f>AH196-Baseline!AH196</f>
        <v>3.2660443973391224</v>
      </c>
      <c r="AI216" s="21">
        <f>AI196-Baseline!AI196</f>
        <v>3.2665951537756537</v>
      </c>
      <c r="AJ216" s="21">
        <f>AJ196-Baseline!AJ196</f>
        <v>3.2748042778974447</v>
      </c>
      <c r="AK216" s="21">
        <f>AK196-Baseline!AK196</f>
        <v>3.2837918093387897</v>
      </c>
      <c r="AL216" s="21">
        <f>AL196-Baseline!AL196</f>
        <v>3.2935640445098531</v>
      </c>
      <c r="AM216" s="21">
        <f>AM196-Baseline!AM196</f>
        <v>3.3041275608728409</v>
      </c>
      <c r="AN216" s="21">
        <f>AN196-Baseline!AN196</f>
        <v>3.3154891179079806</v>
      </c>
      <c r="AO216" s="21">
        <f>AO196-Baseline!AO196</f>
        <v>3.3276557763789283</v>
      </c>
      <c r="AP216" s="21">
        <f>AP196-Baseline!AP196</f>
        <v>3.3406347983964557</v>
      </c>
      <c r="AQ216" s="21">
        <f>AQ196-Baseline!AQ196</f>
        <v>3.3544337081462121</v>
      </c>
      <c r="AR216" s="21">
        <f>AR196-Baseline!AR196</f>
        <v>3.3690603226938389</v>
      </c>
      <c r="AS216" s="21">
        <f>AS196-Baseline!AS196</f>
        <v>3.3845226641225428</v>
      </c>
      <c r="AT216" s="21">
        <f>AT196-Baseline!AT196</f>
        <v>3.4008290527503227</v>
      </c>
      <c r="AU216" s="21">
        <f>AU196-Baseline!AU196</f>
        <v>3.4179880801820479</v>
      </c>
      <c r="AV216" s="21">
        <f>AV196-Baseline!AV196</f>
        <v>3.4360086085018886</v>
      </c>
      <c r="AW216" s="21">
        <f>AW196-Baseline!AW196</f>
        <v>3.4548997552911751</v>
      </c>
      <c r="AX216" s="21">
        <f>AX196-Baseline!AX196</f>
        <v>3.4746709501157542</v>
      </c>
      <c r="AY216" s="21">
        <f>AY196-Baseline!AY196</f>
        <v>3.4935628268294723</v>
      </c>
      <c r="AZ216" s="21">
        <f>AZ196-Baseline!AZ196</f>
        <v>3.5127096293733198</v>
      </c>
      <c r="BA216" s="21">
        <f>BA196-Baseline!BA196</f>
        <v>3.532755168868118</v>
      </c>
      <c r="BB216" s="21">
        <f>BB196-Baseline!BB196</f>
        <v>3.552915099729137</v>
      </c>
    </row>
    <row r="217" spans="1:54" outlineLevel="2">
      <c r="A217" s="480"/>
      <c r="B217" s="150" t="s">
        <v>288</v>
      </c>
      <c r="C217" s="19"/>
      <c r="D217" s="135"/>
      <c r="E217" s="21">
        <f>E197-Baseline!E197</f>
        <v>6.1219148991000001</v>
      </c>
      <c r="F217" s="21">
        <f>F197-Baseline!F197</f>
        <v>6.0655527439613532</v>
      </c>
      <c r="G217" s="21">
        <f>G197-Baseline!G197</f>
        <v>6.0099070118602542</v>
      </c>
      <c r="H217" s="21">
        <f>H197-Baseline!H197</f>
        <v>5.9554738398801428</v>
      </c>
      <c r="I217" s="21">
        <f>I197-Baseline!I197</f>
        <v>5.9022153467260496</v>
      </c>
      <c r="J217" s="21">
        <f>J197-Baseline!J197</f>
        <v>5.8501195036392266</v>
      </c>
      <c r="K217" s="21">
        <f>K197-Baseline!K197</f>
        <v>5.7993120965351421</v>
      </c>
      <c r="L217" s="21">
        <f>L197-Baseline!L197</f>
        <v>5.7495648566442936</v>
      </c>
      <c r="M217" s="21">
        <f>M197-Baseline!M197</f>
        <v>5.7008450119093723</v>
      </c>
      <c r="N217" s="21">
        <f>N197-Baseline!N197</f>
        <v>5.6531208852208108</v>
      </c>
      <c r="O217" s="21">
        <f>O197-Baseline!O197</f>
        <v>5.5978190453627485</v>
      </c>
      <c r="P217" s="21">
        <f>P197-Baseline!P197</f>
        <v>5.5415737188089729</v>
      </c>
      <c r="Q217" s="21">
        <f>Q197-Baseline!Q197</f>
        <v>5.4866361867167281</v>
      </c>
      <c r="R217" s="21">
        <f>R197-Baseline!R197</f>
        <v>5.4329650213507552</v>
      </c>
      <c r="S217" s="21">
        <f>S197-Baseline!S197</f>
        <v>5.3805201844956017</v>
      </c>
      <c r="T217" s="21">
        <f>T197-Baseline!T197</f>
        <v>5.3292629822480295</v>
      </c>
      <c r="U217" s="21">
        <f>U197-Baseline!U197</f>
        <v>5.2791560152441921</v>
      </c>
      <c r="V217" s="21">
        <f>V197-Baseline!V197</f>
        <v>5.2301631394912702</v>
      </c>
      <c r="W217" s="21">
        <f>W197-Baseline!W197</f>
        <v>5.182249423313471</v>
      </c>
      <c r="X217" s="21">
        <f>X197-Baseline!X197</f>
        <v>5.1353811023475</v>
      </c>
      <c r="Y217" s="21">
        <f>Y197-Baseline!Y197</f>
        <v>5.0895255460122053</v>
      </c>
      <c r="Z217" s="21">
        <f>Z197-Baseline!Z197</f>
        <v>5.0446512138952748</v>
      </c>
      <c r="AA217" s="21">
        <f>AA197-Baseline!AA197</f>
        <v>5.0007276239111302</v>
      </c>
      <c r="AB217" s="21">
        <f>AB197-Baseline!AB197</f>
        <v>4.9541492032796928</v>
      </c>
      <c r="AC217" s="21">
        <f>AC197-Baseline!AC197</f>
        <v>18.203939551030828</v>
      </c>
      <c r="AD217" s="21">
        <f>AD197-Baseline!AD197</f>
        <v>17.991521008977013</v>
      </c>
      <c r="AE217" s="21">
        <f>AE197-Baseline!AE197</f>
        <v>17.784521211237717</v>
      </c>
      <c r="AF217" s="21">
        <f>AF197-Baseline!AF197</f>
        <v>17.582765738567574</v>
      </c>
      <c r="AG217" s="21">
        <f>AG197-Baseline!AG197</f>
        <v>17.386086050168398</v>
      </c>
      <c r="AH217" s="21">
        <f>AH197-Baseline!AH197</f>
        <v>17.194319259038181</v>
      </c>
      <c r="AI217" s="21">
        <f>AI197-Baseline!AI197</f>
        <v>17.00730796350333</v>
      </c>
      <c r="AJ217" s="21">
        <f>AJ197-Baseline!AJ197</f>
        <v>16.906574336794552</v>
      </c>
      <c r="AK217" s="21">
        <f>AK197-Baseline!AK197</f>
        <v>16.808961710857155</v>
      </c>
      <c r="AL217" s="21">
        <f>AL197-Baseline!AL197</f>
        <v>16.714380483996919</v>
      </c>
      <c r="AM217" s="21">
        <f>AM197-Baseline!AM197</f>
        <v>16.622743685726206</v>
      </c>
      <c r="AN217" s="21">
        <f>AN197-Baseline!AN197</f>
        <v>16.533966899290828</v>
      </c>
      <c r="AO217" s="21">
        <f>AO197-Baseline!AO197</f>
        <v>16.44796819550697</v>
      </c>
      <c r="AP217" s="21">
        <f>AP197-Baseline!AP197</f>
        <v>16.364668057989181</v>
      </c>
      <c r="AQ217" s="21">
        <f>AQ197-Baseline!AQ197</f>
        <v>16.283989298880279</v>
      </c>
      <c r="AR217" s="21">
        <f>AR197-Baseline!AR197</f>
        <v>16.205857019262602</v>
      </c>
      <c r="AS217" s="21">
        <f>AS197-Baseline!AS197</f>
        <v>16.130198525207593</v>
      </c>
      <c r="AT217" s="21">
        <f>AT197-Baseline!AT197</f>
        <v>16.056943257970232</v>
      </c>
      <c r="AU217" s="21">
        <f>AU197-Baseline!AU197</f>
        <v>15.986022754881684</v>
      </c>
      <c r="AV217" s="21">
        <f>AV197-Baseline!AV197</f>
        <v>15.917370562735396</v>
      </c>
      <c r="AW217" s="21">
        <f>AW197-Baseline!AW197</f>
        <v>15.85092220197777</v>
      </c>
      <c r="AX217" s="21">
        <f>AX197-Baseline!AX197</f>
        <v>15.786615094422448</v>
      </c>
      <c r="AY217" s="21">
        <f>AY197-Baseline!AY197</f>
        <v>15.708401644751849</v>
      </c>
      <c r="AZ217" s="21">
        <f>AZ197-Baseline!AZ197</f>
        <v>15.62701143333703</v>
      </c>
      <c r="BA217" s="21">
        <f>BA197-Baseline!BA197</f>
        <v>15.548196038739878</v>
      </c>
      <c r="BB217" s="21">
        <f>BB197-Baseline!BB197</f>
        <v>15.469997487705809</v>
      </c>
    </row>
    <row r="218" spans="1:54" outlineLevel="2">
      <c r="A218" s="481"/>
      <c r="B218" s="150" t="s">
        <v>473</v>
      </c>
      <c r="C218" s="19"/>
      <c r="D218" s="135" t="s">
        <v>386</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9" t="s">
        <v>493</v>
      </c>
      <c r="B220" s="150" t="s">
        <v>494</v>
      </c>
      <c r="C220" s="19"/>
      <c r="D220" s="135" t="s">
        <v>386</v>
      </c>
      <c r="E220" s="21">
        <f>E200-Baseline!E200</f>
        <v>21.910363953503857</v>
      </c>
      <c r="F220" s="21">
        <f>F200-Baseline!F200</f>
        <v>22.000862383588125</v>
      </c>
      <c r="G220" s="21">
        <f>G200-Baseline!G200</f>
        <v>22.046090538799543</v>
      </c>
      <c r="H220" s="21">
        <f>H200-Baseline!H200</f>
        <v>22.091902930959684</v>
      </c>
      <c r="I220" s="21">
        <f>I200-Baseline!I200</f>
        <v>22.180969674688328</v>
      </c>
      <c r="J220" s="21">
        <f>J200-Baseline!J200</f>
        <v>22.270199700529417</v>
      </c>
      <c r="K220" s="21">
        <f>K200-Baseline!K200</f>
        <v>22.319092554242442</v>
      </c>
      <c r="L220" s="21">
        <f>L200-Baseline!L200</f>
        <v>22.410412572323622</v>
      </c>
      <c r="M220" s="21">
        <f>M200-Baseline!M200</f>
        <v>22.50169974610602</v>
      </c>
      <c r="N220" s="21">
        <f>N200-Baseline!N200</f>
        <v>22.551440810492448</v>
      </c>
      <c r="O220" s="21">
        <f>O200-Baseline!O200</f>
        <v>22.574625885709729</v>
      </c>
      <c r="P220" s="21">
        <f>P200-Baseline!P200</f>
        <v>22.580955453738525</v>
      </c>
      <c r="Q220" s="21">
        <f>Q200-Baseline!Q200</f>
        <v>22.588526408884299</v>
      </c>
      <c r="R220" s="21">
        <f>R200-Baseline!R200</f>
        <v>22.63720690798062</v>
      </c>
      <c r="S220" s="21">
        <f>S200-Baseline!S200</f>
        <v>22.64683272641388</v>
      </c>
      <c r="T220" s="21">
        <f>T200-Baseline!T200</f>
        <v>22.657671764001265</v>
      </c>
      <c r="U220" s="21">
        <f>U200-Baseline!U200</f>
        <v>22.66971028552225</v>
      </c>
      <c r="V220" s="21">
        <f>V200-Baseline!V200</f>
        <v>22.721298246676362</v>
      </c>
      <c r="W220" s="21">
        <f>W200-Baseline!W200</f>
        <v>22.735334860973037</v>
      </c>
      <c r="X220" s="21">
        <f>X200-Baseline!X200</f>
        <v>22.788191236667721</v>
      </c>
      <c r="Y220" s="21">
        <f>Y200-Baseline!Y200</f>
        <v>22.804197548288716</v>
      </c>
      <c r="Z220" s="21">
        <f>Z200-Baseline!Z200</f>
        <v>22.858322435827716</v>
      </c>
      <c r="AA220" s="21">
        <f>AA200-Baseline!AA200</f>
        <v>22.912915639665094</v>
      </c>
      <c r="AB220" s="21">
        <f>AB200-Baseline!AB200</f>
        <v>22.947508676752747</v>
      </c>
      <c r="AC220" s="21">
        <f>AC200-Baseline!AC200</f>
        <v>142.07524502053121</v>
      </c>
      <c r="AD220" s="21">
        <f>AD200-Baseline!AD200</f>
        <v>142.52525253006331</v>
      </c>
      <c r="AE220" s="21">
        <f>AE200-Baseline!AE200</f>
        <v>143.00026023824017</v>
      </c>
      <c r="AF220" s="21">
        <f>AF200-Baseline!AF200</f>
        <v>143.46542851471156</v>
      </c>
      <c r="AG220" s="21">
        <f>AG200-Baseline!AG200</f>
        <v>143.92396328871405</v>
      </c>
      <c r="AH220" s="21">
        <f>AH200-Baseline!AH200</f>
        <v>144.37983017723951</v>
      </c>
      <c r="AI220" s="21">
        <f>AI200-Baseline!AI200</f>
        <v>144.83858706423638</v>
      </c>
      <c r="AJ220" s="21">
        <f>AJ200-Baseline!AJ200</f>
        <v>145.99293570141597</v>
      </c>
      <c r="AK220" s="21">
        <f>AK200-Baseline!AK200</f>
        <v>147.15192423857266</v>
      </c>
      <c r="AL220" s="21">
        <f>AL200-Baseline!AL200</f>
        <v>148.31712908628765</v>
      </c>
      <c r="AM220" s="21">
        <f>AM200-Baseline!AM200</f>
        <v>149.48912501871723</v>
      </c>
      <c r="AN220" s="21">
        <f>AN200-Baseline!AN200</f>
        <v>150.66771686679638</v>
      </c>
      <c r="AO220" s="21">
        <f>AO200-Baseline!AO200</f>
        <v>151.85236321133368</v>
      </c>
      <c r="AP220" s="21">
        <f>AP200-Baseline!AP200</f>
        <v>153.04310921549717</v>
      </c>
      <c r="AQ220" s="21">
        <f>AQ200-Baseline!AQ200</f>
        <v>154.24013782698634</v>
      </c>
      <c r="AR220" s="21">
        <f>AR200-Baseline!AR200</f>
        <v>155.44338078497057</v>
      </c>
      <c r="AS220" s="21">
        <f>AS200-Baseline!AS200</f>
        <v>156.6527280475959</v>
      </c>
      <c r="AT220" s="21">
        <f>AT200-Baseline!AT200</f>
        <v>157.86812609175095</v>
      </c>
      <c r="AU220" s="21">
        <f>AU200-Baseline!AU200</f>
        <v>159.08957035663158</v>
      </c>
      <c r="AV220" s="21">
        <f>AV200-Baseline!AV200</f>
        <v>160.31702826214948</v>
      </c>
      <c r="AW220" s="21">
        <f>AW200-Baseline!AW200</f>
        <v>161.55044397151815</v>
      </c>
      <c r="AX220" s="21">
        <f>AX200-Baseline!AX200</f>
        <v>162.78977179188445</v>
      </c>
      <c r="AY220" s="21">
        <f>AY200-Baseline!AY200</f>
        <v>163.84542570738495</v>
      </c>
      <c r="AZ220" s="21">
        <f>AZ200-Baseline!AZ200</f>
        <v>164.84116548132593</v>
      </c>
      <c r="BA220" s="21">
        <f>BA200-Baseline!BA200</f>
        <v>165.84537673753175</v>
      </c>
      <c r="BB220" s="21">
        <f>BB200-Baseline!BB200</f>
        <v>166.84350409355812</v>
      </c>
    </row>
    <row r="221" spans="1:54" outlineLevel="2">
      <c r="A221" s="480"/>
      <c r="B221" s="150" t="s">
        <v>495</v>
      </c>
      <c r="C221" s="19"/>
      <c r="D221" s="135" t="s">
        <v>386</v>
      </c>
      <c r="E221" s="21">
        <f>E201-Baseline!E201</f>
        <v>15.778046969112056</v>
      </c>
      <c r="F221" s="21">
        <f>F201-Baseline!F201</f>
        <v>15.780371909510377</v>
      </c>
      <c r="G221" s="21">
        <f>G201-Baseline!G201</f>
        <v>15.783689413928428</v>
      </c>
      <c r="H221" s="21">
        <f>H201-Baseline!H201</f>
        <v>15.789479868261854</v>
      </c>
      <c r="I221" s="21">
        <f>I201-Baseline!I201</f>
        <v>15.797709668623529</v>
      </c>
      <c r="J221" s="21">
        <f>J201-Baseline!J201</f>
        <v>15.8084314232845</v>
      </c>
      <c r="K221" s="21">
        <f>K201-Baseline!K201</f>
        <v>15.822667208940015</v>
      </c>
      <c r="L221" s="21">
        <f>L201-Baseline!L201</f>
        <v>15.839227039457771</v>
      </c>
      <c r="M221" s="21">
        <f>M201-Baseline!M201</f>
        <v>15.858084247574794</v>
      </c>
      <c r="N221" s="21">
        <f>N201-Baseline!N201</f>
        <v>15.879213507689812</v>
      </c>
      <c r="O221" s="21">
        <f>O201-Baseline!O201</f>
        <v>15.860202688559532</v>
      </c>
      <c r="P221" s="21">
        <f>P201-Baseline!P201</f>
        <v>15.833197114857525</v>
      </c>
      <c r="Q221" s="21">
        <f>Q201-Baseline!Q201</f>
        <v>15.809415906195641</v>
      </c>
      <c r="R221" s="21">
        <f>R201-Baseline!R201</f>
        <v>15.788804128356173</v>
      </c>
      <c r="S221" s="21">
        <f>S201-Baseline!S201</f>
        <v>15.769764131028621</v>
      </c>
      <c r="T221" s="21">
        <f>T201-Baseline!T201</f>
        <v>15.753773968682104</v>
      </c>
      <c r="U221" s="21">
        <f>U201-Baseline!U201</f>
        <v>15.740784422788641</v>
      </c>
      <c r="V221" s="21">
        <f>V201-Baseline!V201</f>
        <v>15.730748290712693</v>
      </c>
      <c r="W221" s="21">
        <f>W201-Baseline!W201</f>
        <v>15.723620350040747</v>
      </c>
      <c r="X221" s="21">
        <f>X201-Baseline!X201</f>
        <v>15.71935724282535</v>
      </c>
      <c r="Y221" s="21">
        <f>Y201-Baseline!Y201</f>
        <v>15.717917542659631</v>
      </c>
      <c r="Z221" s="21">
        <f>Z201-Baseline!Z201</f>
        <v>15.719261534041587</v>
      </c>
      <c r="AA221" s="21">
        <f>AA201-Baseline!AA201</f>
        <v>15.72335128362028</v>
      </c>
      <c r="AB221" s="21">
        <f>AB201-Baseline!AB201</f>
        <v>15.716748368361138</v>
      </c>
      <c r="AC221" s="21">
        <f>AC201-Baseline!AC201</f>
        <v>88.008783038774723</v>
      </c>
      <c r="AD221" s="21">
        <f>AD201-Baseline!AD201</f>
        <v>88.070852957168555</v>
      </c>
      <c r="AE221" s="21">
        <f>AE201-Baseline!AE201</f>
        <v>88.139353517291823</v>
      </c>
      <c r="AF221" s="21">
        <f>AF201-Baseline!AF201</f>
        <v>88.211533242571349</v>
      </c>
      <c r="AG221" s="21">
        <f>AG201-Baseline!AG201</f>
        <v>88.285794528363709</v>
      </c>
      <c r="AH221" s="21">
        <f>AH201-Baseline!AH201</f>
        <v>88.362083810463176</v>
      </c>
      <c r="AI221" s="21">
        <f>AI201-Baseline!AI201</f>
        <v>88.442570690336851</v>
      </c>
      <c r="AJ221" s="21">
        <f>AJ201-Baseline!AJ201</f>
        <v>88.946797353776418</v>
      </c>
      <c r="AK221" s="21">
        <f>AK201-Baseline!AK201</f>
        <v>89.456406272807072</v>
      </c>
      <c r="AL221" s="21">
        <f>AL201-Baseline!AL201</f>
        <v>89.971424749765546</v>
      </c>
      <c r="AM221" s="21">
        <f>AM201-Baseline!AM201</f>
        <v>90.491971694114355</v>
      </c>
      <c r="AN221" s="21">
        <f>AN201-Baseline!AN201</f>
        <v>91.018022453617192</v>
      </c>
      <c r="AO221" s="21">
        <f>AO201-Baseline!AO201</f>
        <v>91.549358684211427</v>
      </c>
      <c r="AP221" s="21">
        <f>AP201-Baseline!AP201</f>
        <v>92.085929516966644</v>
      </c>
      <c r="AQ221" s="21">
        <f>AQ201-Baseline!AQ201</f>
        <v>92.627705568228436</v>
      </c>
      <c r="AR221" s="21">
        <f>AR201-Baseline!AR201</f>
        <v>93.174629678023393</v>
      </c>
      <c r="AS221" s="21">
        <f>AS201-Baseline!AS201</f>
        <v>93.726624148528231</v>
      </c>
      <c r="AT221" s="21">
        <f>AT201-Baseline!AT201</f>
        <v>94.283618178794313</v>
      </c>
      <c r="AU221" s="21">
        <f>AU201-Baseline!AU201</f>
        <v>94.845558811992049</v>
      </c>
      <c r="AV221" s="21">
        <f>AV201-Baseline!AV201</f>
        <v>95.412388729077065</v>
      </c>
      <c r="AW221" s="21">
        <f>AW201-Baseline!AW201</f>
        <v>95.984047207482604</v>
      </c>
      <c r="AX221" s="21">
        <f>AX201-Baseline!AX201</f>
        <v>96.560475380083631</v>
      </c>
      <c r="AY221" s="21">
        <f>AY201-Baseline!AY201</f>
        <v>97.031423966294739</v>
      </c>
      <c r="AZ221" s="21">
        <f>AZ201-Baseline!AZ201</f>
        <v>97.469147188461662</v>
      </c>
      <c r="BA221" s="21">
        <f>BA201-Baseline!BA201</f>
        <v>97.913407996492836</v>
      </c>
      <c r="BB221" s="21">
        <f>BB201-Baseline!BB201</f>
        <v>98.355106631546022</v>
      </c>
    </row>
    <row r="222" spans="1:54" outlineLevel="2">
      <c r="A222" s="481"/>
      <c r="B222" s="150" t="s">
        <v>496</v>
      </c>
      <c r="C222" s="19"/>
      <c r="D222" s="135" t="s">
        <v>386</v>
      </c>
      <c r="E222" s="21">
        <f>E202-Baseline!E202</f>
        <v>28.081563362605756</v>
      </c>
      <c r="F222" s="21">
        <f>F202-Baseline!F202</f>
        <v>28.197944162192783</v>
      </c>
      <c r="G222" s="21">
        <f>G202-Baseline!G202</f>
        <v>28.315568828364121</v>
      </c>
      <c r="H222" s="21">
        <f>H202-Baseline!H202</f>
        <v>28.43722106920789</v>
      </c>
      <c r="I222" s="21">
        <f>I202-Baseline!I202</f>
        <v>28.562877338130544</v>
      </c>
      <c r="J222" s="21">
        <f>J202-Baseline!J202</f>
        <v>28.692680814934977</v>
      </c>
      <c r="K222" s="21">
        <f>K202-Baseline!K202</f>
        <v>28.828991499266461</v>
      </c>
      <c r="L222" s="21">
        <f>L202-Baseline!L202</f>
        <v>28.96920908749523</v>
      </c>
      <c r="M222" s="21">
        <f>M202-Baseline!M202</f>
        <v>29.113318315516384</v>
      </c>
      <c r="N222" s="21">
        <f>N202-Baseline!N202</f>
        <v>29.261305477860237</v>
      </c>
      <c r="O222" s="21">
        <f>O202-Baseline!O202</f>
        <v>29.31897175920253</v>
      </c>
      <c r="P222" s="21">
        <f>P202-Baseline!P202</f>
        <v>29.35712888102438</v>
      </c>
      <c r="Q222" s="21">
        <f>Q202-Baseline!Q202</f>
        <v>29.400691899486439</v>
      </c>
      <c r="R222" s="21">
        <f>R202-Baseline!R202</f>
        <v>29.449600654622841</v>
      </c>
      <c r="S222" s="21">
        <f>S202-Baseline!S202</f>
        <v>29.499162929044356</v>
      </c>
      <c r="T222" s="21">
        <f>T202-Baseline!T202</f>
        <v>29.553909785675955</v>
      </c>
      <c r="U222" s="21">
        <f>U202-Baseline!U202</f>
        <v>29.613786772567948</v>
      </c>
      <c r="V222" s="21">
        <f>V202-Baseline!V202</f>
        <v>29.67874191068308</v>
      </c>
      <c r="W222" s="21">
        <f>W202-Baseline!W202</f>
        <v>29.748725701303549</v>
      </c>
      <c r="X222" s="21">
        <f>X202-Baseline!X202</f>
        <v>29.823690947383128</v>
      </c>
      <c r="Y222" s="21">
        <f>Y202-Baseline!Y202</f>
        <v>29.903592864624748</v>
      </c>
      <c r="Z222" s="21">
        <f>Z202-Baseline!Z202</f>
        <v>29.988388820501296</v>
      </c>
      <c r="AA222" s="21">
        <f>AA202-Baseline!AA202</f>
        <v>30.078038429205115</v>
      </c>
      <c r="AB222" s="21">
        <f>AB202-Baseline!AB202</f>
        <v>30.14499169355534</v>
      </c>
      <c r="AC222" s="21">
        <f>AC202-Baseline!AC202</f>
        <v>195.86021963937176</v>
      </c>
      <c r="AD222" s="21">
        <f>AD202-Baseline!AD202</f>
        <v>196.66179907908031</v>
      </c>
      <c r="AE222" s="21">
        <f>AE202-Baseline!AE202</f>
        <v>197.46713176555917</v>
      </c>
      <c r="AF222" s="21">
        <f>AF202-Baseline!AF202</f>
        <v>198.26840606634772</v>
      </c>
      <c r="AG222" s="21">
        <f>AG202-Baseline!AG202</f>
        <v>199.0612566336539</v>
      </c>
      <c r="AH222" s="21">
        <f>AH202-Baseline!AH202</f>
        <v>199.84593563057575</v>
      </c>
      <c r="AI222" s="21">
        <f>AI202-Baseline!AI202</f>
        <v>200.62935033983032</v>
      </c>
      <c r="AJ222" s="21">
        <f>AJ202-Baseline!AJ202</f>
        <v>202.37692588210723</v>
      </c>
      <c r="AK222" s="21">
        <f>AK202-Baseline!AK202</f>
        <v>204.13119831747491</v>
      </c>
      <c r="AL222" s="21">
        <f>AL202-Baseline!AL202</f>
        <v>205.89246416670659</v>
      </c>
      <c r="AM222" s="21">
        <f>AM202-Baseline!AM202</f>
        <v>207.66128756094759</v>
      </c>
      <c r="AN222" s="21">
        <f>AN202-Baseline!AN202</f>
        <v>209.43779512275697</v>
      </c>
      <c r="AO222" s="21">
        <f>AO202-Baseline!AO202</f>
        <v>211.22152548437558</v>
      </c>
      <c r="AP222" s="21">
        <f>AP202-Baseline!AP202</f>
        <v>213.01251320798829</v>
      </c>
      <c r="AQ222" s="21">
        <f>AQ202-Baseline!AQ202</f>
        <v>214.81085089099437</v>
      </c>
      <c r="AR222" s="21">
        <f>AR202-Baseline!AR202</f>
        <v>216.61654142500478</v>
      </c>
      <c r="AS222" s="21">
        <f>AS202-Baseline!AS202</f>
        <v>218.42952010019235</v>
      </c>
      <c r="AT222" s="21">
        <f>AT202-Baseline!AT202</f>
        <v>220.24973688880542</v>
      </c>
      <c r="AU222" s="21">
        <f>AU202-Baseline!AU202</f>
        <v>222.07718946363434</v>
      </c>
      <c r="AV222" s="21">
        <f>AV202-Baseline!AV202</f>
        <v>223.91185677363418</v>
      </c>
      <c r="AW222" s="21">
        <f>AW202-Baseline!AW202</f>
        <v>225.75370206759419</v>
      </c>
      <c r="AX222" s="21">
        <f>AX202-Baseline!AX202</f>
        <v>227.60268870814141</v>
      </c>
      <c r="AY222" s="21">
        <f>AY202-Baseline!AY202</f>
        <v>229.19162484198847</v>
      </c>
      <c r="AZ222" s="21">
        <f>AZ202-Baseline!AZ202</f>
        <v>230.69474300183794</v>
      </c>
      <c r="BA222" s="21">
        <f>BA202-Baseline!BA202</f>
        <v>232.20843134159387</v>
      </c>
      <c r="BB222" s="21">
        <f>BB202-Baseline!BB202</f>
        <v>233.7127993430903</v>
      </c>
    </row>
    <row r="223" spans="1:54" outlineLevel="2">
      <c r="B223" s="19"/>
      <c r="C223" s="19"/>
      <c r="D223" s="19"/>
      <c r="E223" s="15"/>
    </row>
    <row r="224" spans="1:54" outlineLevel="2">
      <c r="A224" s="479" t="s">
        <v>497</v>
      </c>
      <c r="B224" s="150" t="s">
        <v>494</v>
      </c>
      <c r="C224" s="19"/>
      <c r="D224" s="135" t="s">
        <v>386</v>
      </c>
      <c r="E224" s="21">
        <f>E204-Baseline!E204</f>
        <v>21.910363953503857</v>
      </c>
      <c r="F224" s="21">
        <f>F204-Baseline!F204</f>
        <v>43.911226337091982</v>
      </c>
      <c r="G224" s="21">
        <f>G204-Baseline!G204</f>
        <v>65.957316875891522</v>
      </c>
      <c r="H224" s="21">
        <f>H204-Baseline!H204</f>
        <v>88.049219806851198</v>
      </c>
      <c r="I224" s="21">
        <f>I204-Baseline!I204</f>
        <v>110.23018948153953</v>
      </c>
      <c r="J224" s="21">
        <f>J204-Baseline!J204</f>
        <v>132.50038918206894</v>
      </c>
      <c r="K224" s="21">
        <f>K204-Baseline!K204</f>
        <v>154.81948173631139</v>
      </c>
      <c r="L224" s="21">
        <f>L204-Baseline!L204</f>
        <v>177.22989430863501</v>
      </c>
      <c r="M224" s="21">
        <f>M204-Baseline!M204</f>
        <v>199.73159405474104</v>
      </c>
      <c r="N224" s="21">
        <f>N204-Baseline!N204</f>
        <v>222.28303486523347</v>
      </c>
      <c r="O224" s="21">
        <f>O204-Baseline!O204</f>
        <v>244.85766075094321</v>
      </c>
      <c r="P224" s="21">
        <f>P204-Baseline!P204</f>
        <v>267.43861620468175</v>
      </c>
      <c r="Q224" s="21">
        <f>Q204-Baseline!Q204</f>
        <v>290.02714261356607</v>
      </c>
      <c r="R224" s="21">
        <f>R204-Baseline!R204</f>
        <v>312.66434952154668</v>
      </c>
      <c r="S224" s="21">
        <f>S204-Baseline!S204</f>
        <v>335.31118224796057</v>
      </c>
      <c r="T224" s="21">
        <f>T204-Baseline!T204</f>
        <v>357.96885401196187</v>
      </c>
      <c r="U224" s="21">
        <f>U204-Baseline!U204</f>
        <v>380.63856429748409</v>
      </c>
      <c r="V224" s="21">
        <f>V204-Baseline!V204</f>
        <v>403.35986254416048</v>
      </c>
      <c r="W224" s="21">
        <f>W204-Baseline!W204</f>
        <v>426.09519740513349</v>
      </c>
      <c r="X224" s="21">
        <f>X204-Baseline!X204</f>
        <v>448.88338864180122</v>
      </c>
      <c r="Y224" s="21">
        <f>Y204-Baseline!Y204</f>
        <v>471.68758619008992</v>
      </c>
      <c r="Z224" s="21">
        <f>Z204-Baseline!Z204</f>
        <v>494.5459086259176</v>
      </c>
      <c r="AA224" s="21">
        <f>AA204-Baseline!AA204</f>
        <v>517.45882426558273</v>
      </c>
      <c r="AB224" s="21">
        <f>AB204-Baseline!AB204</f>
        <v>540.40633294233544</v>
      </c>
      <c r="AC224" s="21">
        <f>AC204-Baseline!AC204</f>
        <v>682.4815779628666</v>
      </c>
      <c r="AD224" s="21">
        <f>AD204-Baseline!AD204</f>
        <v>825.00683049292991</v>
      </c>
      <c r="AE224" s="21">
        <f>AE204-Baseline!AE204</f>
        <v>968.00709073117014</v>
      </c>
      <c r="AF224" s="21">
        <f>AF204-Baseline!AF204</f>
        <v>1111.4725192458818</v>
      </c>
      <c r="AG224" s="21">
        <f>AG204-Baseline!AG204</f>
        <v>1255.3964825345959</v>
      </c>
      <c r="AH224" s="21">
        <f>AH204-Baseline!AH204</f>
        <v>1399.7763127118353</v>
      </c>
      <c r="AI224" s="21">
        <f>AI204-Baseline!AI204</f>
        <v>1544.6148997760718</v>
      </c>
      <c r="AJ224" s="21">
        <f>AJ204-Baseline!AJ204</f>
        <v>1690.6078354774877</v>
      </c>
      <c r="AK224" s="21">
        <f>AK204-Baseline!AK204</f>
        <v>1837.7597597160604</v>
      </c>
      <c r="AL224" s="21">
        <f>AL204-Baseline!AL204</f>
        <v>1986.0768888023481</v>
      </c>
      <c r="AM224" s="21">
        <f>AM204-Baseline!AM204</f>
        <v>2135.5660138210651</v>
      </c>
      <c r="AN224" s="21">
        <f>AN204-Baseline!AN204</f>
        <v>2286.2337306878617</v>
      </c>
      <c r="AO224" s="21">
        <f>AO204-Baseline!AO204</f>
        <v>2438.0860938991955</v>
      </c>
      <c r="AP224" s="21">
        <f>AP204-Baseline!AP204</f>
        <v>2591.1292031146927</v>
      </c>
      <c r="AQ224" s="21">
        <f>AQ204-Baseline!AQ204</f>
        <v>2745.3693409416792</v>
      </c>
      <c r="AR224" s="21">
        <f>AR204-Baseline!AR204</f>
        <v>2900.8127217266497</v>
      </c>
      <c r="AS224" s="21">
        <f>AS204-Baseline!AS204</f>
        <v>3057.4654497742454</v>
      </c>
      <c r="AT224" s="21">
        <f>AT204-Baseline!AT204</f>
        <v>3215.3335758659964</v>
      </c>
      <c r="AU224" s="21">
        <f>AU204-Baseline!AU204</f>
        <v>3374.423146222628</v>
      </c>
      <c r="AV224" s="21">
        <f>AV204-Baseline!AV204</f>
        <v>3534.7401744847775</v>
      </c>
      <c r="AW224" s="21">
        <f>AW204-Baseline!AW204</f>
        <v>3696.2906184562958</v>
      </c>
      <c r="AX224" s="21">
        <f>AX204-Baseline!AX204</f>
        <v>3859.0803902481803</v>
      </c>
      <c r="AY224" s="21">
        <f>AY204-Baseline!AY204</f>
        <v>4022.9258159555652</v>
      </c>
      <c r="AZ224" s="21">
        <f>AZ204-Baseline!AZ204</f>
        <v>4187.766981436891</v>
      </c>
      <c r="BA224" s="21">
        <f>BA204-Baseline!BA204</f>
        <v>4353.6123581744232</v>
      </c>
      <c r="BB224" s="21">
        <f>BB204-Baseline!BB204</f>
        <v>4520.4558622679815</v>
      </c>
    </row>
    <row r="225" spans="1:54" outlineLevel="2">
      <c r="A225" s="480"/>
      <c r="B225" s="150" t="s">
        <v>495</v>
      </c>
      <c r="C225" s="19"/>
      <c r="D225" s="135" t="s">
        <v>386</v>
      </c>
      <c r="E225" s="21">
        <f>E205-Baseline!E205</f>
        <v>15.778046969112056</v>
      </c>
      <c r="F225" s="21">
        <f>F205-Baseline!F205</f>
        <v>31.558418878622433</v>
      </c>
      <c r="G225" s="21">
        <f>G205-Baseline!G205</f>
        <v>47.342108292550861</v>
      </c>
      <c r="H225" s="21">
        <f>H205-Baseline!H205</f>
        <v>63.131588160812711</v>
      </c>
      <c r="I225" s="21">
        <f>I205-Baseline!I205</f>
        <v>78.929297829436237</v>
      </c>
      <c r="J225" s="21">
        <f>J205-Baseline!J205</f>
        <v>94.73772925272074</v>
      </c>
      <c r="K225" s="21">
        <f>K205-Baseline!K205</f>
        <v>110.56039646166076</v>
      </c>
      <c r="L225" s="21">
        <f>L205-Baseline!L205</f>
        <v>126.39962350111853</v>
      </c>
      <c r="M225" s="21">
        <f>M205-Baseline!M205</f>
        <v>142.25770774869332</v>
      </c>
      <c r="N225" s="21">
        <f>N205-Baseline!N205</f>
        <v>158.13692125638312</v>
      </c>
      <c r="O225" s="21">
        <f>O205-Baseline!O205</f>
        <v>173.99712394494264</v>
      </c>
      <c r="P225" s="21">
        <f>P205-Baseline!P205</f>
        <v>189.83032105980016</v>
      </c>
      <c r="Q225" s="21">
        <f>Q205-Baseline!Q205</f>
        <v>205.63973696599581</v>
      </c>
      <c r="R225" s="21">
        <f>R205-Baseline!R205</f>
        <v>221.42854109435197</v>
      </c>
      <c r="S225" s="21">
        <f>S205-Baseline!S205</f>
        <v>237.19830522538058</v>
      </c>
      <c r="T225" s="21">
        <f>T205-Baseline!T205</f>
        <v>252.95207919406269</v>
      </c>
      <c r="U225" s="21">
        <f>U205-Baseline!U205</f>
        <v>268.69286361685135</v>
      </c>
      <c r="V225" s="21">
        <f>V205-Baseline!V205</f>
        <v>284.42361190756407</v>
      </c>
      <c r="W225" s="21">
        <f>W205-Baseline!W205</f>
        <v>300.1472322576048</v>
      </c>
      <c r="X225" s="21">
        <f>X205-Baseline!X205</f>
        <v>315.86658950043017</v>
      </c>
      <c r="Y225" s="21">
        <f>Y205-Baseline!Y205</f>
        <v>331.58450704308979</v>
      </c>
      <c r="Z225" s="21">
        <f>Z205-Baseline!Z205</f>
        <v>347.30376857713139</v>
      </c>
      <c r="AA225" s="21">
        <f>AA205-Baseline!AA205</f>
        <v>363.02711986075167</v>
      </c>
      <c r="AB225" s="21">
        <f>AB205-Baseline!AB205</f>
        <v>378.74386822911282</v>
      </c>
      <c r="AC225" s="21">
        <f>AC205-Baseline!AC205</f>
        <v>466.75265126788753</v>
      </c>
      <c r="AD225" s="21">
        <f>AD205-Baseline!AD205</f>
        <v>554.82350422505613</v>
      </c>
      <c r="AE225" s="21">
        <f>AE205-Baseline!AE205</f>
        <v>642.96285774234798</v>
      </c>
      <c r="AF225" s="21">
        <f>AF205-Baseline!AF205</f>
        <v>731.17439098491934</v>
      </c>
      <c r="AG225" s="21">
        <f>AG205-Baseline!AG205</f>
        <v>819.46018551328302</v>
      </c>
      <c r="AH225" s="21">
        <f>AH205-Baseline!AH205</f>
        <v>907.82226932374624</v>
      </c>
      <c r="AI225" s="21">
        <f>AI205-Baseline!AI205</f>
        <v>996.26484001408312</v>
      </c>
      <c r="AJ225" s="21">
        <f>AJ205-Baseline!AJ205</f>
        <v>1085.2116373678596</v>
      </c>
      <c r="AK225" s="21">
        <f>AK205-Baseline!AK205</f>
        <v>1174.6680436406666</v>
      </c>
      <c r="AL225" s="21">
        <f>AL205-Baseline!AL205</f>
        <v>1264.6394683904321</v>
      </c>
      <c r="AM225" s="21">
        <f>AM205-Baseline!AM205</f>
        <v>1355.1314400845465</v>
      </c>
      <c r="AN225" s="21">
        <f>AN205-Baseline!AN205</f>
        <v>1446.1494625381638</v>
      </c>
      <c r="AO225" s="21">
        <f>AO205-Baseline!AO205</f>
        <v>1537.6988212223753</v>
      </c>
      <c r="AP225" s="21">
        <f>AP205-Baseline!AP205</f>
        <v>1629.7847507393419</v>
      </c>
      <c r="AQ225" s="21">
        <f>AQ205-Baseline!AQ205</f>
        <v>1722.4124563075704</v>
      </c>
      <c r="AR225" s="21">
        <f>AR205-Baseline!AR205</f>
        <v>1815.5870859855938</v>
      </c>
      <c r="AS225" s="21">
        <f>AS205-Baseline!AS205</f>
        <v>1909.3137101341222</v>
      </c>
      <c r="AT225" s="21">
        <f>AT205-Baseline!AT205</f>
        <v>2003.5973283129165</v>
      </c>
      <c r="AU225" s="21">
        <f>AU205-Baseline!AU205</f>
        <v>2098.4428871249083</v>
      </c>
      <c r="AV225" s="21">
        <f>AV205-Baseline!AV205</f>
        <v>2193.8552758539854</v>
      </c>
      <c r="AW225" s="21">
        <f>AW205-Baseline!AW205</f>
        <v>2289.8393230614679</v>
      </c>
      <c r="AX225" s="21">
        <f>AX205-Baseline!AX205</f>
        <v>2386.3997984415514</v>
      </c>
      <c r="AY225" s="21">
        <f>AY205-Baseline!AY205</f>
        <v>2483.4312224078462</v>
      </c>
      <c r="AZ225" s="21">
        <f>AZ205-Baseline!AZ205</f>
        <v>2580.9003695963079</v>
      </c>
      <c r="BA225" s="21">
        <f>BA205-Baseline!BA205</f>
        <v>2678.8137775928008</v>
      </c>
      <c r="BB225" s="21">
        <f>BB205-Baseline!BB205</f>
        <v>2777.1688842243466</v>
      </c>
    </row>
    <row r="226" spans="1:54" outlineLevel="2">
      <c r="A226" s="481"/>
      <c r="B226" s="150" t="s">
        <v>496</v>
      </c>
      <c r="C226" s="19"/>
      <c r="D226" s="135" t="s">
        <v>386</v>
      </c>
      <c r="E226" s="21">
        <f>E206-Baseline!E206</f>
        <v>28.081563362605756</v>
      </c>
      <c r="F226" s="21">
        <f>F206-Baseline!F206</f>
        <v>56.279507524798539</v>
      </c>
      <c r="G226" s="21">
        <f>G206-Baseline!G206</f>
        <v>84.595076353162654</v>
      </c>
      <c r="H226" s="21">
        <f>H206-Baseline!H206</f>
        <v>113.03229742237055</v>
      </c>
      <c r="I226" s="21">
        <f>I206-Baseline!I206</f>
        <v>141.5951747605011</v>
      </c>
      <c r="J226" s="21">
        <f>J206-Baseline!J206</f>
        <v>170.28785557543608</v>
      </c>
      <c r="K226" s="21">
        <f>K206-Baseline!K206</f>
        <v>199.11684707470255</v>
      </c>
      <c r="L226" s="21">
        <f>L206-Baseline!L206</f>
        <v>228.08605616219779</v>
      </c>
      <c r="M226" s="21">
        <f>M206-Baseline!M206</f>
        <v>257.19937447771417</v>
      </c>
      <c r="N226" s="21">
        <f>N206-Baseline!N206</f>
        <v>286.46067995557439</v>
      </c>
      <c r="O226" s="21">
        <f>O206-Baseline!O206</f>
        <v>315.77965171477695</v>
      </c>
      <c r="P226" s="21">
        <f>P206-Baseline!P206</f>
        <v>345.13678059580133</v>
      </c>
      <c r="Q226" s="21">
        <f>Q206-Baseline!Q206</f>
        <v>374.53747249528777</v>
      </c>
      <c r="R226" s="21">
        <f>R206-Baseline!R206</f>
        <v>403.9870731499106</v>
      </c>
      <c r="S226" s="21">
        <f>S206-Baseline!S206</f>
        <v>433.48623607895496</v>
      </c>
      <c r="T226" s="21">
        <f>T206-Baseline!T206</f>
        <v>463.04014586463092</v>
      </c>
      <c r="U226" s="21">
        <f>U206-Baseline!U206</f>
        <v>492.65393263719886</v>
      </c>
      <c r="V226" s="21">
        <f>V206-Baseline!V206</f>
        <v>522.33267454788199</v>
      </c>
      <c r="W226" s="21">
        <f>W206-Baseline!W206</f>
        <v>552.08140024918555</v>
      </c>
      <c r="X226" s="21">
        <f>X206-Baseline!X206</f>
        <v>581.90509119656872</v>
      </c>
      <c r="Y226" s="21">
        <f>Y206-Baseline!Y206</f>
        <v>611.8086840611935</v>
      </c>
      <c r="Z226" s="21">
        <f>Z206-Baseline!Z206</f>
        <v>641.79707288169482</v>
      </c>
      <c r="AA226" s="21">
        <f>AA206-Baseline!AA206</f>
        <v>671.87511131089991</v>
      </c>
      <c r="AB226" s="21">
        <f>AB206-Baseline!AB206</f>
        <v>702.02010300445522</v>
      </c>
      <c r="AC226" s="21">
        <f>AC206-Baseline!AC206</f>
        <v>897.88032264382696</v>
      </c>
      <c r="AD226" s="21">
        <f>AD206-Baseline!AD206</f>
        <v>1094.5421217229073</v>
      </c>
      <c r="AE226" s="21">
        <f>AE206-Baseline!AE206</f>
        <v>1292.0092534884664</v>
      </c>
      <c r="AF226" s="21">
        <f>AF206-Baseline!AF206</f>
        <v>1490.2776595548141</v>
      </c>
      <c r="AG226" s="21">
        <f>AG206-Baseline!AG206</f>
        <v>1689.3389161884679</v>
      </c>
      <c r="AH226" s="21">
        <f>AH206-Baseline!AH206</f>
        <v>1889.1848518190436</v>
      </c>
      <c r="AI226" s="21">
        <f>AI206-Baseline!AI206</f>
        <v>2089.8142021588737</v>
      </c>
      <c r="AJ226" s="21">
        <f>AJ206-Baseline!AJ206</f>
        <v>2292.1911280409809</v>
      </c>
      <c r="AK226" s="21">
        <f>AK206-Baseline!AK206</f>
        <v>2496.3223263584559</v>
      </c>
      <c r="AL226" s="21">
        <f>AL206-Baseline!AL206</f>
        <v>2702.2147905251627</v>
      </c>
      <c r="AM226" s="21">
        <f>AM206-Baseline!AM206</f>
        <v>2909.8760780861103</v>
      </c>
      <c r="AN226" s="21">
        <f>AN206-Baseline!AN206</f>
        <v>3119.3138732088673</v>
      </c>
      <c r="AO226" s="21">
        <f>AO206-Baseline!AO206</f>
        <v>3330.5353986932428</v>
      </c>
      <c r="AP226" s="21">
        <f>AP206-Baseline!AP206</f>
        <v>3543.5479119012311</v>
      </c>
      <c r="AQ226" s="21">
        <f>AQ206-Baseline!AQ206</f>
        <v>3758.3587627922257</v>
      </c>
      <c r="AR226" s="21">
        <f>AR206-Baseline!AR206</f>
        <v>3974.9753042172306</v>
      </c>
      <c r="AS226" s="21">
        <f>AS206-Baseline!AS206</f>
        <v>4193.4048243174229</v>
      </c>
      <c r="AT226" s="21">
        <f>AT206-Baseline!AT206</f>
        <v>4413.6545612062282</v>
      </c>
      <c r="AU226" s="21">
        <f>AU206-Baseline!AU206</f>
        <v>4635.7317506698628</v>
      </c>
      <c r="AV226" s="21">
        <f>AV206-Baseline!AV206</f>
        <v>4859.6436074434969</v>
      </c>
      <c r="AW226" s="21">
        <f>AW206-Baseline!AW206</f>
        <v>5085.3973095110914</v>
      </c>
      <c r="AX226" s="21">
        <f>AX206-Baseline!AX206</f>
        <v>5312.999998219233</v>
      </c>
      <c r="AY226" s="21">
        <f>AY206-Baseline!AY206</f>
        <v>5542.1916230612214</v>
      </c>
      <c r="AZ226" s="21">
        <f>AZ206-Baseline!AZ206</f>
        <v>5772.8863660630595</v>
      </c>
      <c r="BA226" s="21">
        <f>BA206-Baseline!BA206</f>
        <v>6005.094797404653</v>
      </c>
      <c r="BB226" s="21">
        <f>BB206-Baseline!BB206</f>
        <v>6238.8075967477434</v>
      </c>
    </row>
    <row r="227" spans="1:54" outlineLevel="1">
      <c r="B227" s="19"/>
      <c r="C227" s="19"/>
      <c r="D227" s="19"/>
      <c r="E227" s="15"/>
    </row>
    <row r="228" spans="1:54" ht="13.5"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25" outlineLevel="1" thickTop="1" thickBot="1">
      <c r="A229" s="57"/>
      <c r="B229" s="56" t="s">
        <v>501</v>
      </c>
      <c r="C229" s="57"/>
      <c r="D229" s="56" t="s">
        <v>386</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3.5"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D37:G37"/>
    <mergeCell ref="D38:G38"/>
    <mergeCell ref="D39:G39"/>
    <mergeCell ref="D40:G40"/>
    <mergeCell ref="D32:G32"/>
    <mergeCell ref="D33:G33"/>
    <mergeCell ref="D34:G34"/>
    <mergeCell ref="D35:G35"/>
    <mergeCell ref="D36:G36"/>
    <mergeCell ref="A220:A222"/>
    <mergeCell ref="A224:A226"/>
    <mergeCell ref="A190:A198"/>
    <mergeCell ref="A200:A202"/>
    <mergeCell ref="A143:A154"/>
    <mergeCell ref="A158:A169"/>
    <mergeCell ref="A172:A174"/>
    <mergeCell ref="A176:A178"/>
    <mergeCell ref="A186:A187"/>
    <mergeCell ref="A204:A206"/>
    <mergeCell ref="A210:A218"/>
    <mergeCell ref="AI51:AM51"/>
    <mergeCell ref="AN51:AR51"/>
    <mergeCell ref="AS51:AW51"/>
    <mergeCell ref="AX51:BB51"/>
    <mergeCell ref="A54:A64"/>
    <mergeCell ref="J51:N51"/>
    <mergeCell ref="O51:S51"/>
    <mergeCell ref="T51:X51"/>
    <mergeCell ref="Y51:AC51"/>
    <mergeCell ref="AD51:AH51"/>
    <mergeCell ref="E51:I51"/>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s>
  <dataValidations count="1">
    <dataValidation type="list" allowBlank="1" showInputMessage="1" showErrorMessage="1" sqref="B7" xr:uid="{27A4ACF8-F318-4766-B598-1E17B0ABB640}">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4506CBF3-D73F-402F-87B9-83579F8CE6D9}">
          <x14:formula1>
            <xm:f>'Fixed Data'!$E$55:$E$58</xm:f>
          </x14:formula1>
          <xm:sqref>B158:B169 B143:B154</xm:sqref>
        </x14:dataValidation>
        <x14:dataValidation type="list" allowBlank="1" showInputMessage="1" showErrorMessage="1" xr:uid="{A0D8C0C7-9C4F-4B20-8D45-BCE4A8C3BD2B}">
          <x14:formula1>
            <xm:f>'Fixed Data'!$C$64:$C$65</xm:f>
          </x14:formula1>
          <xm:sqref>B66:B70</xm:sqref>
        </x14:dataValidation>
        <x14:dataValidation type="list" allowBlank="1" showInputMessage="1" showErrorMessage="1" xr:uid="{A5B8EE02-4714-424A-98DA-4F1119A95782}">
          <x14:formula1>
            <xm:f>'Fixed Data'!$C$55:$C$61</xm:f>
          </x14:formula1>
          <xm:sqref>C54:C63</xm:sqref>
        </x14:dataValidation>
        <x14:dataValidation type="list" allowBlank="1" showInputMessage="1" showErrorMessage="1" xr:uid="{46BB8AA3-F8F4-4CDC-88C8-47014C4A8D26}">
          <x14:formula1>
            <xm:f>'Fixed Data'!$A$55:$A$78</xm:f>
          </x14:formula1>
          <xm:sqref>B54:B63</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CA412-E867-4210-8BF9-D7C971FA30C6}">
  <sheetPr>
    <tabColor theme="9" tint="0.59999389629810485"/>
  </sheetPr>
  <dimension ref="A1:S32"/>
  <sheetViews>
    <sheetView workbookViewId="0">
      <selection sqref="A1:XFD1048576"/>
    </sheetView>
  </sheetViews>
  <sheetFormatPr defaultRowHeight="12.75"/>
  <cols>
    <col min="1" max="1" width="22" customWidth="1"/>
  </cols>
  <sheetData>
    <row r="1" spans="1:19">
      <c r="A1" s="4" t="s">
        <v>502</v>
      </c>
    </row>
    <row r="2" spans="1:19">
      <c r="A2" s="472" t="s">
        <v>503</v>
      </c>
      <c r="B2" s="472"/>
      <c r="C2" s="472"/>
      <c r="D2" s="472"/>
      <c r="E2" s="472"/>
      <c r="F2" s="472"/>
      <c r="G2" s="472"/>
      <c r="H2" s="472"/>
      <c r="I2" s="472"/>
      <c r="J2" s="472"/>
      <c r="K2" s="472"/>
      <c r="L2" s="472"/>
      <c r="M2" s="472"/>
      <c r="N2" s="472"/>
      <c r="O2" s="472"/>
      <c r="P2" s="472"/>
      <c r="Q2" s="472"/>
      <c r="R2" s="472"/>
      <c r="S2" s="472"/>
    </row>
    <row r="3" spans="1:19">
      <c r="A3" s="472"/>
      <c r="B3" s="472"/>
      <c r="C3" s="472"/>
      <c r="D3" s="472"/>
      <c r="E3" s="472"/>
      <c r="F3" s="472"/>
      <c r="G3" s="472"/>
      <c r="H3" s="472"/>
      <c r="I3" s="472"/>
      <c r="J3" s="472"/>
      <c r="K3" s="472"/>
      <c r="L3" s="472"/>
      <c r="M3" s="472"/>
      <c r="N3" s="472"/>
      <c r="O3" s="472"/>
      <c r="P3" s="472"/>
      <c r="Q3" s="472"/>
      <c r="R3" s="472"/>
      <c r="S3" s="472"/>
    </row>
    <row r="4" spans="1:19">
      <c r="A4" s="472"/>
      <c r="B4" s="472"/>
      <c r="C4" s="472"/>
      <c r="D4" s="472"/>
      <c r="E4" s="472"/>
      <c r="F4" s="472"/>
      <c r="G4" s="472"/>
      <c r="H4" s="472"/>
      <c r="I4" s="472"/>
      <c r="J4" s="472"/>
      <c r="K4" s="472"/>
      <c r="L4" s="472"/>
      <c r="M4" s="472"/>
      <c r="N4" s="472"/>
      <c r="O4" s="472"/>
      <c r="P4" s="472"/>
      <c r="Q4" s="472"/>
      <c r="R4" s="472"/>
      <c r="S4" s="472"/>
    </row>
    <row r="19" spans="1:19">
      <c r="A19" s="4" t="s">
        <v>505</v>
      </c>
    </row>
    <row r="20" spans="1:19">
      <c r="A20" s="472" t="s">
        <v>506</v>
      </c>
      <c r="B20" s="472"/>
      <c r="C20" s="472"/>
      <c r="D20" s="472"/>
      <c r="E20" s="472"/>
      <c r="F20" s="472"/>
      <c r="G20" s="472"/>
      <c r="H20" s="472"/>
      <c r="I20" s="472"/>
      <c r="J20" s="472"/>
      <c r="K20" s="472"/>
      <c r="L20" s="472"/>
      <c r="M20" s="472"/>
      <c r="N20" s="472"/>
      <c r="O20" s="472"/>
      <c r="P20" s="472"/>
      <c r="Q20" s="472"/>
      <c r="R20" s="472"/>
      <c r="S20" s="472"/>
    </row>
    <row r="21" spans="1:19" ht="25.5" customHeight="1">
      <c r="A21" s="472"/>
      <c r="B21" s="472"/>
      <c r="C21" s="472"/>
      <c r="D21" s="472"/>
      <c r="E21" s="472"/>
      <c r="F21" s="472"/>
      <c r="G21" s="472"/>
      <c r="H21" s="472"/>
      <c r="I21" s="472"/>
      <c r="J21" s="472"/>
      <c r="K21" s="472"/>
      <c r="L21" s="472"/>
      <c r="M21" s="472"/>
      <c r="N21" s="472"/>
      <c r="O21" s="472"/>
      <c r="P21" s="472"/>
      <c r="Q21" s="472"/>
      <c r="R21" s="472"/>
      <c r="S21" s="472"/>
    </row>
    <row r="23" spans="1:19">
      <c r="A23" s="158" t="s">
        <v>348</v>
      </c>
      <c r="B23" s="406"/>
      <c r="C23" s="406"/>
      <c r="D23" s="406"/>
      <c r="E23" s="406"/>
      <c r="F23" s="406"/>
      <c r="G23" s="406"/>
      <c r="H23" s="406"/>
      <c r="I23" s="406"/>
      <c r="J23" s="406"/>
      <c r="K23" s="406"/>
      <c r="L23" s="406"/>
      <c r="M23" s="406"/>
      <c r="N23" s="406"/>
      <c r="O23" s="406"/>
      <c r="P23" s="406"/>
      <c r="Q23" s="406"/>
      <c r="R23" s="406"/>
      <c r="S23" s="406"/>
    </row>
    <row r="24" spans="1:19">
      <c r="A24" s="158" t="s">
        <v>489</v>
      </c>
      <c r="B24" s="406"/>
      <c r="C24" s="406"/>
      <c r="D24" s="406"/>
      <c r="E24" s="406"/>
      <c r="F24" s="406"/>
      <c r="G24" s="406"/>
      <c r="H24" s="406"/>
      <c r="I24" s="406"/>
      <c r="J24" s="406"/>
      <c r="K24" s="406"/>
      <c r="L24" s="406"/>
      <c r="M24" s="406"/>
      <c r="N24" s="406"/>
      <c r="O24" s="406"/>
      <c r="P24" s="406"/>
      <c r="Q24" s="406"/>
      <c r="R24" s="406"/>
      <c r="S24" s="406"/>
    </row>
    <row r="25" spans="1:19">
      <c r="A25" s="159" t="s">
        <v>392</v>
      </c>
      <c r="B25" s="406"/>
      <c r="C25" s="406"/>
      <c r="D25" s="406"/>
      <c r="E25" s="406"/>
      <c r="F25" s="406"/>
      <c r="G25" s="406"/>
      <c r="H25" s="406"/>
      <c r="I25" s="406"/>
      <c r="J25" s="406"/>
      <c r="K25" s="406"/>
      <c r="L25" s="406"/>
      <c r="M25" s="406"/>
      <c r="N25" s="406"/>
      <c r="O25" s="406"/>
      <c r="P25" s="406"/>
      <c r="Q25" s="406"/>
      <c r="R25" s="406"/>
      <c r="S25" s="406"/>
    </row>
    <row r="26" spans="1:19">
      <c r="A26" s="159" t="s">
        <v>468</v>
      </c>
      <c r="B26" s="406"/>
      <c r="C26" s="406"/>
      <c r="D26" s="406"/>
      <c r="E26" s="406"/>
      <c r="F26" s="406"/>
      <c r="G26" s="406"/>
      <c r="H26" s="406"/>
      <c r="I26" s="406"/>
      <c r="J26" s="406"/>
      <c r="K26" s="406"/>
      <c r="L26" s="406"/>
      <c r="M26" s="406"/>
      <c r="N26" s="406"/>
      <c r="O26" s="406"/>
      <c r="P26" s="406"/>
      <c r="Q26" s="406"/>
      <c r="R26" s="406"/>
      <c r="S26" s="406"/>
    </row>
    <row r="27" spans="1:19">
      <c r="A27" s="159" t="s">
        <v>469</v>
      </c>
      <c r="B27" s="406"/>
      <c r="C27" s="406"/>
      <c r="D27" s="406"/>
      <c r="E27" s="406"/>
      <c r="F27" s="406"/>
      <c r="G27" s="406"/>
      <c r="H27" s="406"/>
      <c r="I27" s="406"/>
      <c r="J27" s="406"/>
      <c r="K27" s="406"/>
      <c r="L27" s="406"/>
      <c r="M27" s="406"/>
      <c r="N27" s="406"/>
      <c r="O27" s="406"/>
      <c r="P27" s="406"/>
      <c r="Q27" s="406"/>
      <c r="R27" s="406"/>
      <c r="S27" s="406"/>
    </row>
    <row r="31" spans="1:19">
      <c r="A31" s="4" t="s">
        <v>510</v>
      </c>
    </row>
    <row r="32" spans="1:19">
      <c r="A32" t="s">
        <v>511</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5">
    <tabColor rgb="FF92D050"/>
    <pageSetUpPr autoPageBreaks="0"/>
  </sheetPr>
  <dimension ref="A1:BB358"/>
  <sheetViews>
    <sheetView zoomScale="85" zoomScaleNormal="85" workbookViewId="0">
      <selection activeCell="B10" sqref="B10"/>
    </sheetView>
  </sheetViews>
  <sheetFormatPr defaultColWidth="9" defaultRowHeight="12.75" outlineLevelRow="3"/>
  <cols>
    <col min="1" max="1" width="31.375" customWidth="1"/>
    <col min="2" max="2" width="32.875" customWidth="1"/>
    <col min="3" max="3" width="23.625" customWidth="1"/>
    <col min="4" max="4" width="15.375" customWidth="1"/>
    <col min="5" max="5" width="21.375" bestFit="1" customWidth="1"/>
    <col min="6" max="6" width="19.625" bestFit="1" customWidth="1"/>
    <col min="7" max="7" width="15.75" customWidth="1"/>
    <col min="8" max="49" width="14.625" customWidth="1"/>
    <col min="50" max="58" width="9" customWidth="1"/>
    <col min="60" max="60" width="9" customWidth="1"/>
  </cols>
  <sheetData>
    <row r="1" spans="1:21" ht="56.85" customHeight="1" thickBot="1"/>
    <row r="2" spans="1:21" ht="15" customHeight="1" thickBot="1">
      <c r="A2" s="12" t="s">
        <v>80</v>
      </c>
      <c r="F2" s="24"/>
      <c r="G2" s="10"/>
      <c r="I2" s="412" t="s">
        <v>340</v>
      </c>
      <c r="J2" s="413"/>
      <c r="K2" s="413"/>
      <c r="L2" s="413"/>
      <c r="M2" s="413"/>
      <c r="N2" s="413"/>
      <c r="O2" s="413"/>
      <c r="P2" s="413"/>
      <c r="Q2" s="413"/>
      <c r="R2" s="413"/>
      <c r="S2" s="413"/>
      <c r="T2" s="413"/>
      <c r="U2" s="414"/>
    </row>
    <row r="3" spans="1:21" ht="13.5" customHeight="1" outlineLevel="1" thickBot="1">
      <c r="A3" s="3"/>
      <c r="B3" s="7"/>
      <c r="F3" s="24"/>
      <c r="G3" s="10"/>
      <c r="I3" s="415" t="s">
        <v>341</v>
      </c>
      <c r="J3" s="416"/>
      <c r="K3" s="416"/>
      <c r="L3" s="416"/>
      <c r="M3" s="416"/>
      <c r="N3" s="417"/>
      <c r="O3" s="1"/>
      <c r="P3" s="421" t="s">
        <v>342</v>
      </c>
      <c r="Q3" s="422"/>
      <c r="R3" s="422"/>
      <c r="S3" s="422"/>
      <c r="T3" s="422"/>
      <c r="U3" s="423"/>
    </row>
    <row r="4" spans="1:21" ht="56.25" customHeight="1" outlineLevel="1">
      <c r="A4" s="31" t="s">
        <v>157</v>
      </c>
      <c r="B4" s="86"/>
      <c r="E4" s="53" t="s">
        <v>343</v>
      </c>
      <c r="F4" s="91"/>
      <c r="G4" s="28"/>
      <c r="H4" s="10"/>
      <c r="I4" s="418"/>
      <c r="J4" s="419"/>
      <c r="K4" s="419"/>
      <c r="L4" s="419"/>
      <c r="M4" s="419"/>
      <c r="N4" s="420"/>
      <c r="P4" s="424"/>
      <c r="Q4" s="425"/>
      <c r="R4" s="425"/>
      <c r="S4" s="425"/>
      <c r="T4" s="425"/>
      <c r="U4" s="426"/>
    </row>
    <row r="5" spans="1:21" outlineLevel="1">
      <c r="A5" s="13" t="s">
        <v>344</v>
      </c>
      <c r="B5" s="88"/>
      <c r="E5" s="14"/>
      <c r="H5" s="10"/>
      <c r="I5" s="482"/>
      <c r="J5" s="439"/>
      <c r="K5" s="439"/>
      <c r="L5" s="439"/>
      <c r="M5" s="439"/>
      <c r="N5" s="440"/>
      <c r="P5" s="482"/>
      <c r="Q5" s="439"/>
      <c r="R5" s="439"/>
      <c r="S5" s="439"/>
      <c r="T5" s="439"/>
      <c r="U5" s="440"/>
    </row>
    <row r="6" spans="1:21" outlineLevel="1">
      <c r="A6" s="13" t="s">
        <v>347</v>
      </c>
      <c r="B6" s="88"/>
      <c r="E6" s="53" t="s">
        <v>349</v>
      </c>
      <c r="F6" s="90"/>
      <c r="H6" s="10"/>
      <c r="I6" s="441"/>
      <c r="J6" s="442"/>
      <c r="K6" s="442"/>
      <c r="L6" s="442"/>
      <c r="M6" s="442"/>
      <c r="N6" s="443"/>
      <c r="P6" s="441"/>
      <c r="Q6" s="442"/>
      <c r="R6" s="442"/>
      <c r="S6" s="442"/>
      <c r="T6" s="442"/>
      <c r="U6" s="443"/>
    </row>
    <row r="7" spans="1:21" outlineLevel="1">
      <c r="A7" s="13" t="s">
        <v>351</v>
      </c>
      <c r="B7" s="88"/>
      <c r="E7" s="14"/>
      <c r="H7" s="10"/>
      <c r="I7" s="441"/>
      <c r="J7" s="442"/>
      <c r="K7" s="442"/>
      <c r="L7" s="442"/>
      <c r="M7" s="442"/>
      <c r="N7" s="443"/>
      <c r="P7" s="441"/>
      <c r="Q7" s="442"/>
      <c r="R7" s="442"/>
      <c r="S7" s="442"/>
      <c r="T7" s="442"/>
      <c r="U7" s="443"/>
    </row>
    <row r="8" spans="1:21" ht="39" outlineLevel="1" thickBot="1">
      <c r="A8" s="34" t="s">
        <v>352</v>
      </c>
      <c r="B8" s="89"/>
      <c r="E8" s="14"/>
      <c r="H8" s="10"/>
      <c r="I8" s="441"/>
      <c r="J8" s="442"/>
      <c r="K8" s="442"/>
      <c r="L8" s="442"/>
      <c r="M8" s="442"/>
      <c r="N8" s="443"/>
      <c r="P8" s="441"/>
      <c r="Q8" s="442"/>
      <c r="R8" s="442"/>
      <c r="S8" s="442"/>
      <c r="T8" s="442"/>
      <c r="U8" s="443"/>
    </row>
    <row r="9" spans="1:21" outlineLevel="1">
      <c r="E9" s="14"/>
      <c r="H9" s="10"/>
      <c r="I9" s="441"/>
      <c r="J9" s="442"/>
      <c r="K9" s="442"/>
      <c r="L9" s="442"/>
      <c r="M9" s="442"/>
      <c r="N9" s="443"/>
      <c r="P9" s="441"/>
      <c r="Q9" s="442"/>
      <c r="R9" s="442"/>
      <c r="S9" s="442"/>
      <c r="T9" s="442"/>
      <c r="U9" s="443"/>
    </row>
    <row r="10" spans="1:21" ht="26.25" outlineLevel="1" thickBot="1">
      <c r="A10" s="32" t="s">
        <v>354</v>
      </c>
      <c r="B10" s="35">
        <f>Baseline!B10</f>
        <v>2027</v>
      </c>
      <c r="E10" s="14"/>
      <c r="H10" s="10"/>
      <c r="I10" s="441"/>
      <c r="J10" s="442"/>
      <c r="K10" s="442"/>
      <c r="L10" s="442"/>
      <c r="M10" s="442"/>
      <c r="N10" s="443"/>
      <c r="P10" s="441"/>
      <c r="Q10" s="442"/>
      <c r="R10" s="442"/>
      <c r="S10" s="442"/>
      <c r="T10" s="442"/>
      <c r="U10" s="443"/>
    </row>
    <row r="11" spans="1:21" outlineLevel="1">
      <c r="A11" s="16"/>
      <c r="H11" s="10"/>
      <c r="I11" s="441"/>
      <c r="J11" s="442"/>
      <c r="K11" s="442"/>
      <c r="L11" s="442"/>
      <c r="M11" s="442"/>
      <c r="N11" s="443"/>
      <c r="P11" s="441"/>
      <c r="Q11" s="442"/>
      <c r="R11" s="442"/>
      <c r="S11" s="442"/>
      <c r="T11" s="442"/>
      <c r="U11" s="443"/>
    </row>
    <row r="12" spans="1:21" ht="38.25" outlineLevel="1">
      <c r="A12" s="26" t="s">
        <v>355</v>
      </c>
      <c r="B12" s="26" t="s">
        <v>356</v>
      </c>
      <c r="C12" s="26" t="s">
        <v>357</v>
      </c>
      <c r="D12" s="26" t="s">
        <v>358</v>
      </c>
      <c r="E12" s="26" t="s">
        <v>359</v>
      </c>
      <c r="F12" s="26" t="s">
        <v>360</v>
      </c>
      <c r="G12" s="26" t="s">
        <v>361</v>
      </c>
      <c r="I12" s="441"/>
      <c r="J12" s="442"/>
      <c r="K12" s="442"/>
      <c r="L12" s="442"/>
      <c r="M12" s="442"/>
      <c r="N12" s="443"/>
      <c r="P12" s="441"/>
      <c r="Q12" s="442"/>
      <c r="R12" s="442"/>
      <c r="S12" s="442"/>
      <c r="T12" s="442"/>
      <c r="U12" s="443"/>
    </row>
    <row r="13" spans="1:21" outlineLevel="1">
      <c r="A13" s="58">
        <v>2035</v>
      </c>
      <c r="B13" s="21">
        <f t="shared" ref="B13:B18" si="0">INDEX($E$204:$AW$204,1,MATCH($A13,$E$53:$BB$53,0))</f>
        <v>0</v>
      </c>
      <c r="C13" s="21">
        <f>B13-Baseline!B13</f>
        <v>199.73159405474104</v>
      </c>
      <c r="D13" s="21">
        <f t="shared" ref="D13:D18" si="1">INDEX($E$205:$AW$205,1,MATCH($A13,$E$53:$BB$53,0))</f>
        <v>0</v>
      </c>
      <c r="E13" s="21">
        <f>D13-Baseline!D13</f>
        <v>142.25770774869332</v>
      </c>
      <c r="F13" s="21">
        <f t="shared" ref="F13:F18" si="2">INDEX($E$206:$AW$206,1,MATCH($A13,$E$53:$BB$53,0))</f>
        <v>0</v>
      </c>
      <c r="G13" s="21">
        <f>F13-Baseline!F13</f>
        <v>257.19937447771417</v>
      </c>
      <c r="I13" s="441"/>
      <c r="J13" s="442"/>
      <c r="K13" s="442"/>
      <c r="L13" s="442"/>
      <c r="M13" s="442"/>
      <c r="N13" s="443"/>
      <c r="P13" s="441"/>
      <c r="Q13" s="442"/>
      <c r="R13" s="442"/>
      <c r="S13" s="442"/>
      <c r="T13" s="442"/>
      <c r="U13" s="443"/>
    </row>
    <row r="14" spans="1:21" outlineLevel="1">
      <c r="A14" s="58">
        <v>2040</v>
      </c>
      <c r="B14" s="21">
        <f t="shared" si="0"/>
        <v>0</v>
      </c>
      <c r="C14" s="21">
        <f>B14-Baseline!B14</f>
        <v>312.66434952154668</v>
      </c>
      <c r="D14" s="21">
        <f t="shared" si="1"/>
        <v>0</v>
      </c>
      <c r="E14" s="21">
        <f>D14-Baseline!D14</f>
        <v>221.42854109435197</v>
      </c>
      <c r="F14" s="21">
        <f t="shared" si="2"/>
        <v>0</v>
      </c>
      <c r="G14" s="21">
        <f>F14-Baseline!F14</f>
        <v>403.9870731499106</v>
      </c>
      <c r="I14" s="441"/>
      <c r="J14" s="442"/>
      <c r="K14" s="442"/>
      <c r="L14" s="442"/>
      <c r="M14" s="442"/>
      <c r="N14" s="443"/>
      <c r="P14" s="441"/>
      <c r="Q14" s="442"/>
      <c r="R14" s="442"/>
      <c r="S14" s="442"/>
      <c r="T14" s="442"/>
      <c r="U14" s="443"/>
    </row>
    <row r="15" spans="1:21" outlineLevel="1">
      <c r="A15" s="58">
        <v>2045</v>
      </c>
      <c r="B15" s="21">
        <f t="shared" si="0"/>
        <v>0</v>
      </c>
      <c r="C15" s="21">
        <f>B15-Baseline!B15</f>
        <v>426.09519740513349</v>
      </c>
      <c r="D15" s="21">
        <f t="shared" si="1"/>
        <v>0</v>
      </c>
      <c r="E15" s="21">
        <f>D15-Baseline!D15</f>
        <v>300.1472322576048</v>
      </c>
      <c r="F15" s="21">
        <f t="shared" si="2"/>
        <v>0</v>
      </c>
      <c r="G15" s="21">
        <f>F15-Baseline!F15</f>
        <v>552.08140024918555</v>
      </c>
      <c r="I15" s="441"/>
      <c r="J15" s="442"/>
      <c r="K15" s="442"/>
      <c r="L15" s="442"/>
      <c r="M15" s="442"/>
      <c r="N15" s="443"/>
      <c r="P15" s="441"/>
      <c r="Q15" s="442"/>
      <c r="R15" s="442"/>
      <c r="S15" s="442"/>
      <c r="T15" s="442"/>
      <c r="U15" s="443"/>
    </row>
    <row r="16" spans="1:21" outlineLevel="1">
      <c r="A16" s="58">
        <v>2050</v>
      </c>
      <c r="B16" s="21">
        <f t="shared" si="0"/>
        <v>0</v>
      </c>
      <c r="C16" s="21">
        <f>B16-Baseline!B16</f>
        <v>540.40633294233544</v>
      </c>
      <c r="D16" s="21">
        <f t="shared" si="1"/>
        <v>0</v>
      </c>
      <c r="E16" s="21">
        <f>D16-Baseline!D16</f>
        <v>378.74386822911282</v>
      </c>
      <c r="F16" s="21">
        <f t="shared" si="2"/>
        <v>0</v>
      </c>
      <c r="G16" s="21">
        <f>F16-Baseline!F16</f>
        <v>702.02010300445522</v>
      </c>
      <c r="I16" s="441"/>
      <c r="J16" s="442"/>
      <c r="K16" s="442"/>
      <c r="L16" s="442"/>
      <c r="M16" s="442"/>
      <c r="N16" s="443"/>
      <c r="P16" s="441"/>
      <c r="Q16" s="442"/>
      <c r="R16" s="442"/>
      <c r="S16" s="442"/>
      <c r="T16" s="442"/>
      <c r="U16" s="443"/>
    </row>
    <row r="17" spans="1:21" outlineLevel="1">
      <c r="A17" s="58">
        <v>2060</v>
      </c>
      <c r="B17" s="21">
        <f t="shared" si="0"/>
        <v>0</v>
      </c>
      <c r="C17" s="21">
        <f>B17-Baseline!B17</f>
        <v>1986.0768888023481</v>
      </c>
      <c r="D17" s="21">
        <f t="shared" si="1"/>
        <v>0</v>
      </c>
      <c r="E17" s="21">
        <f>D17-Baseline!D17</f>
        <v>1264.6394683904321</v>
      </c>
      <c r="F17" s="21">
        <f t="shared" si="2"/>
        <v>0</v>
      </c>
      <c r="G17" s="21">
        <f>F17-Baseline!F17</f>
        <v>2702.2147905251627</v>
      </c>
      <c r="I17" s="441"/>
      <c r="J17" s="442"/>
      <c r="K17" s="442"/>
      <c r="L17" s="442"/>
      <c r="M17" s="442"/>
      <c r="N17" s="443"/>
      <c r="P17" s="441"/>
      <c r="Q17" s="442"/>
      <c r="R17" s="442"/>
      <c r="S17" s="442"/>
      <c r="T17" s="442"/>
      <c r="U17" s="443"/>
    </row>
    <row r="18" spans="1:21" outlineLevel="1">
      <c r="A18" s="58">
        <v>2070</v>
      </c>
      <c r="B18" s="21">
        <f t="shared" si="0"/>
        <v>0</v>
      </c>
      <c r="C18" s="21">
        <f>B18-Baseline!B18</f>
        <v>3534.7401744847775</v>
      </c>
      <c r="D18" s="21">
        <f t="shared" si="1"/>
        <v>0</v>
      </c>
      <c r="E18" s="21">
        <f>D18-Baseline!D18</f>
        <v>2193.8552758539854</v>
      </c>
      <c r="F18" s="21">
        <f t="shared" si="2"/>
        <v>0</v>
      </c>
      <c r="G18" s="21">
        <f>F18-Baseline!F18</f>
        <v>4859.6436074434969</v>
      </c>
      <c r="I18" s="444"/>
      <c r="J18" s="445"/>
      <c r="K18" s="445"/>
      <c r="L18" s="445"/>
      <c r="M18" s="445"/>
      <c r="N18" s="446"/>
      <c r="P18" s="444"/>
      <c r="Q18" s="445"/>
      <c r="R18" s="445"/>
      <c r="S18" s="445"/>
      <c r="T18" s="445"/>
      <c r="U18" s="446"/>
    </row>
    <row r="19" spans="1:21" ht="13.5" outlineLevel="1" thickBot="1">
      <c r="A19" s="447"/>
      <c r="B19" s="447"/>
      <c r="I19" s="250"/>
      <c r="J19" s="251"/>
      <c r="K19" s="251"/>
      <c r="L19" s="251"/>
      <c r="M19" s="251"/>
      <c r="N19" s="251"/>
      <c r="P19" s="249"/>
      <c r="Q19" s="249"/>
      <c r="R19" s="249"/>
      <c r="S19" s="249"/>
      <c r="T19" s="249"/>
      <c r="U19" s="232"/>
    </row>
    <row r="20" spans="1:21" ht="26.25" customHeight="1" outlineLevel="1">
      <c r="A20" s="54" t="s">
        <v>362</v>
      </c>
      <c r="B20" s="55">
        <f>Baseline!B20</f>
        <v>0.33700000000000002</v>
      </c>
      <c r="E20" s="154"/>
      <c r="I20" s="436" t="s">
        <v>363</v>
      </c>
      <c r="J20" s="437"/>
      <c r="K20" s="437"/>
      <c r="L20" s="437"/>
      <c r="M20" s="437"/>
      <c r="N20" s="438"/>
      <c r="P20" s="436" t="s">
        <v>364</v>
      </c>
      <c r="Q20" s="437"/>
      <c r="R20" s="437"/>
      <c r="S20" s="437"/>
      <c r="T20" s="437"/>
      <c r="U20" s="438"/>
    </row>
    <row r="21" spans="1:21" ht="12.75" customHeight="1" outlineLevel="1">
      <c r="A21" s="154"/>
      <c r="B21" s="155"/>
      <c r="I21" s="482"/>
      <c r="J21" s="439"/>
      <c r="K21" s="439"/>
      <c r="L21" s="439"/>
      <c r="M21" s="439"/>
      <c r="N21" s="440"/>
      <c r="P21" s="482"/>
      <c r="Q21" s="439"/>
      <c r="R21" s="439"/>
      <c r="S21" s="439"/>
      <c r="T21" s="439"/>
      <c r="U21" s="440"/>
    </row>
    <row r="22" spans="1:21" ht="12.75" customHeight="1" outlineLevel="1">
      <c r="A22" s="154"/>
      <c r="B22" s="155"/>
      <c r="I22" s="441"/>
      <c r="J22" s="442"/>
      <c r="K22" s="442"/>
      <c r="L22" s="442"/>
      <c r="M22" s="442"/>
      <c r="N22" s="443"/>
      <c r="P22" s="441"/>
      <c r="Q22" s="442"/>
      <c r="R22" s="442"/>
      <c r="S22" s="442"/>
      <c r="T22" s="442"/>
      <c r="U22" s="443"/>
    </row>
    <row r="23" spans="1:21" outlineLevel="1">
      <c r="A23" s="154"/>
      <c r="B23" s="462" t="s">
        <v>366</v>
      </c>
      <c r="C23" s="463"/>
      <c r="D23" s="463"/>
      <c r="E23" s="463"/>
      <c r="F23" s="463"/>
      <c r="G23" s="464"/>
      <c r="I23" s="441"/>
      <c r="J23" s="442"/>
      <c r="K23" s="442"/>
      <c r="L23" s="442"/>
      <c r="M23" s="442"/>
      <c r="N23" s="443"/>
      <c r="P23" s="441"/>
      <c r="Q23" s="442"/>
      <c r="R23" s="442"/>
      <c r="S23" s="442"/>
      <c r="T23" s="442"/>
      <c r="U23" s="443"/>
    </row>
    <row r="24" spans="1:21" outlineLevel="1">
      <c r="B24" s="17">
        <v>2027</v>
      </c>
      <c r="C24" s="17">
        <v>2028</v>
      </c>
      <c r="D24" s="17">
        <v>2029</v>
      </c>
      <c r="E24" s="17">
        <v>2030</v>
      </c>
      <c r="F24" s="17">
        <v>2031</v>
      </c>
      <c r="G24" s="17" t="s">
        <v>367</v>
      </c>
      <c r="I24" s="441"/>
      <c r="J24" s="442"/>
      <c r="K24" s="442"/>
      <c r="L24" s="442"/>
      <c r="M24" s="442"/>
      <c r="N24" s="443"/>
      <c r="P24" s="441"/>
      <c r="Q24" s="442"/>
      <c r="R24" s="442"/>
      <c r="S24" s="442"/>
      <c r="T24" s="442"/>
      <c r="U24" s="443"/>
    </row>
    <row r="25" spans="1:21" ht="13.5" outlineLevel="1" thickBot="1">
      <c r="B25" s="30" t="s">
        <v>368</v>
      </c>
      <c r="C25" s="30" t="s">
        <v>368</v>
      </c>
      <c r="D25" s="30" t="s">
        <v>368</v>
      </c>
      <c r="E25" s="30" t="s">
        <v>368</v>
      </c>
      <c r="F25" s="30" t="s">
        <v>368</v>
      </c>
      <c r="G25" s="30" t="s">
        <v>368</v>
      </c>
      <c r="I25" s="441"/>
      <c r="J25" s="442"/>
      <c r="K25" s="442"/>
      <c r="L25" s="442"/>
      <c r="M25" s="442"/>
      <c r="N25" s="443"/>
      <c r="P25" s="441"/>
      <c r="Q25" s="442"/>
      <c r="R25" s="442"/>
      <c r="S25" s="442"/>
      <c r="T25" s="442"/>
      <c r="U25" s="443"/>
    </row>
    <row r="26" spans="1:21" outlineLevel="1">
      <c r="A26" s="54" t="s">
        <v>369</v>
      </c>
      <c r="B26" s="21">
        <f>E64</f>
        <v>0</v>
      </c>
      <c r="C26" s="21">
        <f>F64</f>
        <v>0</v>
      </c>
      <c r="D26" s="21">
        <f>G64</f>
        <v>0</v>
      </c>
      <c r="E26" s="21">
        <f>H64</f>
        <v>0</v>
      </c>
      <c r="F26" s="21">
        <f>I64</f>
        <v>0</v>
      </c>
      <c r="G26" s="21">
        <f>SUM(J64:BB64)</f>
        <v>0</v>
      </c>
      <c r="I26" s="441"/>
      <c r="J26" s="442"/>
      <c r="K26" s="442"/>
      <c r="L26" s="442"/>
      <c r="M26" s="442"/>
      <c r="N26" s="443"/>
      <c r="P26" s="441"/>
      <c r="Q26" s="442"/>
      <c r="R26" s="442"/>
      <c r="S26" s="442"/>
      <c r="T26" s="442"/>
      <c r="U26" s="443"/>
    </row>
    <row r="27" spans="1:21" outlineLevel="1">
      <c r="A27" s="54" t="s">
        <v>370</v>
      </c>
      <c r="B27" s="21">
        <f>E71+E77</f>
        <v>0</v>
      </c>
      <c r="C27" s="21">
        <f>F71+F77</f>
        <v>0</v>
      </c>
      <c r="D27" s="21">
        <f>G71+G77</f>
        <v>0</v>
      </c>
      <c r="E27" s="21">
        <f>H71+H77</f>
        <v>0</v>
      </c>
      <c r="F27" s="21">
        <f>I71+I77</f>
        <v>0</v>
      </c>
      <c r="G27" s="21">
        <f>SUM(J71:BB71)+SUM(J77:BB77)</f>
        <v>0</v>
      </c>
      <c r="I27" s="441"/>
      <c r="J27" s="442"/>
      <c r="K27" s="442"/>
      <c r="L27" s="442"/>
      <c r="M27" s="442"/>
      <c r="N27" s="443"/>
      <c r="P27" s="441"/>
      <c r="Q27" s="442"/>
      <c r="R27" s="442"/>
      <c r="S27" s="442"/>
      <c r="T27" s="442"/>
      <c r="U27" s="443"/>
    </row>
    <row r="28" spans="1:21" outlineLevel="1">
      <c r="A28" s="154"/>
      <c r="B28" s="248"/>
      <c r="C28" s="248"/>
      <c r="D28" s="248"/>
      <c r="E28" s="248"/>
      <c r="F28" s="248"/>
      <c r="G28" s="248"/>
      <c r="I28" s="441"/>
      <c r="J28" s="442"/>
      <c r="K28" s="442"/>
      <c r="L28" s="442"/>
      <c r="M28" s="442"/>
      <c r="N28" s="443"/>
      <c r="P28" s="441"/>
      <c r="Q28" s="442"/>
      <c r="R28" s="442"/>
      <c r="S28" s="442"/>
      <c r="T28" s="442"/>
      <c r="U28" s="443"/>
    </row>
    <row r="29" spans="1:21" ht="13.5" outlineLevel="1" thickBot="1">
      <c r="A29" s="154"/>
      <c r="B29" s="248"/>
      <c r="C29" s="248"/>
      <c r="D29" s="248"/>
      <c r="E29" s="248"/>
      <c r="F29" s="248"/>
      <c r="G29" s="248"/>
      <c r="I29" s="441"/>
      <c r="J29" s="442"/>
      <c r="K29" s="442"/>
      <c r="L29" s="442"/>
      <c r="M29" s="442"/>
      <c r="N29" s="443"/>
      <c r="P29" s="441"/>
      <c r="Q29" s="442"/>
      <c r="R29" s="442"/>
      <c r="S29" s="442"/>
      <c r="T29" s="442"/>
      <c r="U29" s="443"/>
    </row>
    <row r="30" spans="1:21" ht="13.5" outlineLevel="1" thickBot="1">
      <c r="A30" s="308"/>
      <c r="B30" s="309" t="s">
        <v>371</v>
      </c>
      <c r="C30" s="310" t="s">
        <v>372</v>
      </c>
      <c r="D30" s="466" t="s">
        <v>323</v>
      </c>
      <c r="E30" s="467"/>
      <c r="F30" s="467"/>
      <c r="G30" s="468"/>
      <c r="I30" s="441"/>
      <c r="J30" s="442"/>
      <c r="K30" s="442"/>
      <c r="L30" s="442"/>
      <c r="M30" s="442"/>
      <c r="N30" s="443"/>
      <c r="P30" s="441"/>
      <c r="Q30" s="442"/>
      <c r="R30" s="442"/>
      <c r="S30" s="442"/>
      <c r="T30" s="442"/>
      <c r="U30" s="443"/>
    </row>
    <row r="31" spans="1:21" outlineLevel="1">
      <c r="A31" s="459" t="s">
        <v>373</v>
      </c>
      <c r="B31" s="311"/>
      <c r="C31" s="307"/>
      <c r="D31" s="410"/>
      <c r="E31" s="410"/>
      <c r="F31" s="410"/>
      <c r="G31" s="411"/>
      <c r="I31" s="441"/>
      <c r="J31" s="442"/>
      <c r="K31" s="442"/>
      <c r="L31" s="442"/>
      <c r="M31" s="442"/>
      <c r="N31" s="443"/>
      <c r="P31" s="441"/>
      <c r="Q31" s="442"/>
      <c r="R31" s="442"/>
      <c r="S31" s="442"/>
      <c r="T31" s="442"/>
      <c r="U31" s="443"/>
    </row>
    <row r="32" spans="1:21" outlineLevel="1">
      <c r="A32" s="459"/>
      <c r="B32" s="312"/>
      <c r="C32" s="252"/>
      <c r="D32" s="408"/>
      <c r="E32" s="408"/>
      <c r="F32" s="408"/>
      <c r="G32" s="409"/>
      <c r="I32" s="441"/>
      <c r="J32" s="442"/>
      <c r="K32" s="442"/>
      <c r="L32" s="442"/>
      <c r="M32" s="442"/>
      <c r="N32" s="443"/>
      <c r="P32" s="441"/>
      <c r="Q32" s="442"/>
      <c r="R32" s="442"/>
      <c r="S32" s="442"/>
      <c r="T32" s="442"/>
      <c r="U32" s="443"/>
    </row>
    <row r="33" spans="1:21" outlineLevel="1">
      <c r="A33" s="459"/>
      <c r="B33" s="312"/>
      <c r="C33" s="252"/>
      <c r="D33" s="408"/>
      <c r="E33" s="408"/>
      <c r="F33" s="408"/>
      <c r="G33" s="409"/>
      <c r="I33" s="441"/>
      <c r="J33" s="442"/>
      <c r="K33" s="442"/>
      <c r="L33" s="442"/>
      <c r="M33" s="442"/>
      <c r="N33" s="443"/>
      <c r="P33" s="441"/>
      <c r="Q33" s="442"/>
      <c r="R33" s="442"/>
      <c r="S33" s="442"/>
      <c r="T33" s="442"/>
      <c r="U33" s="443"/>
    </row>
    <row r="34" spans="1:21" outlineLevel="1">
      <c r="A34" s="459"/>
      <c r="B34" s="312"/>
      <c r="C34" s="252"/>
      <c r="D34" s="408"/>
      <c r="E34" s="408"/>
      <c r="F34" s="408"/>
      <c r="G34" s="409"/>
      <c r="I34" s="441"/>
      <c r="J34" s="442"/>
      <c r="K34" s="442"/>
      <c r="L34" s="442"/>
      <c r="M34" s="442"/>
      <c r="N34" s="443"/>
      <c r="P34" s="441"/>
      <c r="Q34" s="442"/>
      <c r="R34" s="442"/>
      <c r="S34" s="442"/>
      <c r="T34" s="442"/>
      <c r="U34" s="443"/>
    </row>
    <row r="35" spans="1:21" outlineLevel="1">
      <c r="A35" s="459"/>
      <c r="B35" s="312"/>
      <c r="C35" s="252"/>
      <c r="D35" s="408"/>
      <c r="E35" s="408"/>
      <c r="F35" s="408"/>
      <c r="G35" s="409"/>
      <c r="I35" s="441"/>
      <c r="J35" s="442"/>
      <c r="K35" s="442"/>
      <c r="L35" s="442"/>
      <c r="M35" s="442"/>
      <c r="N35" s="443"/>
      <c r="P35" s="441"/>
      <c r="Q35" s="442"/>
      <c r="R35" s="442"/>
      <c r="S35" s="442"/>
      <c r="T35" s="442"/>
      <c r="U35" s="443"/>
    </row>
    <row r="36" spans="1:21" outlineLevel="1">
      <c r="A36" s="459"/>
      <c r="B36" s="312"/>
      <c r="C36" s="252"/>
      <c r="D36" s="408"/>
      <c r="E36" s="408"/>
      <c r="F36" s="408"/>
      <c r="G36" s="409"/>
      <c r="I36" s="441"/>
      <c r="J36" s="442"/>
      <c r="K36" s="442"/>
      <c r="L36" s="442"/>
      <c r="M36" s="442"/>
      <c r="N36" s="443"/>
      <c r="P36" s="441"/>
      <c r="Q36" s="442"/>
      <c r="R36" s="442"/>
      <c r="S36" s="442"/>
      <c r="T36" s="442"/>
      <c r="U36" s="443"/>
    </row>
    <row r="37" spans="1:21" outlineLevel="1">
      <c r="A37" s="459"/>
      <c r="B37" s="312"/>
      <c r="C37" s="252"/>
      <c r="D37" s="408"/>
      <c r="E37" s="408"/>
      <c r="F37" s="408"/>
      <c r="G37" s="409"/>
      <c r="I37" s="441"/>
      <c r="J37" s="442"/>
      <c r="K37" s="442"/>
      <c r="L37" s="442"/>
      <c r="M37" s="442"/>
      <c r="N37" s="443"/>
      <c r="P37" s="441"/>
      <c r="Q37" s="442"/>
      <c r="R37" s="442"/>
      <c r="S37" s="442"/>
      <c r="T37" s="442"/>
      <c r="U37" s="443"/>
    </row>
    <row r="38" spans="1:21" outlineLevel="1">
      <c r="A38" s="459"/>
      <c r="B38" s="312"/>
      <c r="C38" s="252"/>
      <c r="D38" s="408"/>
      <c r="E38" s="408"/>
      <c r="F38" s="408"/>
      <c r="G38" s="409"/>
      <c r="I38" s="441"/>
      <c r="J38" s="442"/>
      <c r="K38" s="442"/>
      <c r="L38" s="442"/>
      <c r="M38" s="442"/>
      <c r="N38" s="443"/>
      <c r="P38" s="441"/>
      <c r="Q38" s="442"/>
      <c r="R38" s="442"/>
      <c r="S38" s="442"/>
      <c r="T38" s="442"/>
      <c r="U38" s="443"/>
    </row>
    <row r="39" spans="1:21" outlineLevel="1">
      <c r="A39" s="459"/>
      <c r="B39" s="312"/>
      <c r="C39" s="252"/>
      <c r="D39" s="408"/>
      <c r="E39" s="408"/>
      <c r="F39" s="408"/>
      <c r="G39" s="409"/>
      <c r="I39" s="441"/>
      <c r="J39" s="442"/>
      <c r="K39" s="442"/>
      <c r="L39" s="442"/>
      <c r="M39" s="442"/>
      <c r="N39" s="443"/>
      <c r="P39" s="441"/>
      <c r="Q39" s="442"/>
      <c r="R39" s="442"/>
      <c r="S39" s="442"/>
      <c r="T39" s="442"/>
      <c r="U39" s="443"/>
    </row>
    <row r="40" spans="1:21" ht="13.5" outlineLevel="1" thickBot="1">
      <c r="A40" s="460"/>
      <c r="B40" s="313"/>
      <c r="C40" s="314"/>
      <c r="D40" s="469"/>
      <c r="E40" s="469"/>
      <c r="F40" s="469"/>
      <c r="G40" s="470"/>
      <c r="I40" s="441"/>
      <c r="J40" s="442"/>
      <c r="K40" s="442"/>
      <c r="L40" s="442"/>
      <c r="M40" s="442"/>
      <c r="N40" s="443"/>
      <c r="P40" s="441"/>
      <c r="Q40" s="442"/>
      <c r="R40" s="442"/>
      <c r="S40" s="442"/>
      <c r="T40" s="442"/>
      <c r="U40" s="443"/>
    </row>
    <row r="41" spans="1:21" outlineLevel="1">
      <c r="A41" s="154"/>
      <c r="B41" s="248"/>
      <c r="C41" s="248"/>
      <c r="D41" s="248"/>
      <c r="E41" s="248"/>
      <c r="F41" s="248"/>
      <c r="G41" s="248"/>
      <c r="I41" s="441"/>
      <c r="J41" s="442"/>
      <c r="K41" s="442"/>
      <c r="L41" s="442"/>
      <c r="M41" s="442"/>
      <c r="N41" s="443"/>
      <c r="P41" s="441"/>
      <c r="Q41" s="442"/>
      <c r="R41" s="442"/>
      <c r="S41" s="442"/>
      <c r="T41" s="442"/>
      <c r="U41" s="443"/>
    </row>
    <row r="42" spans="1:21" outlineLevel="1">
      <c r="A42" s="154"/>
      <c r="B42" s="248"/>
      <c r="C42" s="248"/>
      <c r="D42" s="248"/>
      <c r="E42" s="248"/>
      <c r="F42" s="248"/>
      <c r="G42" s="248"/>
      <c r="I42" s="441"/>
      <c r="J42" s="442"/>
      <c r="K42" s="442"/>
      <c r="L42" s="442"/>
      <c r="M42" s="442"/>
      <c r="N42" s="443"/>
      <c r="P42" s="441"/>
      <c r="Q42" s="442"/>
      <c r="R42" s="442"/>
      <c r="S42" s="442"/>
      <c r="T42" s="442"/>
      <c r="U42" s="443"/>
    </row>
    <row r="43" spans="1:21" outlineLevel="1">
      <c r="A43" s="154"/>
      <c r="B43" s="248"/>
      <c r="C43" s="248"/>
      <c r="D43" s="248"/>
      <c r="E43" s="248"/>
      <c r="F43" s="248"/>
      <c r="G43" s="248"/>
      <c r="I43" s="441"/>
      <c r="J43" s="442"/>
      <c r="K43" s="442"/>
      <c r="L43" s="442"/>
      <c r="M43" s="442"/>
      <c r="N43" s="443"/>
      <c r="P43" s="441"/>
      <c r="Q43" s="442"/>
      <c r="R43" s="442"/>
      <c r="S43" s="442"/>
      <c r="T43" s="442"/>
      <c r="U43" s="443"/>
    </row>
    <row r="44" spans="1:21" outlineLevel="1">
      <c r="A44" s="154"/>
      <c r="B44" s="248"/>
      <c r="C44" s="248"/>
      <c r="D44" s="248"/>
      <c r="E44" s="248"/>
      <c r="F44" s="248"/>
      <c r="G44" s="248"/>
      <c r="I44" s="441"/>
      <c r="J44" s="442"/>
      <c r="K44" s="442"/>
      <c r="L44" s="442"/>
      <c r="M44" s="442"/>
      <c r="N44" s="443"/>
      <c r="P44" s="441"/>
      <c r="Q44" s="442"/>
      <c r="R44" s="442"/>
      <c r="S44" s="442"/>
      <c r="T44" s="442"/>
      <c r="U44" s="443"/>
    </row>
    <row r="45" spans="1:21" outlineLevel="1">
      <c r="A45" s="154"/>
      <c r="B45" s="248"/>
      <c r="C45" s="248"/>
      <c r="D45" s="248"/>
      <c r="E45" s="248"/>
      <c r="F45" s="248"/>
      <c r="G45" s="248"/>
      <c r="I45" s="444"/>
      <c r="J45" s="445"/>
      <c r="K45" s="445"/>
      <c r="L45" s="445"/>
      <c r="M45" s="445"/>
      <c r="N45" s="446"/>
      <c r="P45" s="444"/>
      <c r="Q45" s="445"/>
      <c r="R45" s="445"/>
      <c r="S45" s="445"/>
      <c r="T45" s="445"/>
      <c r="U45" s="446"/>
    </row>
    <row r="46" spans="1:21" outlineLevel="1">
      <c r="A46" s="154"/>
      <c r="B46" s="248"/>
      <c r="C46" s="248"/>
      <c r="D46" s="248"/>
      <c r="E46" s="248"/>
      <c r="F46" s="248"/>
      <c r="G46" s="248"/>
    </row>
    <row r="47" spans="1:21">
      <c r="A47" s="154"/>
      <c r="B47" s="155"/>
    </row>
    <row r="48" spans="1:21" ht="15">
      <c r="A48" s="12" t="s">
        <v>376</v>
      </c>
    </row>
    <row r="49" spans="1:54" ht="15" outlineLevel="1">
      <c r="A49" s="12"/>
    </row>
    <row r="50" spans="1:54" ht="13.5" outlineLevel="1" thickBot="1">
      <c r="A50" s="4" t="s">
        <v>377</v>
      </c>
    </row>
    <row r="51" spans="1:54" outlineLevel="2">
      <c r="B51" s="19"/>
      <c r="C51" s="19"/>
      <c r="D51" s="19"/>
      <c r="E51" s="471" t="s">
        <v>270</v>
      </c>
      <c r="F51" s="461"/>
      <c r="G51" s="461"/>
      <c r="H51" s="461"/>
      <c r="I51" s="461"/>
      <c r="J51" s="461" t="s">
        <v>271</v>
      </c>
      <c r="K51" s="461"/>
      <c r="L51" s="461"/>
      <c r="M51" s="461"/>
      <c r="N51" s="461"/>
      <c r="O51" s="461" t="s">
        <v>272</v>
      </c>
      <c r="P51" s="461"/>
      <c r="Q51" s="461"/>
      <c r="R51" s="461"/>
      <c r="S51" s="461"/>
      <c r="T51" s="461" t="s">
        <v>273</v>
      </c>
      <c r="U51" s="461"/>
      <c r="V51" s="461"/>
      <c r="W51" s="461"/>
      <c r="X51" s="461"/>
      <c r="Y51" s="461" t="s">
        <v>378</v>
      </c>
      <c r="Z51" s="461"/>
      <c r="AA51" s="461"/>
      <c r="AB51" s="461"/>
      <c r="AC51" s="461"/>
      <c r="AD51" s="461" t="s">
        <v>379</v>
      </c>
      <c r="AE51" s="461"/>
      <c r="AF51" s="461"/>
      <c r="AG51" s="461"/>
      <c r="AH51" s="461"/>
      <c r="AI51" s="461" t="s">
        <v>380</v>
      </c>
      <c r="AJ51" s="461"/>
      <c r="AK51" s="461"/>
      <c r="AL51" s="461"/>
      <c r="AM51" s="461"/>
      <c r="AN51" s="461" t="s">
        <v>381</v>
      </c>
      <c r="AO51" s="461"/>
      <c r="AP51" s="461"/>
      <c r="AQ51" s="461"/>
      <c r="AR51" s="461"/>
      <c r="AS51" s="461" t="s">
        <v>382</v>
      </c>
      <c r="AT51" s="461"/>
      <c r="AU51" s="461"/>
      <c r="AV51" s="461"/>
      <c r="AW51" s="461"/>
      <c r="AX51" s="461" t="s">
        <v>383</v>
      </c>
      <c r="AY51" s="461"/>
      <c r="AZ51" s="461"/>
      <c r="BA51" s="461"/>
      <c r="BB51" s="465"/>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3.5" outlineLevel="2" thickBot="1">
      <c r="B53" s="19" t="s">
        <v>371</v>
      </c>
      <c r="C53" s="19" t="s">
        <v>384</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48" t="s">
        <v>385</v>
      </c>
      <c r="B54" s="127"/>
      <c r="C54" s="127"/>
      <c r="D54" s="124" t="s">
        <v>386</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49"/>
      <c r="B55" s="36"/>
      <c r="C55" s="121"/>
      <c r="D55" s="2" t="s">
        <v>386</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49"/>
      <c r="B56" s="36"/>
      <c r="C56" s="121"/>
      <c r="D56" s="2" t="s">
        <v>386</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49"/>
      <c r="B57" s="36"/>
      <c r="C57" s="121"/>
      <c r="D57" s="2" t="s">
        <v>386</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49"/>
      <c r="B58" s="36"/>
      <c r="C58" s="121"/>
      <c r="D58" s="2" t="s">
        <v>386</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49"/>
      <c r="B59" s="36"/>
      <c r="C59" s="121"/>
      <c r="D59" s="2" t="s">
        <v>386</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49"/>
      <c r="B60" s="36"/>
      <c r="C60" s="121"/>
      <c r="D60" s="2" t="s">
        <v>386</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49"/>
      <c r="B61" s="36"/>
      <c r="C61" s="121"/>
      <c r="D61" s="2" t="s">
        <v>386</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49"/>
      <c r="B62" s="36"/>
      <c r="C62" s="121"/>
      <c r="D62" s="2" t="s">
        <v>386</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49"/>
      <c r="B63" s="36"/>
      <c r="C63" s="121"/>
      <c r="D63" s="2" t="s">
        <v>386</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3.5" outlineLevel="2" thickBot="1">
      <c r="A64" s="450"/>
      <c r="B64" s="122" t="s">
        <v>387</v>
      </c>
      <c r="C64" s="296" t="s">
        <v>388</v>
      </c>
      <c r="D64" s="123" t="s">
        <v>386</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3.5" outlineLevel="2" thickBot="1">
      <c r="B65" s="19"/>
      <c r="C65" s="19"/>
      <c r="D65" s="19"/>
      <c r="E65" s="15"/>
    </row>
    <row r="66" spans="1:54" ht="12.75" customHeight="1" outlineLevel="2">
      <c r="A66" s="456" t="s">
        <v>389</v>
      </c>
      <c r="B66" s="266"/>
      <c r="C66" s="267"/>
      <c r="D66" s="268" t="s">
        <v>386</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57"/>
      <c r="B67" s="252"/>
      <c r="C67" s="267"/>
      <c r="D67" s="269" t="s">
        <v>386</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57"/>
      <c r="B68" s="252"/>
      <c r="C68" s="267"/>
      <c r="D68" s="269" t="s">
        <v>386</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57"/>
      <c r="B69" s="252"/>
      <c r="C69" s="267"/>
      <c r="D69" s="269" t="s">
        <v>386</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57"/>
      <c r="B70" s="252"/>
      <c r="C70" s="267"/>
      <c r="D70" s="269" t="s">
        <v>386</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3.5" outlineLevel="2" thickBot="1">
      <c r="A71" s="458"/>
      <c r="B71" s="122" t="s">
        <v>390</v>
      </c>
      <c r="C71" s="123"/>
      <c r="D71" s="270" t="s">
        <v>386</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3.5" outlineLevel="2" thickBot="1">
      <c r="B74" s="145"/>
      <c r="C74" s="2"/>
      <c r="D74" s="2"/>
      <c r="E74" s="15"/>
    </row>
    <row r="75" spans="1:54" ht="19.5" customHeight="1" outlineLevel="2">
      <c r="A75" s="456" t="s">
        <v>391</v>
      </c>
      <c r="B75" s="127" t="s">
        <v>392</v>
      </c>
      <c r="C75" s="274"/>
      <c r="D75" s="124" t="s">
        <v>386</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57"/>
      <c r="B76" s="121"/>
      <c r="C76" s="272"/>
      <c r="D76" s="2" t="s">
        <v>386</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3.5" outlineLevel="2" thickBot="1">
      <c r="A77" s="458"/>
      <c r="B77" s="273" t="s">
        <v>393</v>
      </c>
      <c r="C77" s="271"/>
      <c r="D77" s="123" t="s">
        <v>386</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3.5" outlineLevel="1" thickBot="1">
      <c r="B79" s="125"/>
      <c r="C79" s="125"/>
      <c r="D79" s="125"/>
      <c r="E79" s="247"/>
    </row>
    <row r="80" spans="1:54" outlineLevel="1">
      <c r="A80" s="4" t="s">
        <v>394</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395</v>
      </c>
      <c r="C81" s="6" t="s">
        <v>396</v>
      </c>
      <c r="D81" t="s">
        <v>397</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398</v>
      </c>
      <c r="C82" t="s">
        <v>399</v>
      </c>
      <c r="D82" t="s">
        <v>386</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400</v>
      </c>
      <c r="C83" t="s">
        <v>401</v>
      </c>
      <c r="D83" t="s">
        <v>386</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4.25" hidden="1" outlineLevel="3">
      <c r="A84" s="8"/>
      <c r="B84" t="s">
        <v>402</v>
      </c>
      <c r="C84" t="s">
        <v>403</v>
      </c>
      <c r="D84" t="s">
        <v>386</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404</v>
      </c>
      <c r="C85" t="s">
        <v>405</v>
      </c>
      <c r="D85" t="s">
        <v>386</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406</v>
      </c>
      <c r="C86" t="s">
        <v>407</v>
      </c>
      <c r="D86" t="s">
        <v>386</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408</v>
      </c>
      <c r="C87" t="s">
        <v>409</v>
      </c>
      <c r="D87" t="s">
        <v>386</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410</v>
      </c>
      <c r="C88" t="s">
        <v>411</v>
      </c>
      <c r="D88" t="s">
        <v>386</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412</v>
      </c>
      <c r="C89" t="s">
        <v>413</v>
      </c>
      <c r="D89" t="s">
        <v>386</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414</v>
      </c>
      <c r="C90" t="s">
        <v>415</v>
      </c>
      <c r="D90" t="s">
        <v>386</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416</v>
      </c>
      <c r="C91" t="s">
        <v>417</v>
      </c>
      <c r="D91" t="s">
        <v>386</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418</v>
      </c>
      <c r="C92" t="s">
        <v>419</v>
      </c>
      <c r="D92" t="s">
        <v>386</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420</v>
      </c>
      <c r="C93" t="s">
        <v>421</v>
      </c>
      <c r="D93" t="s">
        <v>386</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422</v>
      </c>
      <c r="C94" t="s">
        <v>423</v>
      </c>
      <c r="D94" t="s">
        <v>386</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424</v>
      </c>
      <c r="C95" t="s">
        <v>425</v>
      </c>
      <c r="D95" t="s">
        <v>386</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426</v>
      </c>
      <c r="C96" t="s">
        <v>427</v>
      </c>
      <c r="D96" t="s">
        <v>386</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428</v>
      </c>
      <c r="C97" t="s">
        <v>429</v>
      </c>
      <c r="D97" t="s">
        <v>386</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430</v>
      </c>
      <c r="C98" t="s">
        <v>431</v>
      </c>
      <c r="D98" t="s">
        <v>386</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432</v>
      </c>
      <c r="C99" t="s">
        <v>433</v>
      </c>
      <c r="D99" t="s">
        <v>386</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434</v>
      </c>
      <c r="C100" t="s">
        <v>435</v>
      </c>
      <c r="D100" t="s">
        <v>386</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436</v>
      </c>
      <c r="C101" t="s">
        <v>437</v>
      </c>
      <c r="D101" t="s">
        <v>386</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438</v>
      </c>
      <c r="C102" t="s">
        <v>439</v>
      </c>
      <c r="D102" t="s">
        <v>386</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440</v>
      </c>
      <c r="C103" t="s">
        <v>441</v>
      </c>
      <c r="D103" t="s">
        <v>386</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442</v>
      </c>
      <c r="C104" t="s">
        <v>443</v>
      </c>
      <c r="D104" t="s">
        <v>386</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444</v>
      </c>
      <c r="C105" t="s">
        <v>445</v>
      </c>
      <c r="D105" t="s">
        <v>386</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446</v>
      </c>
      <c r="C106" t="s">
        <v>447</v>
      </c>
      <c r="D106" t="s">
        <v>386</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448</v>
      </c>
      <c r="C107" t="s">
        <v>449</v>
      </c>
      <c r="D107" t="s">
        <v>386</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520</v>
      </c>
      <c r="C108" t="s">
        <v>521</v>
      </c>
      <c r="D108" t="s">
        <v>386</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522</v>
      </c>
      <c r="C109" t="s">
        <v>523</v>
      </c>
      <c r="D109" t="s">
        <v>386</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524</v>
      </c>
      <c r="C110" t="s">
        <v>525</v>
      </c>
      <c r="D110" t="s">
        <v>386</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526</v>
      </c>
      <c r="C111" t="s">
        <v>527</v>
      </c>
      <c r="D111" t="s">
        <v>386</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528</v>
      </c>
      <c r="C112" t="s">
        <v>529</v>
      </c>
      <c r="D112" t="s">
        <v>386</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530</v>
      </c>
      <c r="C113" t="s">
        <v>531</v>
      </c>
      <c r="D113" t="s">
        <v>386</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532</v>
      </c>
      <c r="C114" t="s">
        <v>533</v>
      </c>
      <c r="D114" t="s">
        <v>386</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534</v>
      </c>
      <c r="C115" t="s">
        <v>535</v>
      </c>
      <c r="D115" t="s">
        <v>386</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536</v>
      </c>
      <c r="C116" t="s">
        <v>537</v>
      </c>
      <c r="D116" t="s">
        <v>386</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538</v>
      </c>
      <c r="C117" t="s">
        <v>539</v>
      </c>
      <c r="D117" t="s">
        <v>386</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540</v>
      </c>
      <c r="C118" t="s">
        <v>541</v>
      </c>
      <c r="D118" t="s">
        <v>386</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542</v>
      </c>
      <c r="C119" t="s">
        <v>543</v>
      </c>
      <c r="D119" t="s">
        <v>386</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544</v>
      </c>
      <c r="C120" t="s">
        <v>545</v>
      </c>
      <c r="D120" t="s">
        <v>386</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546</v>
      </c>
      <c r="C121" t="s">
        <v>547</v>
      </c>
      <c r="D121" t="s">
        <v>386</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548</v>
      </c>
      <c r="C122" t="s">
        <v>549</v>
      </c>
      <c r="D122" t="s">
        <v>386</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550</v>
      </c>
      <c r="C123" t="s">
        <v>551</v>
      </c>
      <c r="D123" t="s">
        <v>386</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552</v>
      </c>
      <c r="C124" t="s">
        <v>553</v>
      </c>
      <c r="D124" t="s">
        <v>386</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554</v>
      </c>
      <c r="C125" t="s">
        <v>555</v>
      </c>
      <c r="D125" t="s">
        <v>386</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556</v>
      </c>
      <c r="C126" t="s">
        <v>557</v>
      </c>
      <c r="D126" t="s">
        <v>386</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558</v>
      </c>
      <c r="C127" t="s">
        <v>559</v>
      </c>
      <c r="D127" t="s">
        <v>386</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4.25" outlineLevel="2" collapsed="1">
      <c r="A128" s="8"/>
      <c r="B128" t="s">
        <v>450</v>
      </c>
      <c r="C128" t="s">
        <v>451</v>
      </c>
      <c r="D128" t="s">
        <v>386</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452</v>
      </c>
      <c r="C129" t="s">
        <v>453</v>
      </c>
      <c r="D129" t="s">
        <v>386</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454</v>
      </c>
      <c r="C130" t="s">
        <v>455</v>
      </c>
      <c r="D130" t="s">
        <v>386</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456</v>
      </c>
      <c r="C131" t="s">
        <v>457</v>
      </c>
      <c r="D131" t="s">
        <v>386</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5" outlineLevel="2">
      <c r="A132" s="8"/>
      <c r="B132" t="s">
        <v>458</v>
      </c>
      <c r="C132" t="s">
        <v>459</v>
      </c>
      <c r="D132" t="s">
        <v>386</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3.5" outlineLevel="2" thickBot="1">
      <c r="A133" s="9"/>
      <c r="B133" s="3" t="s">
        <v>460</v>
      </c>
      <c r="C133" s="7" t="s">
        <v>461</v>
      </c>
      <c r="D133" s="7" t="s">
        <v>386</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3.5" outlineLevel="2" thickBot="1">
      <c r="A134" s="139"/>
      <c r="B134" s="142" t="s">
        <v>462</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3.5" outlineLevel="2" thickBot="1">
      <c r="A135" s="138"/>
      <c r="B135" s="140" t="s">
        <v>463</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464</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465</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466</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51" t="s">
        <v>467</v>
      </c>
      <c r="B143" s="135" t="s">
        <v>282</v>
      </c>
      <c r="C143" s="135" t="s">
        <v>392</v>
      </c>
      <c r="D143" s="135" t="s">
        <v>386</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52"/>
      <c r="B144" s="135" t="s">
        <v>282</v>
      </c>
      <c r="C144" s="135"/>
      <c r="D144" s="135" t="s">
        <v>386</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52"/>
      <c r="B145" s="135" t="s">
        <v>282</v>
      </c>
      <c r="C145" s="135"/>
      <c r="D145" s="135" t="s">
        <v>386</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52"/>
      <c r="B146" s="135" t="s">
        <v>285</v>
      </c>
      <c r="C146" s="135" t="s">
        <v>468</v>
      </c>
      <c r="D146" s="135" t="s">
        <v>386</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52"/>
      <c r="B147" s="135" t="s">
        <v>285</v>
      </c>
      <c r="C147" s="135" t="s">
        <v>469</v>
      </c>
      <c r="D147" s="135" t="s">
        <v>386</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52"/>
      <c r="B148" s="135" t="s">
        <v>285</v>
      </c>
      <c r="C148" s="135"/>
      <c r="D148" s="135" t="s">
        <v>386</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52"/>
      <c r="B149" s="135" t="s">
        <v>285</v>
      </c>
      <c r="C149" s="135"/>
      <c r="D149" s="135" t="s">
        <v>386</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52"/>
      <c r="B150" s="135" t="s">
        <v>288</v>
      </c>
      <c r="C150" s="315" t="s">
        <v>470</v>
      </c>
      <c r="D150" s="135" t="s">
        <v>386</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52"/>
      <c r="B151" s="135" t="s">
        <v>288</v>
      </c>
      <c r="C151" s="315" t="s">
        <v>471</v>
      </c>
      <c r="D151" s="135" t="s">
        <v>386</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52"/>
      <c r="B152" s="135" t="s">
        <v>288</v>
      </c>
      <c r="C152" s="315" t="s">
        <v>472</v>
      </c>
      <c r="D152" s="135" t="s">
        <v>386</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52"/>
      <c r="B153" s="135" t="s">
        <v>473</v>
      </c>
      <c r="C153" s="135"/>
      <c r="D153" s="135" t="s">
        <v>386</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53"/>
      <c r="B154" s="135" t="s">
        <v>473</v>
      </c>
      <c r="C154" s="135"/>
      <c r="D154" s="135" t="s">
        <v>386</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377</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466</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51" t="s">
        <v>474</v>
      </c>
      <c r="B158" s="135" t="s">
        <v>282</v>
      </c>
      <c r="C158" s="315" t="s">
        <v>392</v>
      </c>
      <c r="D158" s="135" t="s">
        <v>475</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52"/>
      <c r="B159" s="135" t="s">
        <v>282</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52"/>
      <c r="B160" s="135" t="s">
        <v>282</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52"/>
      <c r="B161" s="135" t="s">
        <v>285</v>
      </c>
      <c r="C161" s="315" t="s">
        <v>468</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52"/>
      <c r="B162" s="135" t="s">
        <v>285</v>
      </c>
      <c r="C162" s="315" t="s">
        <v>469</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52"/>
      <c r="B163" s="135" t="s">
        <v>285</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52"/>
      <c r="B164" s="135" t="s">
        <v>285</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52"/>
      <c r="B165" s="135" t="s">
        <v>473</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52"/>
      <c r="B166" s="135" t="s">
        <v>473</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52"/>
      <c r="B167" s="135" t="s">
        <v>473</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52"/>
      <c r="B168" s="135" t="s">
        <v>473</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53"/>
      <c r="B169" s="135" t="s">
        <v>473</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478</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51" t="s">
        <v>479</v>
      </c>
      <c r="B172" s="135" t="s">
        <v>282</v>
      </c>
      <c r="C172" s="135" t="s">
        <v>392</v>
      </c>
      <c r="D172" s="135" t="s">
        <v>386</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52"/>
      <c r="B173" s="135" t="s">
        <v>282</v>
      </c>
      <c r="C173" s="135"/>
      <c r="D173" s="135" t="s">
        <v>386</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53"/>
      <c r="B174" s="135" t="s">
        <v>282</v>
      </c>
      <c r="C174" s="135"/>
      <c r="D174" s="135" t="s">
        <v>386</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51" t="s">
        <v>480</v>
      </c>
      <c r="B176" s="135" t="s">
        <v>282</v>
      </c>
      <c r="C176" s="135" t="s">
        <v>392</v>
      </c>
      <c r="D176" s="135" t="s">
        <v>386</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52"/>
      <c r="B177" s="135" t="s">
        <v>282</v>
      </c>
      <c r="C177" s="135"/>
      <c r="D177" s="135" t="s">
        <v>386</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53"/>
      <c r="B178" s="135" t="s">
        <v>282</v>
      </c>
      <c r="C178" s="135"/>
      <c r="D178" s="135" t="s">
        <v>386</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481</v>
      </c>
      <c r="B182" s="19"/>
      <c r="C182" s="19"/>
      <c r="D182" s="19"/>
      <c r="E182" s="15"/>
    </row>
    <row r="183" spans="1:54" ht="15" outlineLevel="1">
      <c r="A183" s="12"/>
      <c r="B183" s="19"/>
      <c r="C183" s="19"/>
      <c r="D183" s="19"/>
      <c r="E183" s="15"/>
    </row>
    <row r="184" spans="1:54" s="4" customFormat="1" outlineLevel="1">
      <c r="A184" s="4" t="s">
        <v>482</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54" t="s">
        <v>483</v>
      </c>
      <c r="B186" s="150" t="s">
        <v>484</v>
      </c>
      <c r="C186" s="6" t="s">
        <v>485</v>
      </c>
      <c r="D186" s="10" t="s">
        <v>397</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55"/>
      <c r="B187" s="150" t="s">
        <v>486</v>
      </c>
      <c r="C187" s="6" t="s">
        <v>487</v>
      </c>
      <c r="D187" s="10" t="s">
        <v>397</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51" t="s">
        <v>488</v>
      </c>
      <c r="B190" s="150" t="s">
        <v>348</v>
      </c>
      <c r="C190" s="19"/>
      <c r="D190" s="135" t="s">
        <v>386</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52"/>
      <c r="B191" s="150" t="s">
        <v>489</v>
      </c>
      <c r="C191" s="19"/>
      <c r="D191" s="135" t="s">
        <v>386</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52"/>
      <c r="B192" s="150" t="s">
        <v>562</v>
      </c>
      <c r="C192" s="19"/>
      <c r="D192" s="135" t="s">
        <v>386</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52"/>
      <c r="B193" s="150" t="s">
        <v>490</v>
      </c>
      <c r="C193" s="19"/>
      <c r="D193" s="135" t="s">
        <v>386</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52"/>
      <c r="B194" s="150" t="s">
        <v>491</v>
      </c>
      <c r="C194" s="19"/>
      <c r="D194" s="135" t="s">
        <v>386</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52"/>
      <c r="B195" s="150" t="s">
        <v>492</v>
      </c>
      <c r="C195" s="19"/>
      <c r="D195" s="135" t="s">
        <v>386</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52"/>
      <c r="B196" s="150" t="s">
        <v>285</v>
      </c>
      <c r="C196" s="19"/>
      <c r="D196" s="135" t="s">
        <v>386</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52"/>
      <c r="B197" s="150" t="s">
        <v>288</v>
      </c>
      <c r="C197" s="19"/>
      <c r="D197" s="135" t="s">
        <v>386</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53"/>
      <c r="B198" s="150" t="s">
        <v>473</v>
      </c>
      <c r="C198" s="19"/>
      <c r="D198" s="135" t="s">
        <v>386</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51" t="s">
        <v>493</v>
      </c>
      <c r="B200" s="150" t="s">
        <v>494</v>
      </c>
      <c r="C200" s="19"/>
      <c r="D200" s="135" t="s">
        <v>386</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52"/>
      <c r="B201" s="150" t="s">
        <v>495</v>
      </c>
      <c r="C201" s="19"/>
      <c r="D201" s="135" t="s">
        <v>386</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53"/>
      <c r="B202" s="150" t="s">
        <v>496</v>
      </c>
      <c r="C202" s="19"/>
      <c r="D202" s="135" t="s">
        <v>386</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51" t="s">
        <v>497</v>
      </c>
      <c r="B204" s="150" t="s">
        <v>498</v>
      </c>
      <c r="C204" s="19"/>
      <c r="D204" s="135" t="s">
        <v>386</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52"/>
      <c r="B205" s="150" t="s">
        <v>499</v>
      </c>
      <c r="C205" s="19"/>
      <c r="D205" s="135" t="s">
        <v>386</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53"/>
      <c r="B206" s="150" t="s">
        <v>500</v>
      </c>
      <c r="C206" s="19"/>
      <c r="D206" s="135" t="s">
        <v>386</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563</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9" t="s">
        <v>488</v>
      </c>
      <c r="B210" s="150" t="s">
        <v>564</v>
      </c>
      <c r="C210" s="19"/>
      <c r="D210" s="135" t="s">
        <v>386</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80"/>
      <c r="B211" s="150" t="s">
        <v>489</v>
      </c>
      <c r="C211" s="19"/>
      <c r="D211" s="135" t="s">
        <v>386</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80"/>
      <c r="B212" s="150" t="s">
        <v>562</v>
      </c>
      <c r="C212" s="19"/>
      <c r="D212" s="135" t="s">
        <v>386</v>
      </c>
      <c r="E212" s="21">
        <f>E192-Baseline!E192</f>
        <v>2.0601886900836983</v>
      </c>
      <c r="F212" s="21">
        <f>F77*F186-Baseline!F77*Baseline!F186</f>
        <v>2.0480977128489859</v>
      </c>
      <c r="G212" s="21">
        <f>G77*G186-Baseline!G77*Baseline!G186</f>
        <v>2.0359467489490455</v>
      </c>
      <c r="H212" s="21">
        <f>H77*H186-Baseline!H77*Baseline!H186</f>
        <v>2.0239482704588019</v>
      </c>
      <c r="I212" s="21">
        <f>I77*I186-Baseline!I77*Baseline!I186</f>
        <v>2.0120982901784017</v>
      </c>
      <c r="J212" s="21">
        <f>J77*J186-Baseline!J77*Baseline!J186</f>
        <v>2.0004054150430002</v>
      </c>
      <c r="K212" s="21">
        <f>K77*K186-Baseline!K77*Baseline!K186</f>
        <v>1.9890683525463131</v>
      </c>
      <c r="L212" s="21">
        <f>L77*L186-Baseline!L77*Baseline!L186</f>
        <v>1.9778597482549105</v>
      </c>
      <c r="M212" s="21">
        <f>M77*M186-Baseline!M77*Baseline!M186</f>
        <v>1.9667764143879887</v>
      </c>
      <c r="N212" s="21">
        <f>N77*N186-Baseline!N77*Baseline!N186</f>
        <v>1.9558152640503221</v>
      </c>
      <c r="O212" s="21">
        <f>O77*O186-Baseline!O77*Baseline!O186</f>
        <v>1.9375164249088439</v>
      </c>
      <c r="P212" s="21">
        <f>P77*P186-Baseline!P77*Baseline!P186</f>
        <v>1.9176937494570081</v>
      </c>
      <c r="Q212" s="21">
        <f>Q77*Q186-Baseline!Q77*Baseline!Q186</f>
        <v>1.8983345148452229</v>
      </c>
      <c r="R212" s="21">
        <f>R77*R186-Baseline!R77*Baseline!R186</f>
        <v>1.8794239873660414</v>
      </c>
      <c r="S212" s="21">
        <f>S77*S186-Baseline!S77*Baseline!S186</f>
        <v>1.8609479267835571</v>
      </c>
      <c r="T212" s="21">
        <f>T77*T186-Baseline!T77*Baseline!T186</f>
        <v>1.8428925697302205</v>
      </c>
      <c r="U212" s="21">
        <f>U77*U186-Baseline!U77*Baseline!U186</f>
        <v>1.8252446152741355</v>
      </c>
      <c r="V212" s="21">
        <f>V77*V186-Baseline!V77*Baseline!V186</f>
        <v>1.8079912067853898</v>
      </c>
      <c r="W212" s="21">
        <f>W77*W186-Baseline!W77*Baseline!W186</f>
        <v>1.7911199195130432</v>
      </c>
      <c r="X212" s="21">
        <f>X77*X186-Baseline!X77*Baseline!X186</f>
        <v>1.7746187428894316</v>
      </c>
      <c r="Y212" s="21">
        <f>Y77*Y186-Baseline!Y77*Baseline!Y186</f>
        <v>1.7584760701503677</v>
      </c>
      <c r="Z212" s="21">
        <f>Z77*Z186-Baseline!Z77*Baseline!Z186</f>
        <v>1.7426806820112872</v>
      </c>
      <c r="AA212" s="21">
        <f>AA77*AA186-Baseline!AA77*Baseline!AA186</f>
        <v>1.7272217342480041</v>
      </c>
      <c r="AB212" s="21">
        <f>AB77*AB186-Baseline!AB77*Baseline!AB186</f>
        <v>1.7104161094243229</v>
      </c>
      <c r="AC212" s="21">
        <f>AC77*AC186-Baseline!AC77*Baseline!AC186</f>
        <v>12.604556742282337</v>
      </c>
      <c r="AD212" s="21">
        <f>AD77*AD186-Baseline!AD77*Baseline!AD186</f>
        <v>12.512497090323146</v>
      </c>
      <c r="AE212" s="21">
        <f>AE77*AE186-Baseline!AE77*Baseline!AE186</f>
        <v>12.422037484383184</v>
      </c>
      <c r="AF212" s="21">
        <f>AF77*AF186-Baseline!AF77*Baseline!AF186</f>
        <v>12.333130677995868</v>
      </c>
      <c r="AG212" s="21">
        <f>AG77*AG186-Baseline!AG77*Baseline!AG186</f>
        <v>12.245730989549493</v>
      </c>
      <c r="AH212" s="21">
        <f>AH77*AH186-Baseline!AH77*Baseline!AH186</f>
        <v>12.159794247560965</v>
      </c>
      <c r="AI212" s="21">
        <f>AI77*AI186-Baseline!AI77*Baseline!AI186</f>
        <v>12.075277752356625</v>
      </c>
      <c r="AJ212" s="21">
        <f>AJ77*AJ186-Baseline!AJ77*Baseline!AJ186</f>
        <v>12.05035447935836</v>
      </c>
      <c r="AK212" s="21">
        <f>AK77*AK186-Baseline!AK77*Baseline!AK186</f>
        <v>12.026256735009376</v>
      </c>
      <c r="AL212" s="21">
        <f>AL77*AL186-Baseline!AL77*Baseline!AL186</f>
        <v>12.002960517794932</v>
      </c>
      <c r="AM212" s="21">
        <f>AM77*AM186-Baseline!AM77*Baseline!AM186</f>
        <v>11.980442519528948</v>
      </c>
      <c r="AN212" s="21">
        <f>AN77*AN186-Baseline!AN77*Baseline!AN186</f>
        <v>11.958680107639809</v>
      </c>
      <c r="AO212" s="21">
        <f>AO77*AO186-Baseline!AO77*Baseline!AO186</f>
        <v>11.937651318374009</v>
      </c>
      <c r="AP212" s="21">
        <f>AP77*AP186-Baseline!AP77*Baseline!AP186</f>
        <v>11.917334821542473</v>
      </c>
      <c r="AQ212" s="21">
        <f>AQ77*AQ186-Baseline!AQ77*Baseline!AQ186</f>
        <v>11.897709906643756</v>
      </c>
      <c r="AR212" s="21">
        <f>AR77*AR186-Baseline!AR77*Baseline!AR186</f>
        <v>11.878756469757146</v>
      </c>
      <c r="AS212" s="21">
        <f>AS77*AS186-Baseline!AS77*Baseline!AS186</f>
        <v>11.860454990893016</v>
      </c>
      <c r="AT212" s="21">
        <f>AT77*AT186-Baseline!AT77*Baseline!AT186</f>
        <v>11.842786520941019</v>
      </c>
      <c r="AU212" s="21">
        <f>AU77*AU186-Baseline!AU77*Baseline!AU186</f>
        <v>11.825732659327349</v>
      </c>
      <c r="AV212" s="21">
        <f>AV77*AV186-Baseline!AV77*Baseline!AV186</f>
        <v>11.809275544128766</v>
      </c>
      <c r="AW212" s="21">
        <f>AW77*AW186-Baseline!AW77*Baseline!AW186</f>
        <v>11.793397829071504</v>
      </c>
      <c r="AX212" s="21">
        <f>AX77*AX186-Baseline!AX77*Baseline!AX186</f>
        <v>11.778082680775155</v>
      </c>
      <c r="AY212" s="21">
        <f>AY77*AY186-Baseline!AY77*Baseline!AY186</f>
        <v>11.749359066458695</v>
      </c>
      <c r="AZ212" s="21">
        <f>AZ77*AZ186-Baseline!AZ77*Baseline!AZ186</f>
        <v>11.716628228983852</v>
      </c>
      <c r="BA212" s="21">
        <f>BA77*BA186-Baseline!BA77*Baseline!BA186</f>
        <v>11.684945126582411</v>
      </c>
      <c r="BB212" s="21">
        <f>BB77*BB186-Baseline!BB77*Baseline!BB186</f>
        <v>11.653347698912485</v>
      </c>
    </row>
    <row r="213" spans="1:54" outlineLevel="2">
      <c r="A213" s="480"/>
      <c r="B213" s="150" t="s">
        <v>490</v>
      </c>
      <c r="C213" s="19"/>
      <c r="D213" s="135" t="s">
        <v>386</v>
      </c>
      <c r="E213" s="21">
        <f>E193-Baseline!E193</f>
        <v>12.284075183324427</v>
      </c>
      <c r="F213" s="21">
        <f>F193-Baseline!F193</f>
        <v>12.429276602591903</v>
      </c>
      <c r="G213" s="21">
        <f>G193-Baseline!G193</f>
        <v>12.528340832088961</v>
      </c>
      <c r="H213" s="21">
        <f>H193-Baseline!H193</f>
        <v>12.626293663170854</v>
      </c>
      <c r="I213" s="21">
        <f>I193-Baseline!I193</f>
        <v>12.765843840818308</v>
      </c>
      <c r="J213" s="21">
        <f>J193-Baseline!J193</f>
        <v>12.903892975192504</v>
      </c>
      <c r="K213" s="21">
        <f>K193-Baseline!K193</f>
        <v>12.999587490465647</v>
      </c>
      <c r="L213" s="21">
        <f>L193-Baseline!L193</f>
        <v>13.13617655688458</v>
      </c>
      <c r="M213" s="21">
        <f>M193-Baseline!M193</f>
        <v>13.271232534588689</v>
      </c>
      <c r="N213" s="21">
        <f>N193-Baseline!N193</f>
        <v>13.363273289962889</v>
      </c>
      <c r="O213" s="21">
        <f>O193-Baseline!O193</f>
        <v>13.443807732471695</v>
      </c>
      <c r="P213" s="21">
        <f>P193-Baseline!P193</f>
        <v>13.509724219929829</v>
      </c>
      <c r="Q213" s="21">
        <f>Q193-Baseline!Q193</f>
        <v>13.574748499334055</v>
      </c>
      <c r="R213" s="21">
        <f>R193-Baseline!R193</f>
        <v>13.678801042757781</v>
      </c>
      <c r="S213" s="21">
        <f>S193-Baseline!S193</f>
        <v>13.741767996367521</v>
      </c>
      <c r="T213" s="21">
        <f>T193-Baseline!T193</f>
        <v>13.803965705771322</v>
      </c>
      <c r="U213" s="21">
        <f>U193-Baseline!U193</f>
        <v>13.865427035686753</v>
      </c>
      <c r="V213" s="21">
        <f>V193-Baseline!V193</f>
        <v>13.96454676786707</v>
      </c>
      <c r="W213" s="21">
        <f>W193-Baseline!W193</f>
        <v>14.024267186563687</v>
      </c>
      <c r="X213" s="21">
        <f>X193-Baseline!X193</f>
        <v>14.121000846121261</v>
      </c>
      <c r="Y213" s="21">
        <f>Y193-Baseline!Y193</f>
        <v>14.179117666611651</v>
      </c>
      <c r="Z213" s="21">
        <f>Z193-Baseline!Z193</f>
        <v>14.273624546864898</v>
      </c>
      <c r="AA213" s="21">
        <f>AA193-Baseline!AA193</f>
        <v>14.366907927004723</v>
      </c>
      <c r="AB213" s="21">
        <f>AB193-Baseline!AB193</f>
        <v>14.444881970988707</v>
      </c>
      <c r="AC213" s="21">
        <f>AC193-Baseline!AC193</f>
        <v>107.99218028129083</v>
      </c>
      <c r="AD213" s="21">
        <f>AD193-Baseline!AD193</f>
        <v>108.74987263222511</v>
      </c>
      <c r="AE213" s="21">
        <f>AE193-Baseline!AE193</f>
        <v>109.52479584242005</v>
      </c>
      <c r="AF213" s="21">
        <f>AF193-Baseline!AF193</f>
        <v>110.28233168010151</v>
      </c>
      <c r="AG213" s="21">
        <f>AG193-Baseline!AG193</f>
        <v>111.02589981014624</v>
      </c>
      <c r="AH213" s="21">
        <f>AH193-Baseline!AH193</f>
        <v>111.75967227330126</v>
      </c>
      <c r="AI213" s="21">
        <f>AI193-Baseline!AI193</f>
        <v>112.48940619460076</v>
      </c>
      <c r="AJ213" s="21">
        <f>AJ193-Baseline!AJ193</f>
        <v>113.7612026073656</v>
      </c>
      <c r="AK213" s="21">
        <f>AK193-Baseline!AK193</f>
        <v>115.03291398336734</v>
      </c>
      <c r="AL213" s="21">
        <f>AL193-Baseline!AL193</f>
        <v>116.30622403998593</v>
      </c>
      <c r="AM213" s="21">
        <f>AM193-Baseline!AM193</f>
        <v>117.58181125258923</v>
      </c>
      <c r="AN213" s="21">
        <f>AN193-Baseline!AN193</f>
        <v>118.85958074195777</v>
      </c>
      <c r="AO213" s="21">
        <f>AO193-Baseline!AO193</f>
        <v>120.13908792107378</v>
      </c>
      <c r="AP213" s="21">
        <f>AP193-Baseline!AP193</f>
        <v>121.42047153756907</v>
      </c>
      <c r="AQ213" s="21">
        <f>AQ193-Baseline!AQ193</f>
        <v>122.70400491331608</v>
      </c>
      <c r="AR213" s="21">
        <f>AR193-Baseline!AR193</f>
        <v>123.989706973257</v>
      </c>
      <c r="AS213" s="21">
        <f>AS193-Baseline!AS193</f>
        <v>125.27755186737274</v>
      </c>
      <c r="AT213" s="21">
        <f>AT193-Baseline!AT193</f>
        <v>126.56756726008939</v>
      </c>
      <c r="AU213" s="21">
        <f>AU193-Baseline!AU193</f>
        <v>127.8598268622405</v>
      </c>
      <c r="AV213" s="21">
        <f>AV193-Baseline!AV193</f>
        <v>129.15437354678346</v>
      </c>
      <c r="AW213" s="21">
        <f>AW193-Baseline!AW193</f>
        <v>130.45122418517772</v>
      </c>
      <c r="AX213" s="21">
        <f>AX193-Baseline!AX193</f>
        <v>131.7504030665711</v>
      </c>
      <c r="AY213" s="21">
        <f>AY193-Baseline!AY193</f>
        <v>132.89410216934493</v>
      </c>
      <c r="AZ213" s="21">
        <f>AZ193-Baseline!AZ193</f>
        <v>133.98481618963172</v>
      </c>
      <c r="BA213" s="21">
        <f>BA193-Baseline!BA193</f>
        <v>135.07948040334134</v>
      </c>
      <c r="BB213" s="21">
        <f>BB193-Baseline!BB193</f>
        <v>136.1672438072107</v>
      </c>
    </row>
    <row r="214" spans="1:54" outlineLevel="2">
      <c r="A214" s="480"/>
      <c r="B214" s="150" t="s">
        <v>491</v>
      </c>
      <c r="C214" s="19"/>
      <c r="D214" s="135" t="s">
        <v>386</v>
      </c>
      <c r="E214" s="21">
        <f>E194-Baseline!E194</f>
        <v>6.1517581989326269</v>
      </c>
      <c r="F214" s="21">
        <f>F194-Baseline!F194</f>
        <v>6.2087861285141548</v>
      </c>
      <c r="G214" s="21">
        <f>G194-Baseline!G194</f>
        <v>6.2659397072178455</v>
      </c>
      <c r="H214" s="21">
        <f>H194-Baseline!H194</f>
        <v>6.3238706004730201</v>
      </c>
      <c r="I214" s="21">
        <f>I194-Baseline!I194</f>
        <v>6.3825838347535084</v>
      </c>
      <c r="J214" s="21">
        <f>J194-Baseline!J194</f>
        <v>6.4421246979475875</v>
      </c>
      <c r="K214" s="21">
        <f>K194-Baseline!K194</f>
        <v>6.5031621451632233</v>
      </c>
      <c r="L214" s="21">
        <f>L194-Baseline!L194</f>
        <v>6.564991024018731</v>
      </c>
      <c r="M214" s="21">
        <f>M194-Baseline!M194</f>
        <v>6.6276170360574653</v>
      </c>
      <c r="N214" s="21">
        <f>N194-Baseline!N194</f>
        <v>6.6910459871602548</v>
      </c>
      <c r="O214" s="21">
        <f>O194-Baseline!O194</f>
        <v>6.7293845353214996</v>
      </c>
      <c r="P214" s="21">
        <f>P194-Baseline!P194</f>
        <v>6.7619658810488295</v>
      </c>
      <c r="Q214" s="21">
        <f>Q194-Baseline!Q194</f>
        <v>6.7956379966453975</v>
      </c>
      <c r="R214" s="21">
        <f>R194-Baseline!R194</f>
        <v>6.8303982631333326</v>
      </c>
      <c r="S214" s="21">
        <f>S194-Baseline!S194</f>
        <v>6.8646994009822615</v>
      </c>
      <c r="T214" s="21">
        <f>T194-Baseline!T194</f>
        <v>6.9000679104521616</v>
      </c>
      <c r="U214" s="21">
        <f>U194-Baseline!U194</f>
        <v>6.9365011729531432</v>
      </c>
      <c r="V214" s="21">
        <f>V194-Baseline!V194</f>
        <v>6.9739968119034028</v>
      </c>
      <c r="W214" s="21">
        <f>W194-Baseline!W194</f>
        <v>7.0125526756313983</v>
      </c>
      <c r="X214" s="21">
        <f>X194-Baseline!X194</f>
        <v>7.052166852278889</v>
      </c>
      <c r="Y214" s="21">
        <f>Y194-Baseline!Y194</f>
        <v>7.0928376609825614</v>
      </c>
      <c r="Z214" s="21">
        <f>Z194-Baseline!Z194</f>
        <v>7.1345636450787691</v>
      </c>
      <c r="AA214" s="21">
        <f>AA194-Baseline!AA194</f>
        <v>7.1773435709599056</v>
      </c>
      <c r="AB214" s="21">
        <f>AB194-Baseline!AB194</f>
        <v>7.2141216625970994</v>
      </c>
      <c r="AC214" s="21">
        <f>AC194-Baseline!AC194</f>
        <v>53.925718299534324</v>
      </c>
      <c r="AD214" s="21">
        <f>AD194-Baseline!AD194</f>
        <v>54.295473059330348</v>
      </c>
      <c r="AE214" s="21">
        <f>AE194-Baseline!AE194</f>
        <v>54.663889121471676</v>
      </c>
      <c r="AF214" s="21">
        <f>AF194-Baseline!AF194</f>
        <v>55.028436407961294</v>
      </c>
      <c r="AG214" s="21">
        <f>AG194-Baseline!AG194</f>
        <v>55.387731049795896</v>
      </c>
      <c r="AH214" s="21">
        <f>AH194-Baseline!AH194</f>
        <v>55.741925906524898</v>
      </c>
      <c r="AI214" s="21">
        <f>AI194-Baseline!AI194</f>
        <v>56.09338982070124</v>
      </c>
      <c r="AJ214" s="21">
        <f>AJ194-Baseline!AJ194</f>
        <v>56.715064259726063</v>
      </c>
      <c r="AK214" s="21">
        <f>AK194-Baseline!AK194</f>
        <v>57.337396017601748</v>
      </c>
      <c r="AL214" s="21">
        <f>AL194-Baseline!AL194</f>
        <v>57.960519703463845</v>
      </c>
      <c r="AM214" s="21">
        <f>AM194-Baseline!AM194</f>
        <v>58.584657927986363</v>
      </c>
      <c r="AN214" s="21">
        <f>AN194-Baseline!AN194</f>
        <v>59.209886328778566</v>
      </c>
      <c r="AO214" s="21">
        <f>AO194-Baseline!AO194</f>
        <v>59.836083393951512</v>
      </c>
      <c r="AP214" s="21">
        <f>AP194-Baseline!AP194</f>
        <v>60.46329183903854</v>
      </c>
      <c r="AQ214" s="21">
        <f>AQ194-Baseline!AQ194</f>
        <v>61.091572654558178</v>
      </c>
      <c r="AR214" s="21">
        <f>AR194-Baseline!AR194</f>
        <v>61.720955866309794</v>
      </c>
      <c r="AS214" s="21">
        <f>AS194-Baseline!AS194</f>
        <v>62.351447968305081</v>
      </c>
      <c r="AT214" s="21">
        <f>AT194-Baseline!AT194</f>
        <v>62.983059347132738</v>
      </c>
      <c r="AU214" s="21">
        <f>AU194-Baseline!AU194</f>
        <v>63.615815317600976</v>
      </c>
      <c r="AV214" s="21">
        <f>AV194-Baseline!AV194</f>
        <v>64.249734013711006</v>
      </c>
      <c r="AW214" s="21">
        <f>AW194-Baseline!AW194</f>
        <v>64.884827421142148</v>
      </c>
      <c r="AX214" s="21">
        <f>AX194-Baseline!AX194</f>
        <v>65.521106654770279</v>
      </c>
      <c r="AY214" s="21">
        <f>AY194-Baseline!AY194</f>
        <v>66.080100428254724</v>
      </c>
      <c r="AZ214" s="21">
        <f>AZ194-Baseline!AZ194</f>
        <v>66.612797896767461</v>
      </c>
      <c r="BA214" s="21">
        <f>BA194-Baseline!BA194</f>
        <v>67.147511662302435</v>
      </c>
      <c r="BB214" s="21">
        <f>BB194-Baseline!BB194</f>
        <v>67.678846345198593</v>
      </c>
    </row>
    <row r="215" spans="1:54" outlineLevel="2">
      <c r="A215" s="480"/>
      <c r="B215" s="150" t="s">
        <v>492</v>
      </c>
      <c r="C215" s="19"/>
      <c r="D215" s="135" t="s">
        <v>386</v>
      </c>
      <c r="E215" s="21">
        <f>E195-Baseline!E195</f>
        <v>18.455274592426328</v>
      </c>
      <c r="F215" s="21">
        <f>F195-Baseline!F195</f>
        <v>18.626358381196564</v>
      </c>
      <c r="G215" s="21">
        <f>G195-Baseline!G195</f>
        <v>18.797819121653543</v>
      </c>
      <c r="H215" s="21">
        <f>H195-Baseline!H195</f>
        <v>18.971611801419058</v>
      </c>
      <c r="I215" s="21">
        <f>I195-Baseline!I195</f>
        <v>19.147751504260526</v>
      </c>
      <c r="J215" s="21">
        <f>J195-Baseline!J195</f>
        <v>19.326374089598062</v>
      </c>
      <c r="K215" s="21">
        <f>K195-Baseline!K195</f>
        <v>19.50948643548967</v>
      </c>
      <c r="L215" s="21">
        <f>L195-Baseline!L195</f>
        <v>19.69497307205619</v>
      </c>
      <c r="M215" s="21">
        <f>M195-Baseline!M195</f>
        <v>19.882851103999052</v>
      </c>
      <c r="N215" s="21">
        <f>N195-Baseline!N195</f>
        <v>20.07313795733068</v>
      </c>
      <c r="O215" s="21">
        <f>O195-Baseline!O195</f>
        <v>20.188153605964498</v>
      </c>
      <c r="P215" s="21">
        <f>P195-Baseline!P195</f>
        <v>20.285897647215684</v>
      </c>
      <c r="Q215" s="21">
        <f>Q195-Baseline!Q195</f>
        <v>20.386913989936193</v>
      </c>
      <c r="R215" s="21">
        <f>R195-Baseline!R195</f>
        <v>20.491194789399998</v>
      </c>
      <c r="S215" s="21">
        <f>S195-Baseline!S195</f>
        <v>20.594098198997997</v>
      </c>
      <c r="T215" s="21">
        <f>T195-Baseline!T195</f>
        <v>20.700203727446013</v>
      </c>
      <c r="U215" s="21">
        <f>U195-Baseline!U195</f>
        <v>20.809503522732452</v>
      </c>
      <c r="V215" s="21">
        <f>V195-Baseline!V195</f>
        <v>20.921990431873791</v>
      </c>
      <c r="W215" s="21">
        <f>W195-Baseline!W195</f>
        <v>21.037658026894199</v>
      </c>
      <c r="X215" s="21">
        <f>X195-Baseline!X195</f>
        <v>21.156500556836665</v>
      </c>
      <c r="Y215" s="21">
        <f>Y195-Baseline!Y195</f>
        <v>21.278512982947682</v>
      </c>
      <c r="Z215" s="21">
        <f>Z195-Baseline!Z195</f>
        <v>21.403690931538478</v>
      </c>
      <c r="AA215" s="21">
        <f>AA195-Baseline!AA195</f>
        <v>21.532030716544742</v>
      </c>
      <c r="AB215" s="21">
        <f>AB195-Baseline!AB195</f>
        <v>21.6423649877913</v>
      </c>
      <c r="AC215" s="21">
        <f>AC195-Baseline!AC195</f>
        <v>161.77715490013136</v>
      </c>
      <c r="AD215" s="21">
        <f>AD195-Baseline!AD195</f>
        <v>162.88641918124213</v>
      </c>
      <c r="AE215" s="21">
        <f>AE195-Baseline!AE195</f>
        <v>163.99166736973902</v>
      </c>
      <c r="AF215" s="21">
        <f>AF195-Baseline!AF195</f>
        <v>165.08530923173768</v>
      </c>
      <c r="AG215" s="21">
        <f>AG195-Baseline!AG195</f>
        <v>166.16319315508611</v>
      </c>
      <c r="AH215" s="21">
        <f>AH195-Baseline!AH195</f>
        <v>167.22577772663746</v>
      </c>
      <c r="AI215" s="21">
        <f>AI195-Baseline!AI195</f>
        <v>168.28016947019472</v>
      </c>
      <c r="AJ215" s="21">
        <f>AJ195-Baseline!AJ195</f>
        <v>170.14519278805687</v>
      </c>
      <c r="AK215" s="21">
        <f>AK195-Baseline!AK195</f>
        <v>172.01218806226959</v>
      </c>
      <c r="AL215" s="21">
        <f>AL195-Baseline!AL195</f>
        <v>173.88155912040492</v>
      </c>
      <c r="AM215" s="21">
        <f>AM195-Baseline!AM195</f>
        <v>175.75397379481959</v>
      </c>
      <c r="AN215" s="21">
        <f>AN195-Baseline!AN195</f>
        <v>177.62965899791834</v>
      </c>
      <c r="AO215" s="21">
        <f>AO195-Baseline!AO195</f>
        <v>179.50825019411567</v>
      </c>
      <c r="AP215" s="21">
        <f>AP195-Baseline!AP195</f>
        <v>181.38987553006018</v>
      </c>
      <c r="AQ215" s="21">
        <f>AQ195-Baseline!AQ195</f>
        <v>183.27471797732412</v>
      </c>
      <c r="AR215" s="21">
        <f>AR195-Baseline!AR195</f>
        <v>185.16286761329121</v>
      </c>
      <c r="AS215" s="21">
        <f>AS195-Baseline!AS195</f>
        <v>187.0543439199692</v>
      </c>
      <c r="AT215" s="21">
        <f>AT195-Baseline!AT195</f>
        <v>188.94917805714385</v>
      </c>
      <c r="AU215" s="21">
        <f>AU195-Baseline!AU195</f>
        <v>190.84744596924327</v>
      </c>
      <c r="AV215" s="21">
        <f>AV195-Baseline!AV195</f>
        <v>192.74920205826814</v>
      </c>
      <c r="AW215" s="21">
        <f>AW195-Baseline!AW195</f>
        <v>194.65448228125376</v>
      </c>
      <c r="AX215" s="21">
        <f>AX195-Baseline!AX195</f>
        <v>196.56331998282806</v>
      </c>
      <c r="AY215" s="21">
        <f>AY195-Baseline!AY195</f>
        <v>198.24030130394843</v>
      </c>
      <c r="AZ215" s="21">
        <f>AZ195-Baseline!AZ195</f>
        <v>199.83839371014372</v>
      </c>
      <c r="BA215" s="21">
        <f>BA195-Baseline!BA195</f>
        <v>201.44253500740345</v>
      </c>
      <c r="BB215" s="21">
        <f>BB195-Baseline!BB195</f>
        <v>203.03653905674287</v>
      </c>
    </row>
    <row r="216" spans="1:54" outlineLevel="2">
      <c r="A216" s="480"/>
      <c r="B216" s="150" t="s">
        <v>285</v>
      </c>
      <c r="C216" s="19"/>
      <c r="D216" s="135" t="s">
        <v>386</v>
      </c>
      <c r="E216" s="21">
        <f>E196-Baseline!E196</f>
        <v>1.4441851809957318</v>
      </c>
      <c r="F216" s="21">
        <f>F196-Baseline!F196</f>
        <v>1.4579353241858821</v>
      </c>
      <c r="G216" s="21">
        <f>G196-Baseline!G196</f>
        <v>1.4718959459012819</v>
      </c>
      <c r="H216" s="21">
        <f>H196-Baseline!H196</f>
        <v>1.4861871574498884</v>
      </c>
      <c r="I216" s="21">
        <f>I196-Baseline!I196</f>
        <v>1.5008121969655686</v>
      </c>
      <c r="J216" s="21">
        <f>J196-Baseline!J196</f>
        <v>1.5157818066546851</v>
      </c>
      <c r="K216" s="21">
        <f>K196-Baseline!K196</f>
        <v>1.531124614695337</v>
      </c>
      <c r="L216" s="21">
        <f>L196-Baseline!L196</f>
        <v>1.5468114105398365</v>
      </c>
      <c r="M216" s="21">
        <f>M196-Baseline!M196</f>
        <v>1.5628457852199689</v>
      </c>
      <c r="N216" s="21">
        <f>N196-Baseline!N196</f>
        <v>1.5792313712584241</v>
      </c>
      <c r="O216" s="21">
        <f>O196-Baseline!O196</f>
        <v>1.5954826829664408</v>
      </c>
      <c r="P216" s="21">
        <f>P196-Baseline!P196</f>
        <v>1.6119637655427153</v>
      </c>
      <c r="Q216" s="21">
        <f>Q196-Baseline!Q196</f>
        <v>1.6288072079882907</v>
      </c>
      <c r="R216" s="21">
        <f>R196-Baseline!R196</f>
        <v>1.6460168565060431</v>
      </c>
      <c r="S216" s="21">
        <f>S196-Baseline!S196</f>
        <v>1.6635966187672009</v>
      </c>
      <c r="T216" s="21">
        <f>T196-Baseline!T196</f>
        <v>1.681550506251692</v>
      </c>
      <c r="U216" s="21">
        <f>U196-Baseline!U196</f>
        <v>1.6998826193171703</v>
      </c>
      <c r="V216" s="21">
        <f>V196-Baseline!V196</f>
        <v>1.7185971325326306</v>
      </c>
      <c r="W216" s="21">
        <f>W196-Baseline!W196</f>
        <v>1.7376983315828332</v>
      </c>
      <c r="X216" s="21">
        <f>X196-Baseline!X196</f>
        <v>1.7571905453095289</v>
      </c>
      <c r="Y216" s="21">
        <f>Y196-Baseline!Y196</f>
        <v>1.777078265514495</v>
      </c>
      <c r="Z216" s="21">
        <f>Z196-Baseline!Z196</f>
        <v>1.7973659930562573</v>
      </c>
      <c r="AA216" s="21">
        <f>AA196-Baseline!AA196</f>
        <v>1.8180583545012394</v>
      </c>
      <c r="AB216" s="21">
        <f>AB196-Baseline!AB196</f>
        <v>1.8380613930600229</v>
      </c>
      <c r="AC216" s="21">
        <f>AC196-Baseline!AC196</f>
        <v>3.2745684459272271</v>
      </c>
      <c r="AD216" s="21">
        <f>AD196-Baseline!AD196</f>
        <v>3.2713617985380425</v>
      </c>
      <c r="AE216" s="21">
        <f>AE196-Baseline!AE196</f>
        <v>3.268905700199241</v>
      </c>
      <c r="AF216" s="21">
        <f>AF196-Baseline!AF196</f>
        <v>3.2672004180466145</v>
      </c>
      <c r="AG216" s="21">
        <f>AG196-Baseline!AG196</f>
        <v>3.2662464388499179</v>
      </c>
      <c r="AH216" s="21">
        <f>AH196-Baseline!AH196</f>
        <v>3.2660443973391224</v>
      </c>
      <c r="AI216" s="21">
        <f>AI196-Baseline!AI196</f>
        <v>3.2665951537756537</v>
      </c>
      <c r="AJ216" s="21">
        <f>AJ196-Baseline!AJ196</f>
        <v>3.2748042778974447</v>
      </c>
      <c r="AK216" s="21">
        <f>AK196-Baseline!AK196</f>
        <v>3.2837918093387897</v>
      </c>
      <c r="AL216" s="21">
        <f>AL196-Baseline!AL196</f>
        <v>3.2935640445098531</v>
      </c>
      <c r="AM216" s="21">
        <f>AM196-Baseline!AM196</f>
        <v>3.3041275608728409</v>
      </c>
      <c r="AN216" s="21">
        <f>AN196-Baseline!AN196</f>
        <v>3.3154891179079806</v>
      </c>
      <c r="AO216" s="21">
        <f>AO196-Baseline!AO196</f>
        <v>3.3276557763789283</v>
      </c>
      <c r="AP216" s="21">
        <f>AP196-Baseline!AP196</f>
        <v>3.3406347983964557</v>
      </c>
      <c r="AQ216" s="21">
        <f>AQ196-Baseline!AQ196</f>
        <v>3.3544337081462121</v>
      </c>
      <c r="AR216" s="21">
        <f>AR196-Baseline!AR196</f>
        <v>3.3690603226938389</v>
      </c>
      <c r="AS216" s="21">
        <f>AS196-Baseline!AS196</f>
        <v>3.3845226641225428</v>
      </c>
      <c r="AT216" s="21">
        <f>AT196-Baseline!AT196</f>
        <v>3.4008290527503227</v>
      </c>
      <c r="AU216" s="21">
        <f>AU196-Baseline!AU196</f>
        <v>3.4179880801820479</v>
      </c>
      <c r="AV216" s="21">
        <f>AV196-Baseline!AV196</f>
        <v>3.4360086085018886</v>
      </c>
      <c r="AW216" s="21">
        <f>AW196-Baseline!AW196</f>
        <v>3.4548997552911751</v>
      </c>
      <c r="AX216" s="21">
        <f>AX196-Baseline!AX196</f>
        <v>3.4746709501157542</v>
      </c>
      <c r="AY216" s="21">
        <f>AY196-Baseline!AY196</f>
        <v>3.4935628268294723</v>
      </c>
      <c r="AZ216" s="21">
        <f>AZ196-Baseline!AZ196</f>
        <v>3.5127096293733198</v>
      </c>
      <c r="BA216" s="21">
        <f>BA196-Baseline!BA196</f>
        <v>3.532755168868118</v>
      </c>
      <c r="BB216" s="21">
        <f>BB196-Baseline!BB196</f>
        <v>3.552915099729137</v>
      </c>
    </row>
    <row r="217" spans="1:54" outlineLevel="2">
      <c r="A217" s="480"/>
      <c r="B217" s="150" t="s">
        <v>288</v>
      </c>
      <c r="C217" s="19"/>
      <c r="D217" s="135"/>
      <c r="E217" s="21">
        <f>E197-Baseline!E197</f>
        <v>6.1219148991000001</v>
      </c>
      <c r="F217" s="21">
        <f>F197-Baseline!F197</f>
        <v>6.0655527439613532</v>
      </c>
      <c r="G217" s="21">
        <f>G197-Baseline!G197</f>
        <v>6.0099070118602542</v>
      </c>
      <c r="H217" s="21">
        <f>H197-Baseline!H197</f>
        <v>5.9554738398801428</v>
      </c>
      <c r="I217" s="21">
        <f>I197-Baseline!I197</f>
        <v>5.9022153467260496</v>
      </c>
      <c r="J217" s="21">
        <f>J197-Baseline!J197</f>
        <v>5.8501195036392266</v>
      </c>
      <c r="K217" s="21">
        <f>K197-Baseline!K197</f>
        <v>5.7993120965351421</v>
      </c>
      <c r="L217" s="21">
        <f>L197-Baseline!L197</f>
        <v>5.7495648566442936</v>
      </c>
      <c r="M217" s="21">
        <f>M197-Baseline!M197</f>
        <v>5.7008450119093723</v>
      </c>
      <c r="N217" s="21">
        <f>N197-Baseline!N197</f>
        <v>5.6531208852208108</v>
      </c>
      <c r="O217" s="21">
        <f>O197-Baseline!O197</f>
        <v>5.5978190453627485</v>
      </c>
      <c r="P217" s="21">
        <f>P197-Baseline!P197</f>
        <v>5.5415737188089729</v>
      </c>
      <c r="Q217" s="21">
        <f>Q197-Baseline!Q197</f>
        <v>5.4866361867167281</v>
      </c>
      <c r="R217" s="21">
        <f>R197-Baseline!R197</f>
        <v>5.4329650213507552</v>
      </c>
      <c r="S217" s="21">
        <f>S197-Baseline!S197</f>
        <v>5.3805201844956017</v>
      </c>
      <c r="T217" s="21">
        <f>T197-Baseline!T197</f>
        <v>5.3292629822480295</v>
      </c>
      <c r="U217" s="21">
        <f>U197-Baseline!U197</f>
        <v>5.2791560152441921</v>
      </c>
      <c r="V217" s="21">
        <f>V197-Baseline!V197</f>
        <v>5.2301631394912702</v>
      </c>
      <c r="W217" s="21">
        <f>W197-Baseline!W197</f>
        <v>5.182249423313471</v>
      </c>
      <c r="X217" s="21">
        <f>X197-Baseline!X197</f>
        <v>5.1353811023475</v>
      </c>
      <c r="Y217" s="21">
        <f>Y197-Baseline!Y197</f>
        <v>5.0895255460122053</v>
      </c>
      <c r="Z217" s="21">
        <f>Z197-Baseline!Z197</f>
        <v>5.0446512138952748</v>
      </c>
      <c r="AA217" s="21">
        <f>AA197-Baseline!AA197</f>
        <v>5.0007276239111302</v>
      </c>
      <c r="AB217" s="21">
        <f>AB197-Baseline!AB197</f>
        <v>4.9541492032796928</v>
      </c>
      <c r="AC217" s="21">
        <f>AC197-Baseline!AC197</f>
        <v>18.203939551030828</v>
      </c>
      <c r="AD217" s="21">
        <f>AD197-Baseline!AD197</f>
        <v>17.991521008977013</v>
      </c>
      <c r="AE217" s="21">
        <f>AE197-Baseline!AE197</f>
        <v>17.784521211237717</v>
      </c>
      <c r="AF217" s="21">
        <f>AF197-Baseline!AF197</f>
        <v>17.582765738567574</v>
      </c>
      <c r="AG217" s="21">
        <f>AG197-Baseline!AG197</f>
        <v>17.386086050168398</v>
      </c>
      <c r="AH217" s="21">
        <f>AH197-Baseline!AH197</f>
        <v>17.194319259038181</v>
      </c>
      <c r="AI217" s="21">
        <f>AI197-Baseline!AI197</f>
        <v>17.00730796350333</v>
      </c>
      <c r="AJ217" s="21">
        <f>AJ197-Baseline!AJ197</f>
        <v>16.906574336794552</v>
      </c>
      <c r="AK217" s="21">
        <f>AK197-Baseline!AK197</f>
        <v>16.808961710857155</v>
      </c>
      <c r="AL217" s="21">
        <f>AL197-Baseline!AL197</f>
        <v>16.714380483996919</v>
      </c>
      <c r="AM217" s="21">
        <f>AM197-Baseline!AM197</f>
        <v>16.622743685726206</v>
      </c>
      <c r="AN217" s="21">
        <f>AN197-Baseline!AN197</f>
        <v>16.533966899290828</v>
      </c>
      <c r="AO217" s="21">
        <f>AO197-Baseline!AO197</f>
        <v>16.44796819550697</v>
      </c>
      <c r="AP217" s="21">
        <f>AP197-Baseline!AP197</f>
        <v>16.364668057989181</v>
      </c>
      <c r="AQ217" s="21">
        <f>AQ197-Baseline!AQ197</f>
        <v>16.283989298880279</v>
      </c>
      <c r="AR217" s="21">
        <f>AR197-Baseline!AR197</f>
        <v>16.205857019262602</v>
      </c>
      <c r="AS217" s="21">
        <f>AS197-Baseline!AS197</f>
        <v>16.130198525207593</v>
      </c>
      <c r="AT217" s="21">
        <f>AT197-Baseline!AT197</f>
        <v>16.056943257970232</v>
      </c>
      <c r="AU217" s="21">
        <f>AU197-Baseline!AU197</f>
        <v>15.986022754881684</v>
      </c>
      <c r="AV217" s="21">
        <f>AV197-Baseline!AV197</f>
        <v>15.917370562735396</v>
      </c>
      <c r="AW217" s="21">
        <f>AW197-Baseline!AW197</f>
        <v>15.85092220197777</v>
      </c>
      <c r="AX217" s="21">
        <f>AX197-Baseline!AX197</f>
        <v>15.786615094422448</v>
      </c>
      <c r="AY217" s="21">
        <f>AY197-Baseline!AY197</f>
        <v>15.708401644751849</v>
      </c>
      <c r="AZ217" s="21">
        <f>AZ197-Baseline!AZ197</f>
        <v>15.62701143333703</v>
      </c>
      <c r="BA217" s="21">
        <f>BA197-Baseline!BA197</f>
        <v>15.548196038739878</v>
      </c>
      <c r="BB217" s="21">
        <f>BB197-Baseline!BB197</f>
        <v>15.469997487705809</v>
      </c>
    </row>
    <row r="218" spans="1:54" outlineLevel="2">
      <c r="A218" s="481"/>
      <c r="B218" s="150" t="s">
        <v>473</v>
      </c>
      <c r="C218" s="19"/>
      <c r="D218" s="135" t="s">
        <v>386</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9" t="s">
        <v>493</v>
      </c>
      <c r="B220" s="150" t="s">
        <v>494</v>
      </c>
      <c r="C220" s="19"/>
      <c r="D220" s="135" t="s">
        <v>386</v>
      </c>
      <c r="E220" s="21">
        <f>E200-Baseline!E200</f>
        <v>21.910363953503857</v>
      </c>
      <c r="F220" s="21">
        <f>F200-Baseline!F200</f>
        <v>22.000862383588125</v>
      </c>
      <c r="G220" s="21">
        <f>G200-Baseline!G200</f>
        <v>22.046090538799543</v>
      </c>
      <c r="H220" s="21">
        <f>H200-Baseline!H200</f>
        <v>22.091902930959684</v>
      </c>
      <c r="I220" s="21">
        <f>I200-Baseline!I200</f>
        <v>22.180969674688328</v>
      </c>
      <c r="J220" s="21">
        <f>J200-Baseline!J200</f>
        <v>22.270199700529417</v>
      </c>
      <c r="K220" s="21">
        <f>K200-Baseline!K200</f>
        <v>22.319092554242442</v>
      </c>
      <c r="L220" s="21">
        <f>L200-Baseline!L200</f>
        <v>22.410412572323622</v>
      </c>
      <c r="M220" s="21">
        <f>M200-Baseline!M200</f>
        <v>22.50169974610602</v>
      </c>
      <c r="N220" s="21">
        <f>N200-Baseline!N200</f>
        <v>22.551440810492448</v>
      </c>
      <c r="O220" s="21">
        <f>O200-Baseline!O200</f>
        <v>22.574625885709729</v>
      </c>
      <c r="P220" s="21">
        <f>P200-Baseline!P200</f>
        <v>22.580955453738525</v>
      </c>
      <c r="Q220" s="21">
        <f>Q200-Baseline!Q200</f>
        <v>22.588526408884299</v>
      </c>
      <c r="R220" s="21">
        <f>R200-Baseline!R200</f>
        <v>22.63720690798062</v>
      </c>
      <c r="S220" s="21">
        <f>S200-Baseline!S200</f>
        <v>22.64683272641388</v>
      </c>
      <c r="T220" s="21">
        <f>T200-Baseline!T200</f>
        <v>22.657671764001265</v>
      </c>
      <c r="U220" s="21">
        <f>U200-Baseline!U200</f>
        <v>22.66971028552225</v>
      </c>
      <c r="V220" s="21">
        <f>V200-Baseline!V200</f>
        <v>22.721298246676362</v>
      </c>
      <c r="W220" s="21">
        <f>W200-Baseline!W200</f>
        <v>22.735334860973037</v>
      </c>
      <c r="X220" s="21">
        <f>X200-Baseline!X200</f>
        <v>22.788191236667721</v>
      </c>
      <c r="Y220" s="21">
        <f>Y200-Baseline!Y200</f>
        <v>22.804197548288716</v>
      </c>
      <c r="Z220" s="21">
        <f>Z200-Baseline!Z200</f>
        <v>22.858322435827716</v>
      </c>
      <c r="AA220" s="21">
        <f>AA200-Baseline!AA200</f>
        <v>22.912915639665094</v>
      </c>
      <c r="AB220" s="21">
        <f>AB200-Baseline!AB200</f>
        <v>22.947508676752747</v>
      </c>
      <c r="AC220" s="21">
        <f>AC200-Baseline!AC200</f>
        <v>142.07524502053121</v>
      </c>
      <c r="AD220" s="21">
        <f>AD200-Baseline!AD200</f>
        <v>142.52525253006331</v>
      </c>
      <c r="AE220" s="21">
        <f>AE200-Baseline!AE200</f>
        <v>143.00026023824017</v>
      </c>
      <c r="AF220" s="21">
        <f>AF200-Baseline!AF200</f>
        <v>143.46542851471156</v>
      </c>
      <c r="AG220" s="21">
        <f>AG200-Baseline!AG200</f>
        <v>143.92396328871405</v>
      </c>
      <c r="AH220" s="21">
        <f>AH200-Baseline!AH200</f>
        <v>144.37983017723951</v>
      </c>
      <c r="AI220" s="21">
        <f>AI200-Baseline!AI200</f>
        <v>144.83858706423638</v>
      </c>
      <c r="AJ220" s="21">
        <f>AJ200-Baseline!AJ200</f>
        <v>145.99293570141597</v>
      </c>
      <c r="AK220" s="21">
        <f>AK200-Baseline!AK200</f>
        <v>147.15192423857266</v>
      </c>
      <c r="AL220" s="21">
        <f>AL200-Baseline!AL200</f>
        <v>148.31712908628765</v>
      </c>
      <c r="AM220" s="21">
        <f>AM200-Baseline!AM200</f>
        <v>149.48912501871723</v>
      </c>
      <c r="AN220" s="21">
        <f>AN200-Baseline!AN200</f>
        <v>150.66771686679638</v>
      </c>
      <c r="AO220" s="21">
        <f>AO200-Baseline!AO200</f>
        <v>151.85236321133368</v>
      </c>
      <c r="AP220" s="21">
        <f>AP200-Baseline!AP200</f>
        <v>153.04310921549717</v>
      </c>
      <c r="AQ220" s="21">
        <f>AQ200-Baseline!AQ200</f>
        <v>154.24013782698634</v>
      </c>
      <c r="AR220" s="21">
        <f>AR200-Baseline!AR200</f>
        <v>155.44338078497057</v>
      </c>
      <c r="AS220" s="21">
        <f>AS200-Baseline!AS200</f>
        <v>156.6527280475959</v>
      </c>
      <c r="AT220" s="21">
        <f>AT200-Baseline!AT200</f>
        <v>157.86812609175095</v>
      </c>
      <c r="AU220" s="21">
        <f>AU200-Baseline!AU200</f>
        <v>159.08957035663158</v>
      </c>
      <c r="AV220" s="21">
        <f>AV200-Baseline!AV200</f>
        <v>160.31702826214948</v>
      </c>
      <c r="AW220" s="21">
        <f>AW200-Baseline!AW200</f>
        <v>161.55044397151815</v>
      </c>
      <c r="AX220" s="21">
        <f>AX200-Baseline!AX200</f>
        <v>162.78977179188445</v>
      </c>
      <c r="AY220" s="21">
        <f>AY200-Baseline!AY200</f>
        <v>163.84542570738495</v>
      </c>
      <c r="AZ220" s="21">
        <f>AZ200-Baseline!AZ200</f>
        <v>164.84116548132593</v>
      </c>
      <c r="BA220" s="21">
        <f>BA200-Baseline!BA200</f>
        <v>165.84537673753175</v>
      </c>
      <c r="BB220" s="21">
        <f>BB200-Baseline!BB200</f>
        <v>166.84350409355812</v>
      </c>
    </row>
    <row r="221" spans="1:54" outlineLevel="2">
      <c r="A221" s="480"/>
      <c r="B221" s="150" t="s">
        <v>495</v>
      </c>
      <c r="C221" s="19"/>
      <c r="D221" s="135" t="s">
        <v>386</v>
      </c>
      <c r="E221" s="21">
        <f>E201-Baseline!E201</f>
        <v>15.778046969112056</v>
      </c>
      <c r="F221" s="21">
        <f>F201-Baseline!F201</f>
        <v>15.780371909510377</v>
      </c>
      <c r="G221" s="21">
        <f>G201-Baseline!G201</f>
        <v>15.783689413928428</v>
      </c>
      <c r="H221" s="21">
        <f>H201-Baseline!H201</f>
        <v>15.789479868261854</v>
      </c>
      <c r="I221" s="21">
        <f>I201-Baseline!I201</f>
        <v>15.797709668623529</v>
      </c>
      <c r="J221" s="21">
        <f>J201-Baseline!J201</f>
        <v>15.8084314232845</v>
      </c>
      <c r="K221" s="21">
        <f>K201-Baseline!K201</f>
        <v>15.822667208940015</v>
      </c>
      <c r="L221" s="21">
        <f>L201-Baseline!L201</f>
        <v>15.839227039457771</v>
      </c>
      <c r="M221" s="21">
        <f>M201-Baseline!M201</f>
        <v>15.858084247574794</v>
      </c>
      <c r="N221" s="21">
        <f>N201-Baseline!N201</f>
        <v>15.879213507689812</v>
      </c>
      <c r="O221" s="21">
        <f>O201-Baseline!O201</f>
        <v>15.860202688559532</v>
      </c>
      <c r="P221" s="21">
        <f>P201-Baseline!P201</f>
        <v>15.833197114857525</v>
      </c>
      <c r="Q221" s="21">
        <f>Q201-Baseline!Q201</f>
        <v>15.809415906195641</v>
      </c>
      <c r="R221" s="21">
        <f>R201-Baseline!R201</f>
        <v>15.788804128356173</v>
      </c>
      <c r="S221" s="21">
        <f>S201-Baseline!S201</f>
        <v>15.769764131028621</v>
      </c>
      <c r="T221" s="21">
        <f>T201-Baseline!T201</f>
        <v>15.753773968682104</v>
      </c>
      <c r="U221" s="21">
        <f>U201-Baseline!U201</f>
        <v>15.740784422788641</v>
      </c>
      <c r="V221" s="21">
        <f>V201-Baseline!V201</f>
        <v>15.730748290712693</v>
      </c>
      <c r="W221" s="21">
        <f>W201-Baseline!W201</f>
        <v>15.723620350040747</v>
      </c>
      <c r="X221" s="21">
        <f>X201-Baseline!X201</f>
        <v>15.71935724282535</v>
      </c>
      <c r="Y221" s="21">
        <f>Y201-Baseline!Y201</f>
        <v>15.717917542659631</v>
      </c>
      <c r="Z221" s="21">
        <f>Z201-Baseline!Z201</f>
        <v>15.719261534041587</v>
      </c>
      <c r="AA221" s="21">
        <f>AA201-Baseline!AA201</f>
        <v>15.72335128362028</v>
      </c>
      <c r="AB221" s="21">
        <f>AB201-Baseline!AB201</f>
        <v>15.716748368361138</v>
      </c>
      <c r="AC221" s="21">
        <f>AC201-Baseline!AC201</f>
        <v>88.008783038774723</v>
      </c>
      <c r="AD221" s="21">
        <f>AD201-Baseline!AD201</f>
        <v>88.070852957168555</v>
      </c>
      <c r="AE221" s="21">
        <f>AE201-Baseline!AE201</f>
        <v>88.139353517291823</v>
      </c>
      <c r="AF221" s="21">
        <f>AF201-Baseline!AF201</f>
        <v>88.211533242571349</v>
      </c>
      <c r="AG221" s="21">
        <f>AG201-Baseline!AG201</f>
        <v>88.285794528363709</v>
      </c>
      <c r="AH221" s="21">
        <f>AH201-Baseline!AH201</f>
        <v>88.362083810463176</v>
      </c>
      <c r="AI221" s="21">
        <f>AI201-Baseline!AI201</f>
        <v>88.442570690336851</v>
      </c>
      <c r="AJ221" s="21">
        <f>AJ201-Baseline!AJ201</f>
        <v>88.946797353776418</v>
      </c>
      <c r="AK221" s="21">
        <f>AK201-Baseline!AK201</f>
        <v>89.456406272807072</v>
      </c>
      <c r="AL221" s="21">
        <f>AL201-Baseline!AL201</f>
        <v>89.971424749765546</v>
      </c>
      <c r="AM221" s="21">
        <f>AM201-Baseline!AM201</f>
        <v>90.491971694114355</v>
      </c>
      <c r="AN221" s="21">
        <f>AN201-Baseline!AN201</f>
        <v>91.018022453617192</v>
      </c>
      <c r="AO221" s="21">
        <f>AO201-Baseline!AO201</f>
        <v>91.549358684211427</v>
      </c>
      <c r="AP221" s="21">
        <f>AP201-Baseline!AP201</f>
        <v>92.085929516966644</v>
      </c>
      <c r="AQ221" s="21">
        <f>AQ201-Baseline!AQ201</f>
        <v>92.627705568228436</v>
      </c>
      <c r="AR221" s="21">
        <f>AR201-Baseline!AR201</f>
        <v>93.174629678023393</v>
      </c>
      <c r="AS221" s="21">
        <f>AS201-Baseline!AS201</f>
        <v>93.726624148528231</v>
      </c>
      <c r="AT221" s="21">
        <f>AT201-Baseline!AT201</f>
        <v>94.283618178794313</v>
      </c>
      <c r="AU221" s="21">
        <f>AU201-Baseline!AU201</f>
        <v>94.845558811992049</v>
      </c>
      <c r="AV221" s="21">
        <f>AV201-Baseline!AV201</f>
        <v>95.412388729077065</v>
      </c>
      <c r="AW221" s="21">
        <f>AW201-Baseline!AW201</f>
        <v>95.984047207482604</v>
      </c>
      <c r="AX221" s="21">
        <f>AX201-Baseline!AX201</f>
        <v>96.560475380083631</v>
      </c>
      <c r="AY221" s="21">
        <f>AY201-Baseline!AY201</f>
        <v>97.031423966294739</v>
      </c>
      <c r="AZ221" s="21">
        <f>AZ201-Baseline!AZ201</f>
        <v>97.469147188461662</v>
      </c>
      <c r="BA221" s="21">
        <f>BA201-Baseline!BA201</f>
        <v>97.913407996492836</v>
      </c>
      <c r="BB221" s="21">
        <f>BB201-Baseline!BB201</f>
        <v>98.355106631546022</v>
      </c>
    </row>
    <row r="222" spans="1:54" outlineLevel="2">
      <c r="A222" s="481"/>
      <c r="B222" s="150" t="s">
        <v>496</v>
      </c>
      <c r="C222" s="19"/>
      <c r="D222" s="135" t="s">
        <v>386</v>
      </c>
      <c r="E222" s="21">
        <f>E202-Baseline!E202</f>
        <v>28.081563362605756</v>
      </c>
      <c r="F222" s="21">
        <f>F202-Baseline!F202</f>
        <v>28.197944162192783</v>
      </c>
      <c r="G222" s="21">
        <f>G202-Baseline!G202</f>
        <v>28.315568828364121</v>
      </c>
      <c r="H222" s="21">
        <f>H202-Baseline!H202</f>
        <v>28.43722106920789</v>
      </c>
      <c r="I222" s="21">
        <f>I202-Baseline!I202</f>
        <v>28.562877338130544</v>
      </c>
      <c r="J222" s="21">
        <f>J202-Baseline!J202</f>
        <v>28.692680814934977</v>
      </c>
      <c r="K222" s="21">
        <f>K202-Baseline!K202</f>
        <v>28.828991499266461</v>
      </c>
      <c r="L222" s="21">
        <f>L202-Baseline!L202</f>
        <v>28.96920908749523</v>
      </c>
      <c r="M222" s="21">
        <f>M202-Baseline!M202</f>
        <v>29.113318315516384</v>
      </c>
      <c r="N222" s="21">
        <f>N202-Baseline!N202</f>
        <v>29.261305477860237</v>
      </c>
      <c r="O222" s="21">
        <f>O202-Baseline!O202</f>
        <v>29.31897175920253</v>
      </c>
      <c r="P222" s="21">
        <f>P202-Baseline!P202</f>
        <v>29.35712888102438</v>
      </c>
      <c r="Q222" s="21">
        <f>Q202-Baseline!Q202</f>
        <v>29.400691899486439</v>
      </c>
      <c r="R222" s="21">
        <f>R202-Baseline!R202</f>
        <v>29.449600654622841</v>
      </c>
      <c r="S222" s="21">
        <f>S202-Baseline!S202</f>
        <v>29.499162929044356</v>
      </c>
      <c r="T222" s="21">
        <f>T202-Baseline!T202</f>
        <v>29.553909785675955</v>
      </c>
      <c r="U222" s="21">
        <f>U202-Baseline!U202</f>
        <v>29.613786772567948</v>
      </c>
      <c r="V222" s="21">
        <f>V202-Baseline!V202</f>
        <v>29.67874191068308</v>
      </c>
      <c r="W222" s="21">
        <f>W202-Baseline!W202</f>
        <v>29.748725701303549</v>
      </c>
      <c r="X222" s="21">
        <f>X202-Baseline!X202</f>
        <v>29.823690947383128</v>
      </c>
      <c r="Y222" s="21">
        <f>Y202-Baseline!Y202</f>
        <v>29.903592864624748</v>
      </c>
      <c r="Z222" s="21">
        <f>Z202-Baseline!Z202</f>
        <v>29.988388820501296</v>
      </c>
      <c r="AA222" s="21">
        <f>AA202-Baseline!AA202</f>
        <v>30.078038429205115</v>
      </c>
      <c r="AB222" s="21">
        <f>AB202-Baseline!AB202</f>
        <v>30.14499169355534</v>
      </c>
      <c r="AC222" s="21">
        <f>AC202-Baseline!AC202</f>
        <v>195.86021963937176</v>
      </c>
      <c r="AD222" s="21">
        <f>AD202-Baseline!AD202</f>
        <v>196.66179907908031</v>
      </c>
      <c r="AE222" s="21">
        <f>AE202-Baseline!AE202</f>
        <v>197.46713176555917</v>
      </c>
      <c r="AF222" s="21">
        <f>AF202-Baseline!AF202</f>
        <v>198.26840606634772</v>
      </c>
      <c r="AG222" s="21">
        <f>AG202-Baseline!AG202</f>
        <v>199.0612566336539</v>
      </c>
      <c r="AH222" s="21">
        <f>AH202-Baseline!AH202</f>
        <v>199.84593563057575</v>
      </c>
      <c r="AI222" s="21">
        <f>AI202-Baseline!AI202</f>
        <v>200.62935033983032</v>
      </c>
      <c r="AJ222" s="21">
        <f>AJ202-Baseline!AJ202</f>
        <v>202.37692588210723</v>
      </c>
      <c r="AK222" s="21">
        <f>AK202-Baseline!AK202</f>
        <v>204.13119831747491</v>
      </c>
      <c r="AL222" s="21">
        <f>AL202-Baseline!AL202</f>
        <v>205.89246416670659</v>
      </c>
      <c r="AM222" s="21">
        <f>AM202-Baseline!AM202</f>
        <v>207.66128756094759</v>
      </c>
      <c r="AN222" s="21">
        <f>AN202-Baseline!AN202</f>
        <v>209.43779512275697</v>
      </c>
      <c r="AO222" s="21">
        <f>AO202-Baseline!AO202</f>
        <v>211.22152548437558</v>
      </c>
      <c r="AP222" s="21">
        <f>AP202-Baseline!AP202</f>
        <v>213.01251320798829</v>
      </c>
      <c r="AQ222" s="21">
        <f>AQ202-Baseline!AQ202</f>
        <v>214.81085089099437</v>
      </c>
      <c r="AR222" s="21">
        <f>AR202-Baseline!AR202</f>
        <v>216.61654142500478</v>
      </c>
      <c r="AS222" s="21">
        <f>AS202-Baseline!AS202</f>
        <v>218.42952010019235</v>
      </c>
      <c r="AT222" s="21">
        <f>AT202-Baseline!AT202</f>
        <v>220.24973688880542</v>
      </c>
      <c r="AU222" s="21">
        <f>AU202-Baseline!AU202</f>
        <v>222.07718946363434</v>
      </c>
      <c r="AV222" s="21">
        <f>AV202-Baseline!AV202</f>
        <v>223.91185677363418</v>
      </c>
      <c r="AW222" s="21">
        <f>AW202-Baseline!AW202</f>
        <v>225.75370206759419</v>
      </c>
      <c r="AX222" s="21">
        <f>AX202-Baseline!AX202</f>
        <v>227.60268870814141</v>
      </c>
      <c r="AY222" s="21">
        <f>AY202-Baseline!AY202</f>
        <v>229.19162484198847</v>
      </c>
      <c r="AZ222" s="21">
        <f>AZ202-Baseline!AZ202</f>
        <v>230.69474300183794</v>
      </c>
      <c r="BA222" s="21">
        <f>BA202-Baseline!BA202</f>
        <v>232.20843134159387</v>
      </c>
      <c r="BB222" s="21">
        <f>BB202-Baseline!BB202</f>
        <v>233.7127993430903</v>
      </c>
    </row>
    <row r="223" spans="1:54" outlineLevel="2">
      <c r="B223" s="19"/>
      <c r="C223" s="19"/>
      <c r="D223" s="19"/>
      <c r="E223" s="15"/>
    </row>
    <row r="224" spans="1:54" outlineLevel="2">
      <c r="A224" s="479" t="s">
        <v>497</v>
      </c>
      <c r="B224" s="150" t="s">
        <v>494</v>
      </c>
      <c r="C224" s="19"/>
      <c r="D224" s="135" t="s">
        <v>386</v>
      </c>
      <c r="E224" s="21">
        <f>E204-Baseline!E204</f>
        <v>21.910363953503857</v>
      </c>
      <c r="F224" s="21">
        <f>F204-Baseline!F204</f>
        <v>43.911226337091982</v>
      </c>
      <c r="G224" s="21">
        <f>G204-Baseline!G204</f>
        <v>65.957316875891522</v>
      </c>
      <c r="H224" s="21">
        <f>H204-Baseline!H204</f>
        <v>88.049219806851198</v>
      </c>
      <c r="I224" s="21">
        <f>I204-Baseline!I204</f>
        <v>110.23018948153953</v>
      </c>
      <c r="J224" s="21">
        <f>J204-Baseline!J204</f>
        <v>132.50038918206894</v>
      </c>
      <c r="K224" s="21">
        <f>K204-Baseline!K204</f>
        <v>154.81948173631139</v>
      </c>
      <c r="L224" s="21">
        <f>L204-Baseline!L204</f>
        <v>177.22989430863501</v>
      </c>
      <c r="M224" s="21">
        <f>M204-Baseline!M204</f>
        <v>199.73159405474104</v>
      </c>
      <c r="N224" s="21">
        <f>N204-Baseline!N204</f>
        <v>222.28303486523347</v>
      </c>
      <c r="O224" s="21">
        <f>O204-Baseline!O204</f>
        <v>244.85766075094321</v>
      </c>
      <c r="P224" s="21">
        <f>P204-Baseline!P204</f>
        <v>267.43861620468175</v>
      </c>
      <c r="Q224" s="21">
        <f>Q204-Baseline!Q204</f>
        <v>290.02714261356607</v>
      </c>
      <c r="R224" s="21">
        <f>R204-Baseline!R204</f>
        <v>312.66434952154668</v>
      </c>
      <c r="S224" s="21">
        <f>S204-Baseline!S204</f>
        <v>335.31118224796057</v>
      </c>
      <c r="T224" s="21">
        <f>T204-Baseline!T204</f>
        <v>357.96885401196187</v>
      </c>
      <c r="U224" s="21">
        <f>U204-Baseline!U204</f>
        <v>380.63856429748409</v>
      </c>
      <c r="V224" s="21">
        <f>V204-Baseline!V204</f>
        <v>403.35986254416048</v>
      </c>
      <c r="W224" s="21">
        <f>W204-Baseline!W204</f>
        <v>426.09519740513349</v>
      </c>
      <c r="X224" s="21">
        <f>X204-Baseline!X204</f>
        <v>448.88338864180122</v>
      </c>
      <c r="Y224" s="21">
        <f>Y204-Baseline!Y204</f>
        <v>471.68758619008992</v>
      </c>
      <c r="Z224" s="21">
        <f>Z204-Baseline!Z204</f>
        <v>494.5459086259176</v>
      </c>
      <c r="AA224" s="21">
        <f>AA204-Baseline!AA204</f>
        <v>517.45882426558273</v>
      </c>
      <c r="AB224" s="21">
        <f>AB204-Baseline!AB204</f>
        <v>540.40633294233544</v>
      </c>
      <c r="AC224" s="21">
        <f>AC204-Baseline!AC204</f>
        <v>682.4815779628666</v>
      </c>
      <c r="AD224" s="21">
        <f>AD204-Baseline!AD204</f>
        <v>825.00683049292991</v>
      </c>
      <c r="AE224" s="21">
        <f>AE204-Baseline!AE204</f>
        <v>968.00709073117014</v>
      </c>
      <c r="AF224" s="21">
        <f>AF204-Baseline!AF204</f>
        <v>1111.4725192458818</v>
      </c>
      <c r="AG224" s="21">
        <f>AG204-Baseline!AG204</f>
        <v>1255.3964825345959</v>
      </c>
      <c r="AH224" s="21">
        <f>AH204-Baseline!AH204</f>
        <v>1399.7763127118353</v>
      </c>
      <c r="AI224" s="21">
        <f>AI204-Baseline!AI204</f>
        <v>1544.6148997760718</v>
      </c>
      <c r="AJ224" s="21">
        <f>AJ204-Baseline!AJ204</f>
        <v>1690.6078354774877</v>
      </c>
      <c r="AK224" s="21">
        <f>AK204-Baseline!AK204</f>
        <v>1837.7597597160604</v>
      </c>
      <c r="AL224" s="21">
        <f>AL204-Baseline!AL204</f>
        <v>1986.0768888023481</v>
      </c>
      <c r="AM224" s="21">
        <f>AM204-Baseline!AM204</f>
        <v>2135.5660138210651</v>
      </c>
      <c r="AN224" s="21">
        <f>AN204-Baseline!AN204</f>
        <v>2286.2337306878617</v>
      </c>
      <c r="AO224" s="21">
        <f>AO204-Baseline!AO204</f>
        <v>2438.0860938991955</v>
      </c>
      <c r="AP224" s="21">
        <f>AP204-Baseline!AP204</f>
        <v>2591.1292031146927</v>
      </c>
      <c r="AQ224" s="21">
        <f>AQ204-Baseline!AQ204</f>
        <v>2745.3693409416792</v>
      </c>
      <c r="AR224" s="21">
        <f>AR204-Baseline!AR204</f>
        <v>2900.8127217266497</v>
      </c>
      <c r="AS224" s="21">
        <f>AS204-Baseline!AS204</f>
        <v>3057.4654497742454</v>
      </c>
      <c r="AT224" s="21">
        <f>AT204-Baseline!AT204</f>
        <v>3215.3335758659964</v>
      </c>
      <c r="AU224" s="21">
        <f>AU204-Baseline!AU204</f>
        <v>3374.423146222628</v>
      </c>
      <c r="AV224" s="21">
        <f>AV204-Baseline!AV204</f>
        <v>3534.7401744847775</v>
      </c>
      <c r="AW224" s="21">
        <f>AW204-Baseline!AW204</f>
        <v>3696.2906184562958</v>
      </c>
      <c r="AX224" s="21">
        <f>AX204-Baseline!AX204</f>
        <v>3859.0803902481803</v>
      </c>
      <c r="AY224" s="21">
        <f>AY204-Baseline!AY204</f>
        <v>4022.9258159555652</v>
      </c>
      <c r="AZ224" s="21">
        <f>AZ204-Baseline!AZ204</f>
        <v>4187.766981436891</v>
      </c>
      <c r="BA224" s="21">
        <f>BA204-Baseline!BA204</f>
        <v>4353.6123581744232</v>
      </c>
      <c r="BB224" s="21">
        <f>BB204-Baseline!BB204</f>
        <v>4520.4558622679815</v>
      </c>
    </row>
    <row r="225" spans="1:54" outlineLevel="2">
      <c r="A225" s="480"/>
      <c r="B225" s="150" t="s">
        <v>495</v>
      </c>
      <c r="C225" s="19"/>
      <c r="D225" s="135" t="s">
        <v>386</v>
      </c>
      <c r="E225" s="21">
        <f>E205-Baseline!E205</f>
        <v>15.778046969112056</v>
      </c>
      <c r="F225" s="21">
        <f>F205-Baseline!F205</f>
        <v>31.558418878622433</v>
      </c>
      <c r="G225" s="21">
        <f>G205-Baseline!G205</f>
        <v>47.342108292550861</v>
      </c>
      <c r="H225" s="21">
        <f>H205-Baseline!H205</f>
        <v>63.131588160812711</v>
      </c>
      <c r="I225" s="21">
        <f>I205-Baseline!I205</f>
        <v>78.929297829436237</v>
      </c>
      <c r="J225" s="21">
        <f>J205-Baseline!J205</f>
        <v>94.73772925272074</v>
      </c>
      <c r="K225" s="21">
        <f>K205-Baseline!K205</f>
        <v>110.56039646166076</v>
      </c>
      <c r="L225" s="21">
        <f>L205-Baseline!L205</f>
        <v>126.39962350111853</v>
      </c>
      <c r="M225" s="21">
        <f>M205-Baseline!M205</f>
        <v>142.25770774869332</v>
      </c>
      <c r="N225" s="21">
        <f>N205-Baseline!N205</f>
        <v>158.13692125638312</v>
      </c>
      <c r="O225" s="21">
        <f>O205-Baseline!O205</f>
        <v>173.99712394494264</v>
      </c>
      <c r="P225" s="21">
        <f>P205-Baseline!P205</f>
        <v>189.83032105980016</v>
      </c>
      <c r="Q225" s="21">
        <f>Q205-Baseline!Q205</f>
        <v>205.63973696599581</v>
      </c>
      <c r="R225" s="21">
        <f>R205-Baseline!R205</f>
        <v>221.42854109435197</v>
      </c>
      <c r="S225" s="21">
        <f>S205-Baseline!S205</f>
        <v>237.19830522538058</v>
      </c>
      <c r="T225" s="21">
        <f>T205-Baseline!T205</f>
        <v>252.95207919406269</v>
      </c>
      <c r="U225" s="21">
        <f>U205-Baseline!U205</f>
        <v>268.69286361685135</v>
      </c>
      <c r="V225" s="21">
        <f>V205-Baseline!V205</f>
        <v>284.42361190756407</v>
      </c>
      <c r="W225" s="21">
        <f>W205-Baseline!W205</f>
        <v>300.1472322576048</v>
      </c>
      <c r="X225" s="21">
        <f>X205-Baseline!X205</f>
        <v>315.86658950043017</v>
      </c>
      <c r="Y225" s="21">
        <f>Y205-Baseline!Y205</f>
        <v>331.58450704308979</v>
      </c>
      <c r="Z225" s="21">
        <f>Z205-Baseline!Z205</f>
        <v>347.30376857713139</v>
      </c>
      <c r="AA225" s="21">
        <f>AA205-Baseline!AA205</f>
        <v>363.02711986075167</v>
      </c>
      <c r="AB225" s="21">
        <f>AB205-Baseline!AB205</f>
        <v>378.74386822911282</v>
      </c>
      <c r="AC225" s="21">
        <f>AC205-Baseline!AC205</f>
        <v>466.75265126788753</v>
      </c>
      <c r="AD225" s="21">
        <f>AD205-Baseline!AD205</f>
        <v>554.82350422505613</v>
      </c>
      <c r="AE225" s="21">
        <f>AE205-Baseline!AE205</f>
        <v>642.96285774234798</v>
      </c>
      <c r="AF225" s="21">
        <f>AF205-Baseline!AF205</f>
        <v>731.17439098491934</v>
      </c>
      <c r="AG225" s="21">
        <f>AG205-Baseline!AG205</f>
        <v>819.46018551328302</v>
      </c>
      <c r="AH225" s="21">
        <f>AH205-Baseline!AH205</f>
        <v>907.82226932374624</v>
      </c>
      <c r="AI225" s="21">
        <f>AI205-Baseline!AI205</f>
        <v>996.26484001408312</v>
      </c>
      <c r="AJ225" s="21">
        <f>AJ205-Baseline!AJ205</f>
        <v>1085.2116373678596</v>
      </c>
      <c r="AK225" s="21">
        <f>AK205-Baseline!AK205</f>
        <v>1174.6680436406666</v>
      </c>
      <c r="AL225" s="21">
        <f>AL205-Baseline!AL205</f>
        <v>1264.6394683904321</v>
      </c>
      <c r="AM225" s="21">
        <f>AM205-Baseline!AM205</f>
        <v>1355.1314400845465</v>
      </c>
      <c r="AN225" s="21">
        <f>AN205-Baseline!AN205</f>
        <v>1446.1494625381638</v>
      </c>
      <c r="AO225" s="21">
        <f>AO205-Baseline!AO205</f>
        <v>1537.6988212223753</v>
      </c>
      <c r="AP225" s="21">
        <f>AP205-Baseline!AP205</f>
        <v>1629.7847507393419</v>
      </c>
      <c r="AQ225" s="21">
        <f>AQ205-Baseline!AQ205</f>
        <v>1722.4124563075704</v>
      </c>
      <c r="AR225" s="21">
        <f>AR205-Baseline!AR205</f>
        <v>1815.5870859855938</v>
      </c>
      <c r="AS225" s="21">
        <f>AS205-Baseline!AS205</f>
        <v>1909.3137101341222</v>
      </c>
      <c r="AT225" s="21">
        <f>AT205-Baseline!AT205</f>
        <v>2003.5973283129165</v>
      </c>
      <c r="AU225" s="21">
        <f>AU205-Baseline!AU205</f>
        <v>2098.4428871249083</v>
      </c>
      <c r="AV225" s="21">
        <f>AV205-Baseline!AV205</f>
        <v>2193.8552758539854</v>
      </c>
      <c r="AW225" s="21">
        <f>AW205-Baseline!AW205</f>
        <v>2289.8393230614679</v>
      </c>
      <c r="AX225" s="21">
        <f>AX205-Baseline!AX205</f>
        <v>2386.3997984415514</v>
      </c>
      <c r="AY225" s="21">
        <f>AY205-Baseline!AY205</f>
        <v>2483.4312224078462</v>
      </c>
      <c r="AZ225" s="21">
        <f>AZ205-Baseline!AZ205</f>
        <v>2580.9003695963079</v>
      </c>
      <c r="BA225" s="21">
        <f>BA205-Baseline!BA205</f>
        <v>2678.8137775928008</v>
      </c>
      <c r="BB225" s="21">
        <f>BB205-Baseline!BB205</f>
        <v>2777.1688842243466</v>
      </c>
    </row>
    <row r="226" spans="1:54" outlineLevel="2">
      <c r="A226" s="481"/>
      <c r="B226" s="150" t="s">
        <v>496</v>
      </c>
      <c r="C226" s="19"/>
      <c r="D226" s="135" t="s">
        <v>386</v>
      </c>
      <c r="E226" s="21">
        <f>E206-Baseline!E206</f>
        <v>28.081563362605756</v>
      </c>
      <c r="F226" s="21">
        <f>F206-Baseline!F206</f>
        <v>56.279507524798539</v>
      </c>
      <c r="G226" s="21">
        <f>G206-Baseline!G206</f>
        <v>84.595076353162654</v>
      </c>
      <c r="H226" s="21">
        <f>H206-Baseline!H206</f>
        <v>113.03229742237055</v>
      </c>
      <c r="I226" s="21">
        <f>I206-Baseline!I206</f>
        <v>141.5951747605011</v>
      </c>
      <c r="J226" s="21">
        <f>J206-Baseline!J206</f>
        <v>170.28785557543608</v>
      </c>
      <c r="K226" s="21">
        <f>K206-Baseline!K206</f>
        <v>199.11684707470255</v>
      </c>
      <c r="L226" s="21">
        <f>L206-Baseline!L206</f>
        <v>228.08605616219779</v>
      </c>
      <c r="M226" s="21">
        <f>M206-Baseline!M206</f>
        <v>257.19937447771417</v>
      </c>
      <c r="N226" s="21">
        <f>N206-Baseline!N206</f>
        <v>286.46067995557439</v>
      </c>
      <c r="O226" s="21">
        <f>O206-Baseline!O206</f>
        <v>315.77965171477695</v>
      </c>
      <c r="P226" s="21">
        <f>P206-Baseline!P206</f>
        <v>345.13678059580133</v>
      </c>
      <c r="Q226" s="21">
        <f>Q206-Baseline!Q206</f>
        <v>374.53747249528777</v>
      </c>
      <c r="R226" s="21">
        <f>R206-Baseline!R206</f>
        <v>403.9870731499106</v>
      </c>
      <c r="S226" s="21">
        <f>S206-Baseline!S206</f>
        <v>433.48623607895496</v>
      </c>
      <c r="T226" s="21">
        <f>T206-Baseline!T206</f>
        <v>463.04014586463092</v>
      </c>
      <c r="U226" s="21">
        <f>U206-Baseline!U206</f>
        <v>492.65393263719886</v>
      </c>
      <c r="V226" s="21">
        <f>V206-Baseline!V206</f>
        <v>522.33267454788199</v>
      </c>
      <c r="W226" s="21">
        <f>W206-Baseline!W206</f>
        <v>552.08140024918555</v>
      </c>
      <c r="X226" s="21">
        <f>X206-Baseline!X206</f>
        <v>581.90509119656872</v>
      </c>
      <c r="Y226" s="21">
        <f>Y206-Baseline!Y206</f>
        <v>611.8086840611935</v>
      </c>
      <c r="Z226" s="21">
        <f>Z206-Baseline!Z206</f>
        <v>641.79707288169482</v>
      </c>
      <c r="AA226" s="21">
        <f>AA206-Baseline!AA206</f>
        <v>671.87511131089991</v>
      </c>
      <c r="AB226" s="21">
        <f>AB206-Baseline!AB206</f>
        <v>702.02010300445522</v>
      </c>
      <c r="AC226" s="21">
        <f>AC206-Baseline!AC206</f>
        <v>897.88032264382696</v>
      </c>
      <c r="AD226" s="21">
        <f>AD206-Baseline!AD206</f>
        <v>1094.5421217229073</v>
      </c>
      <c r="AE226" s="21">
        <f>AE206-Baseline!AE206</f>
        <v>1292.0092534884664</v>
      </c>
      <c r="AF226" s="21">
        <f>AF206-Baseline!AF206</f>
        <v>1490.2776595548141</v>
      </c>
      <c r="AG226" s="21">
        <f>AG206-Baseline!AG206</f>
        <v>1689.3389161884679</v>
      </c>
      <c r="AH226" s="21">
        <f>AH206-Baseline!AH206</f>
        <v>1889.1848518190436</v>
      </c>
      <c r="AI226" s="21">
        <f>AI206-Baseline!AI206</f>
        <v>2089.8142021588737</v>
      </c>
      <c r="AJ226" s="21">
        <f>AJ206-Baseline!AJ206</f>
        <v>2292.1911280409809</v>
      </c>
      <c r="AK226" s="21">
        <f>AK206-Baseline!AK206</f>
        <v>2496.3223263584559</v>
      </c>
      <c r="AL226" s="21">
        <f>AL206-Baseline!AL206</f>
        <v>2702.2147905251627</v>
      </c>
      <c r="AM226" s="21">
        <f>AM206-Baseline!AM206</f>
        <v>2909.8760780861103</v>
      </c>
      <c r="AN226" s="21">
        <f>AN206-Baseline!AN206</f>
        <v>3119.3138732088673</v>
      </c>
      <c r="AO226" s="21">
        <f>AO206-Baseline!AO206</f>
        <v>3330.5353986932428</v>
      </c>
      <c r="AP226" s="21">
        <f>AP206-Baseline!AP206</f>
        <v>3543.5479119012311</v>
      </c>
      <c r="AQ226" s="21">
        <f>AQ206-Baseline!AQ206</f>
        <v>3758.3587627922257</v>
      </c>
      <c r="AR226" s="21">
        <f>AR206-Baseline!AR206</f>
        <v>3974.9753042172306</v>
      </c>
      <c r="AS226" s="21">
        <f>AS206-Baseline!AS206</f>
        <v>4193.4048243174229</v>
      </c>
      <c r="AT226" s="21">
        <f>AT206-Baseline!AT206</f>
        <v>4413.6545612062282</v>
      </c>
      <c r="AU226" s="21">
        <f>AU206-Baseline!AU206</f>
        <v>4635.7317506698628</v>
      </c>
      <c r="AV226" s="21">
        <f>AV206-Baseline!AV206</f>
        <v>4859.6436074434969</v>
      </c>
      <c r="AW226" s="21">
        <f>AW206-Baseline!AW206</f>
        <v>5085.3973095110914</v>
      </c>
      <c r="AX226" s="21">
        <f>AX206-Baseline!AX206</f>
        <v>5312.999998219233</v>
      </c>
      <c r="AY226" s="21">
        <f>AY206-Baseline!AY206</f>
        <v>5542.1916230612214</v>
      </c>
      <c r="AZ226" s="21">
        <f>AZ206-Baseline!AZ206</f>
        <v>5772.8863660630595</v>
      </c>
      <c r="BA226" s="21">
        <f>BA206-Baseline!BA206</f>
        <v>6005.094797404653</v>
      </c>
      <c r="BB226" s="21">
        <f>BB206-Baseline!BB206</f>
        <v>6238.8075967477434</v>
      </c>
    </row>
    <row r="227" spans="1:54" outlineLevel="1">
      <c r="B227" s="19"/>
      <c r="C227" s="19"/>
      <c r="D227" s="19"/>
      <c r="E227" s="15"/>
    </row>
    <row r="228" spans="1:54" ht="13.5"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25" outlineLevel="1" thickTop="1" thickBot="1">
      <c r="A229" s="57"/>
      <c r="B229" s="56" t="s">
        <v>501</v>
      </c>
      <c r="C229" s="57"/>
      <c r="D229" s="56" t="s">
        <v>386</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3.5"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D37:G37"/>
    <mergeCell ref="D38:G38"/>
    <mergeCell ref="D39:G39"/>
    <mergeCell ref="D40:G40"/>
    <mergeCell ref="D32:G32"/>
    <mergeCell ref="D33:G33"/>
    <mergeCell ref="D34:G34"/>
    <mergeCell ref="D35:G35"/>
    <mergeCell ref="D36:G36"/>
    <mergeCell ref="A204:A206"/>
    <mergeCell ref="A210:A218"/>
    <mergeCell ref="A220:A222"/>
    <mergeCell ref="A224:A226"/>
    <mergeCell ref="A190:A198"/>
    <mergeCell ref="A200:A202"/>
    <mergeCell ref="A143:A154"/>
    <mergeCell ref="A158:A169"/>
    <mergeCell ref="A172:A174"/>
    <mergeCell ref="A176:A178"/>
    <mergeCell ref="A186:A187"/>
    <mergeCell ref="AI51:AM51"/>
    <mergeCell ref="AN51:AR51"/>
    <mergeCell ref="AS51:AW51"/>
    <mergeCell ref="AX51:BB51"/>
    <mergeCell ref="A54:A64"/>
    <mergeCell ref="J51:N51"/>
    <mergeCell ref="O51:S51"/>
    <mergeCell ref="T51:X51"/>
    <mergeCell ref="Y51:AC51"/>
    <mergeCell ref="AD51:AH51"/>
    <mergeCell ref="E51:I51"/>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s>
  <dataValidations count="1">
    <dataValidation type="list" allowBlank="1" showInputMessage="1" showErrorMessage="1" sqref="B7" xr:uid="{DAD54CFF-7C7E-49E4-AABF-957E00EFB1F7}">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E2655C41-EFCF-4A60-B128-D14F88255E9C}">
          <x14:formula1>
            <xm:f>'Fixed Data'!$E$55:$E$58</xm:f>
          </x14:formula1>
          <xm:sqref>B158:B169 B143:B154</xm:sqref>
        </x14:dataValidation>
        <x14:dataValidation type="list" allowBlank="1" showInputMessage="1" showErrorMessage="1" xr:uid="{D8B9431C-028B-42EF-8822-5E0694FE78DB}">
          <x14:formula1>
            <xm:f>'Fixed Data'!$C$64:$C$65</xm:f>
          </x14:formula1>
          <xm:sqref>B66:B70</xm:sqref>
        </x14:dataValidation>
        <x14:dataValidation type="list" allowBlank="1" showInputMessage="1" showErrorMessage="1" xr:uid="{8FCD02A0-0A02-40F6-BF4A-13BBD0EEC49A}">
          <x14:formula1>
            <xm:f>'Fixed Data'!$C$55:$C$61</xm:f>
          </x14:formula1>
          <xm:sqref>C54:C63</xm:sqref>
        </x14:dataValidation>
        <x14:dataValidation type="list" allowBlank="1" showInputMessage="1" showErrorMessage="1" xr:uid="{63539941-62CE-42C8-A1D3-08985733B5F9}">
          <x14:formula1>
            <xm:f>'Fixed Data'!$A$55:$A$78</xm:f>
          </x14:formula1>
          <xm:sqref>B54:B63</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B068F-6E42-45D7-85D2-815E54B618A6}">
  <sheetPr>
    <tabColor theme="9" tint="0.59999389629810485"/>
  </sheetPr>
  <dimension ref="A1:S32"/>
  <sheetViews>
    <sheetView workbookViewId="0">
      <selection sqref="A1:XFD1048576"/>
    </sheetView>
  </sheetViews>
  <sheetFormatPr defaultRowHeight="12.75"/>
  <cols>
    <col min="1" max="1" width="22" customWidth="1"/>
  </cols>
  <sheetData>
    <row r="1" spans="1:19">
      <c r="A1" s="4" t="s">
        <v>502</v>
      </c>
    </row>
    <row r="2" spans="1:19">
      <c r="A2" s="472" t="s">
        <v>503</v>
      </c>
      <c r="B2" s="472"/>
      <c r="C2" s="472"/>
      <c r="D2" s="472"/>
      <c r="E2" s="472"/>
      <c r="F2" s="472"/>
      <c r="G2" s="472"/>
      <c r="H2" s="472"/>
      <c r="I2" s="472"/>
      <c r="J2" s="472"/>
      <c r="K2" s="472"/>
      <c r="L2" s="472"/>
      <c r="M2" s="472"/>
      <c r="N2" s="472"/>
      <c r="O2" s="472"/>
      <c r="P2" s="472"/>
      <c r="Q2" s="472"/>
      <c r="R2" s="472"/>
      <c r="S2" s="472"/>
    </row>
    <row r="3" spans="1:19">
      <c r="A3" s="472"/>
      <c r="B3" s="472"/>
      <c r="C3" s="472"/>
      <c r="D3" s="472"/>
      <c r="E3" s="472"/>
      <c r="F3" s="472"/>
      <c r="G3" s="472"/>
      <c r="H3" s="472"/>
      <c r="I3" s="472"/>
      <c r="J3" s="472"/>
      <c r="K3" s="472"/>
      <c r="L3" s="472"/>
      <c r="M3" s="472"/>
      <c r="N3" s="472"/>
      <c r="O3" s="472"/>
      <c r="P3" s="472"/>
      <c r="Q3" s="472"/>
      <c r="R3" s="472"/>
      <c r="S3" s="472"/>
    </row>
    <row r="4" spans="1:19">
      <c r="A4" s="472"/>
      <c r="B4" s="472"/>
      <c r="C4" s="472"/>
      <c r="D4" s="472"/>
      <c r="E4" s="472"/>
      <c r="F4" s="472"/>
      <c r="G4" s="472"/>
      <c r="H4" s="472"/>
      <c r="I4" s="472"/>
      <c r="J4" s="472"/>
      <c r="K4" s="472"/>
      <c r="L4" s="472"/>
      <c r="M4" s="472"/>
      <c r="N4" s="472"/>
      <c r="O4" s="472"/>
      <c r="P4" s="472"/>
      <c r="Q4" s="472"/>
      <c r="R4" s="472"/>
      <c r="S4" s="472"/>
    </row>
    <row r="19" spans="1:19">
      <c r="A19" s="4" t="s">
        <v>505</v>
      </c>
    </row>
    <row r="20" spans="1:19">
      <c r="A20" s="472" t="s">
        <v>506</v>
      </c>
      <c r="B20" s="472"/>
      <c r="C20" s="472"/>
      <c r="D20" s="472"/>
      <c r="E20" s="472"/>
      <c r="F20" s="472"/>
      <c r="G20" s="472"/>
      <c r="H20" s="472"/>
      <c r="I20" s="472"/>
      <c r="J20" s="472"/>
      <c r="K20" s="472"/>
      <c r="L20" s="472"/>
      <c r="M20" s="472"/>
      <c r="N20" s="472"/>
      <c r="O20" s="472"/>
      <c r="P20" s="472"/>
      <c r="Q20" s="472"/>
      <c r="R20" s="472"/>
      <c r="S20" s="472"/>
    </row>
    <row r="21" spans="1:19" ht="25.5" customHeight="1">
      <c r="A21" s="472"/>
      <c r="B21" s="472"/>
      <c r="C21" s="472"/>
      <c r="D21" s="472"/>
      <c r="E21" s="472"/>
      <c r="F21" s="472"/>
      <c r="G21" s="472"/>
      <c r="H21" s="472"/>
      <c r="I21" s="472"/>
      <c r="J21" s="472"/>
      <c r="K21" s="472"/>
      <c r="L21" s="472"/>
      <c r="M21" s="472"/>
      <c r="N21" s="472"/>
      <c r="O21" s="472"/>
      <c r="P21" s="472"/>
      <c r="Q21" s="472"/>
      <c r="R21" s="472"/>
      <c r="S21" s="472"/>
    </row>
    <row r="23" spans="1:19">
      <c r="A23" s="158" t="s">
        <v>348</v>
      </c>
      <c r="B23" s="406"/>
      <c r="C23" s="406"/>
      <c r="D23" s="406"/>
      <c r="E23" s="406"/>
      <c r="F23" s="406"/>
      <c r="G23" s="406"/>
      <c r="H23" s="406"/>
      <c r="I23" s="406"/>
      <c r="J23" s="406"/>
      <c r="K23" s="406"/>
      <c r="L23" s="406"/>
      <c r="M23" s="406"/>
      <c r="N23" s="406"/>
      <c r="O23" s="406"/>
      <c r="P23" s="406"/>
      <c r="Q23" s="406"/>
      <c r="R23" s="406"/>
      <c r="S23" s="406"/>
    </row>
    <row r="24" spans="1:19">
      <c r="A24" s="158" t="s">
        <v>489</v>
      </c>
      <c r="B24" s="406"/>
      <c r="C24" s="406"/>
      <c r="D24" s="406"/>
      <c r="E24" s="406"/>
      <c r="F24" s="406"/>
      <c r="G24" s="406"/>
      <c r="H24" s="406"/>
      <c r="I24" s="406"/>
      <c r="J24" s="406"/>
      <c r="K24" s="406"/>
      <c r="L24" s="406"/>
      <c r="M24" s="406"/>
      <c r="N24" s="406"/>
      <c r="O24" s="406"/>
      <c r="P24" s="406"/>
      <c r="Q24" s="406"/>
      <c r="R24" s="406"/>
      <c r="S24" s="406"/>
    </row>
    <row r="25" spans="1:19">
      <c r="A25" s="159" t="s">
        <v>392</v>
      </c>
      <c r="B25" s="406"/>
      <c r="C25" s="406"/>
      <c r="D25" s="406"/>
      <c r="E25" s="406"/>
      <c r="F25" s="406"/>
      <c r="G25" s="406"/>
      <c r="H25" s="406"/>
      <c r="I25" s="406"/>
      <c r="J25" s="406"/>
      <c r="K25" s="406"/>
      <c r="L25" s="406"/>
      <c r="M25" s="406"/>
      <c r="N25" s="406"/>
      <c r="O25" s="406"/>
      <c r="P25" s="406"/>
      <c r="Q25" s="406"/>
      <c r="R25" s="406"/>
      <c r="S25" s="406"/>
    </row>
    <row r="26" spans="1:19">
      <c r="A26" s="159" t="s">
        <v>468</v>
      </c>
      <c r="B26" s="406"/>
      <c r="C26" s="406"/>
      <c r="D26" s="406"/>
      <c r="E26" s="406"/>
      <c r="F26" s="406"/>
      <c r="G26" s="406"/>
      <c r="H26" s="406"/>
      <c r="I26" s="406"/>
      <c r="J26" s="406"/>
      <c r="K26" s="406"/>
      <c r="L26" s="406"/>
      <c r="M26" s="406"/>
      <c r="N26" s="406"/>
      <c r="O26" s="406"/>
      <c r="P26" s="406"/>
      <c r="Q26" s="406"/>
      <c r="R26" s="406"/>
      <c r="S26" s="406"/>
    </row>
    <row r="27" spans="1:19">
      <c r="A27" s="159" t="s">
        <v>469</v>
      </c>
      <c r="B27" s="406"/>
      <c r="C27" s="406"/>
      <c r="D27" s="406"/>
      <c r="E27" s="406"/>
      <c r="F27" s="406"/>
      <c r="G27" s="406"/>
      <c r="H27" s="406"/>
      <c r="I27" s="406"/>
      <c r="J27" s="406"/>
      <c r="K27" s="406"/>
      <c r="L27" s="406"/>
      <c r="M27" s="406"/>
      <c r="N27" s="406"/>
      <c r="O27" s="406"/>
      <c r="P27" s="406"/>
      <c r="Q27" s="406"/>
      <c r="R27" s="406"/>
      <c r="S27" s="406"/>
    </row>
    <row r="31" spans="1:19">
      <c r="A31" s="4" t="s">
        <v>510</v>
      </c>
    </row>
    <row r="32" spans="1:19">
      <c r="A32" t="s">
        <v>511</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6">
    <tabColor rgb="FF92D050"/>
    <pageSetUpPr autoPageBreaks="0"/>
  </sheetPr>
  <dimension ref="A1:BB358"/>
  <sheetViews>
    <sheetView zoomScale="85" zoomScaleNormal="85" workbookViewId="0">
      <selection activeCell="B10" sqref="B10"/>
    </sheetView>
  </sheetViews>
  <sheetFormatPr defaultColWidth="9" defaultRowHeight="12.75" outlineLevelRow="3"/>
  <cols>
    <col min="1" max="1" width="31.375" customWidth="1"/>
    <col min="2" max="2" width="32.875" customWidth="1"/>
    <col min="3" max="3" width="23.625" customWidth="1"/>
    <col min="4" max="4" width="15.375" customWidth="1"/>
    <col min="5" max="5" width="21.375" bestFit="1" customWidth="1"/>
    <col min="6" max="6" width="19.625" bestFit="1" customWidth="1"/>
    <col min="7" max="7" width="15.75" customWidth="1"/>
    <col min="8" max="49" width="14.625" customWidth="1"/>
    <col min="50" max="58" width="9" customWidth="1"/>
    <col min="60" max="60" width="9" customWidth="1"/>
  </cols>
  <sheetData>
    <row r="1" spans="1:21" ht="56.85" customHeight="1" thickBot="1"/>
    <row r="2" spans="1:21" ht="15" customHeight="1" thickBot="1">
      <c r="A2" s="12" t="s">
        <v>80</v>
      </c>
      <c r="F2" s="24"/>
      <c r="G2" s="10"/>
      <c r="I2" s="412" t="s">
        <v>340</v>
      </c>
      <c r="J2" s="413"/>
      <c r="K2" s="413"/>
      <c r="L2" s="413"/>
      <c r="M2" s="413"/>
      <c r="N2" s="413"/>
      <c r="O2" s="413"/>
      <c r="P2" s="413"/>
      <c r="Q2" s="413"/>
      <c r="R2" s="413"/>
      <c r="S2" s="413"/>
      <c r="T2" s="413"/>
      <c r="U2" s="414"/>
    </row>
    <row r="3" spans="1:21" ht="13.5" customHeight="1" outlineLevel="1" thickBot="1">
      <c r="A3" s="3"/>
      <c r="B3" s="7"/>
      <c r="F3" s="24"/>
      <c r="G3" s="10"/>
      <c r="I3" s="415" t="s">
        <v>341</v>
      </c>
      <c r="J3" s="416"/>
      <c r="K3" s="416"/>
      <c r="L3" s="416"/>
      <c r="M3" s="416"/>
      <c r="N3" s="417"/>
      <c r="O3" s="1"/>
      <c r="P3" s="421" t="s">
        <v>342</v>
      </c>
      <c r="Q3" s="422"/>
      <c r="R3" s="422"/>
      <c r="S3" s="422"/>
      <c r="T3" s="422"/>
      <c r="U3" s="423"/>
    </row>
    <row r="4" spans="1:21" ht="56.25" customHeight="1" outlineLevel="1">
      <c r="A4" s="31" t="s">
        <v>157</v>
      </c>
      <c r="B4" s="86"/>
      <c r="E4" s="53" t="s">
        <v>343</v>
      </c>
      <c r="F4" s="91"/>
      <c r="G4" s="28"/>
      <c r="H4" s="10"/>
      <c r="I4" s="418"/>
      <c r="J4" s="419"/>
      <c r="K4" s="419"/>
      <c r="L4" s="419"/>
      <c r="M4" s="419"/>
      <c r="N4" s="420"/>
      <c r="P4" s="424"/>
      <c r="Q4" s="425"/>
      <c r="R4" s="425"/>
      <c r="S4" s="425"/>
      <c r="T4" s="425"/>
      <c r="U4" s="426"/>
    </row>
    <row r="5" spans="1:21" outlineLevel="1">
      <c r="A5" s="13" t="s">
        <v>344</v>
      </c>
      <c r="B5" s="88"/>
      <c r="E5" s="14"/>
      <c r="H5" s="10"/>
      <c r="I5" s="482"/>
      <c r="J5" s="439"/>
      <c r="K5" s="439"/>
      <c r="L5" s="439"/>
      <c r="M5" s="439"/>
      <c r="N5" s="440"/>
      <c r="P5" s="482"/>
      <c r="Q5" s="439"/>
      <c r="R5" s="439"/>
      <c r="S5" s="439"/>
      <c r="T5" s="439"/>
      <c r="U5" s="440"/>
    </row>
    <row r="6" spans="1:21" outlineLevel="1">
      <c r="A6" s="13" t="s">
        <v>347</v>
      </c>
      <c r="B6" s="88"/>
      <c r="E6" s="53" t="s">
        <v>349</v>
      </c>
      <c r="F6" s="90"/>
      <c r="H6" s="10"/>
      <c r="I6" s="441"/>
      <c r="J6" s="442"/>
      <c r="K6" s="442"/>
      <c r="L6" s="442"/>
      <c r="M6" s="442"/>
      <c r="N6" s="443"/>
      <c r="P6" s="441"/>
      <c r="Q6" s="442"/>
      <c r="R6" s="442"/>
      <c r="S6" s="442"/>
      <c r="T6" s="442"/>
      <c r="U6" s="443"/>
    </row>
    <row r="7" spans="1:21" outlineLevel="1">
      <c r="A7" s="13" t="s">
        <v>351</v>
      </c>
      <c r="B7" s="88"/>
      <c r="E7" s="14"/>
      <c r="H7" s="10"/>
      <c r="I7" s="441"/>
      <c r="J7" s="442"/>
      <c r="K7" s="442"/>
      <c r="L7" s="442"/>
      <c r="M7" s="442"/>
      <c r="N7" s="443"/>
      <c r="P7" s="441"/>
      <c r="Q7" s="442"/>
      <c r="R7" s="442"/>
      <c r="S7" s="442"/>
      <c r="T7" s="442"/>
      <c r="U7" s="443"/>
    </row>
    <row r="8" spans="1:21" ht="39" outlineLevel="1" thickBot="1">
      <c r="A8" s="34" t="s">
        <v>352</v>
      </c>
      <c r="B8" s="89"/>
      <c r="E8" s="14"/>
      <c r="H8" s="10"/>
      <c r="I8" s="441"/>
      <c r="J8" s="442"/>
      <c r="K8" s="442"/>
      <c r="L8" s="442"/>
      <c r="M8" s="442"/>
      <c r="N8" s="443"/>
      <c r="P8" s="441"/>
      <c r="Q8" s="442"/>
      <c r="R8" s="442"/>
      <c r="S8" s="442"/>
      <c r="T8" s="442"/>
      <c r="U8" s="443"/>
    </row>
    <row r="9" spans="1:21" outlineLevel="1">
      <c r="E9" s="14"/>
      <c r="H9" s="10"/>
      <c r="I9" s="441"/>
      <c r="J9" s="442"/>
      <c r="K9" s="442"/>
      <c r="L9" s="442"/>
      <c r="M9" s="442"/>
      <c r="N9" s="443"/>
      <c r="P9" s="441"/>
      <c r="Q9" s="442"/>
      <c r="R9" s="442"/>
      <c r="S9" s="442"/>
      <c r="T9" s="442"/>
      <c r="U9" s="443"/>
    </row>
    <row r="10" spans="1:21" ht="26.25" outlineLevel="1" thickBot="1">
      <c r="A10" s="32" t="s">
        <v>354</v>
      </c>
      <c r="B10" s="35">
        <f>Baseline!B10</f>
        <v>2027</v>
      </c>
      <c r="E10" s="14"/>
      <c r="H10" s="10"/>
      <c r="I10" s="441"/>
      <c r="J10" s="442"/>
      <c r="K10" s="442"/>
      <c r="L10" s="442"/>
      <c r="M10" s="442"/>
      <c r="N10" s="443"/>
      <c r="P10" s="441"/>
      <c r="Q10" s="442"/>
      <c r="R10" s="442"/>
      <c r="S10" s="442"/>
      <c r="T10" s="442"/>
      <c r="U10" s="443"/>
    </row>
    <row r="11" spans="1:21" outlineLevel="1">
      <c r="A11" s="16"/>
      <c r="H11" s="10"/>
      <c r="I11" s="441"/>
      <c r="J11" s="442"/>
      <c r="K11" s="442"/>
      <c r="L11" s="442"/>
      <c r="M11" s="442"/>
      <c r="N11" s="443"/>
      <c r="P11" s="441"/>
      <c r="Q11" s="442"/>
      <c r="R11" s="442"/>
      <c r="S11" s="442"/>
      <c r="T11" s="442"/>
      <c r="U11" s="443"/>
    </row>
    <row r="12" spans="1:21" ht="38.25" outlineLevel="1">
      <c r="A12" s="26" t="s">
        <v>355</v>
      </c>
      <c r="B12" s="26" t="s">
        <v>356</v>
      </c>
      <c r="C12" s="26" t="s">
        <v>357</v>
      </c>
      <c r="D12" s="26" t="s">
        <v>358</v>
      </c>
      <c r="E12" s="26" t="s">
        <v>359</v>
      </c>
      <c r="F12" s="26" t="s">
        <v>360</v>
      </c>
      <c r="G12" s="26" t="s">
        <v>361</v>
      </c>
      <c r="I12" s="441"/>
      <c r="J12" s="442"/>
      <c r="K12" s="442"/>
      <c r="L12" s="442"/>
      <c r="M12" s="442"/>
      <c r="N12" s="443"/>
      <c r="P12" s="441"/>
      <c r="Q12" s="442"/>
      <c r="R12" s="442"/>
      <c r="S12" s="442"/>
      <c r="T12" s="442"/>
      <c r="U12" s="443"/>
    </row>
    <row r="13" spans="1:21" outlineLevel="1">
      <c r="A13" s="58">
        <v>2035</v>
      </c>
      <c r="B13" s="21">
        <f t="shared" ref="B13:B18" si="0">INDEX($E$204:$AW$204,1,MATCH($A13,$E$53:$BB$53,0))</f>
        <v>0</v>
      </c>
      <c r="C13" s="21">
        <f>B13-Baseline!B13</f>
        <v>199.73159405474104</v>
      </c>
      <c r="D13" s="21">
        <f t="shared" ref="D13:D18" si="1">INDEX($E$205:$AW$205,1,MATCH($A13,$E$53:$BB$53,0))</f>
        <v>0</v>
      </c>
      <c r="E13" s="21">
        <f>D13-Baseline!D13</f>
        <v>142.25770774869332</v>
      </c>
      <c r="F13" s="21">
        <f t="shared" ref="F13:F18" si="2">INDEX($E$206:$AW$206,1,MATCH($A13,$E$53:$BB$53,0))</f>
        <v>0</v>
      </c>
      <c r="G13" s="21">
        <f>F13-Baseline!F13</f>
        <v>257.19937447771417</v>
      </c>
      <c r="I13" s="441"/>
      <c r="J13" s="442"/>
      <c r="K13" s="442"/>
      <c r="L13" s="442"/>
      <c r="M13" s="442"/>
      <c r="N13" s="443"/>
      <c r="P13" s="441"/>
      <c r="Q13" s="442"/>
      <c r="R13" s="442"/>
      <c r="S13" s="442"/>
      <c r="T13" s="442"/>
      <c r="U13" s="443"/>
    </row>
    <row r="14" spans="1:21" outlineLevel="1">
      <c r="A14" s="58">
        <v>2040</v>
      </c>
      <c r="B14" s="21">
        <f t="shared" si="0"/>
        <v>0</v>
      </c>
      <c r="C14" s="21">
        <f>B14-Baseline!B14</f>
        <v>312.66434952154668</v>
      </c>
      <c r="D14" s="21">
        <f t="shared" si="1"/>
        <v>0</v>
      </c>
      <c r="E14" s="21">
        <f>D14-Baseline!D14</f>
        <v>221.42854109435197</v>
      </c>
      <c r="F14" s="21">
        <f t="shared" si="2"/>
        <v>0</v>
      </c>
      <c r="G14" s="21">
        <f>F14-Baseline!F14</f>
        <v>403.9870731499106</v>
      </c>
      <c r="I14" s="441"/>
      <c r="J14" s="442"/>
      <c r="K14" s="442"/>
      <c r="L14" s="442"/>
      <c r="M14" s="442"/>
      <c r="N14" s="443"/>
      <c r="P14" s="441"/>
      <c r="Q14" s="442"/>
      <c r="R14" s="442"/>
      <c r="S14" s="442"/>
      <c r="T14" s="442"/>
      <c r="U14" s="443"/>
    </row>
    <row r="15" spans="1:21" outlineLevel="1">
      <c r="A15" s="58">
        <v>2045</v>
      </c>
      <c r="B15" s="21">
        <f t="shared" si="0"/>
        <v>0</v>
      </c>
      <c r="C15" s="21">
        <f>B15-Baseline!B15</f>
        <v>426.09519740513349</v>
      </c>
      <c r="D15" s="21">
        <f t="shared" si="1"/>
        <v>0</v>
      </c>
      <c r="E15" s="21">
        <f>D15-Baseline!D15</f>
        <v>300.1472322576048</v>
      </c>
      <c r="F15" s="21">
        <f t="shared" si="2"/>
        <v>0</v>
      </c>
      <c r="G15" s="21">
        <f>F15-Baseline!F15</f>
        <v>552.08140024918555</v>
      </c>
      <c r="I15" s="441"/>
      <c r="J15" s="442"/>
      <c r="K15" s="442"/>
      <c r="L15" s="442"/>
      <c r="M15" s="442"/>
      <c r="N15" s="443"/>
      <c r="P15" s="441"/>
      <c r="Q15" s="442"/>
      <c r="R15" s="442"/>
      <c r="S15" s="442"/>
      <c r="T15" s="442"/>
      <c r="U15" s="443"/>
    </row>
    <row r="16" spans="1:21" outlineLevel="1">
      <c r="A16" s="58">
        <v>2050</v>
      </c>
      <c r="B16" s="21">
        <f t="shared" si="0"/>
        <v>0</v>
      </c>
      <c r="C16" s="21">
        <f>B16-Baseline!B16</f>
        <v>540.40633294233544</v>
      </c>
      <c r="D16" s="21">
        <f t="shared" si="1"/>
        <v>0</v>
      </c>
      <c r="E16" s="21">
        <f>D16-Baseline!D16</f>
        <v>378.74386822911282</v>
      </c>
      <c r="F16" s="21">
        <f t="shared" si="2"/>
        <v>0</v>
      </c>
      <c r="G16" s="21">
        <f>F16-Baseline!F16</f>
        <v>702.02010300445522</v>
      </c>
      <c r="I16" s="441"/>
      <c r="J16" s="442"/>
      <c r="K16" s="442"/>
      <c r="L16" s="442"/>
      <c r="M16" s="442"/>
      <c r="N16" s="443"/>
      <c r="P16" s="441"/>
      <c r="Q16" s="442"/>
      <c r="R16" s="442"/>
      <c r="S16" s="442"/>
      <c r="T16" s="442"/>
      <c r="U16" s="443"/>
    </row>
    <row r="17" spans="1:21" outlineLevel="1">
      <c r="A17" s="58">
        <v>2060</v>
      </c>
      <c r="B17" s="21">
        <f t="shared" si="0"/>
        <v>0</v>
      </c>
      <c r="C17" s="21">
        <f>B17-Baseline!B17</f>
        <v>1986.0768888023481</v>
      </c>
      <c r="D17" s="21">
        <f t="shared" si="1"/>
        <v>0</v>
      </c>
      <c r="E17" s="21">
        <f>D17-Baseline!D17</f>
        <v>1264.6394683904321</v>
      </c>
      <c r="F17" s="21">
        <f t="shared" si="2"/>
        <v>0</v>
      </c>
      <c r="G17" s="21">
        <f>F17-Baseline!F17</f>
        <v>2702.2147905251627</v>
      </c>
      <c r="I17" s="441"/>
      <c r="J17" s="442"/>
      <c r="K17" s="442"/>
      <c r="L17" s="442"/>
      <c r="M17" s="442"/>
      <c r="N17" s="443"/>
      <c r="P17" s="441"/>
      <c r="Q17" s="442"/>
      <c r="R17" s="442"/>
      <c r="S17" s="442"/>
      <c r="T17" s="442"/>
      <c r="U17" s="443"/>
    </row>
    <row r="18" spans="1:21" outlineLevel="1">
      <c r="A18" s="58">
        <v>2070</v>
      </c>
      <c r="B18" s="21">
        <f t="shared" si="0"/>
        <v>0</v>
      </c>
      <c r="C18" s="21">
        <f>B18-Baseline!B18</f>
        <v>3534.7401744847775</v>
      </c>
      <c r="D18" s="21">
        <f t="shared" si="1"/>
        <v>0</v>
      </c>
      <c r="E18" s="21">
        <f>D18-Baseline!D18</f>
        <v>2193.8552758539854</v>
      </c>
      <c r="F18" s="21">
        <f t="shared" si="2"/>
        <v>0</v>
      </c>
      <c r="G18" s="21">
        <f>F18-Baseline!F18</f>
        <v>4859.6436074434969</v>
      </c>
      <c r="I18" s="444"/>
      <c r="J18" s="445"/>
      <c r="K18" s="445"/>
      <c r="L18" s="445"/>
      <c r="M18" s="445"/>
      <c r="N18" s="446"/>
      <c r="P18" s="444"/>
      <c r="Q18" s="445"/>
      <c r="R18" s="445"/>
      <c r="S18" s="445"/>
      <c r="T18" s="445"/>
      <c r="U18" s="446"/>
    </row>
    <row r="19" spans="1:21" ht="13.5" outlineLevel="1" thickBot="1">
      <c r="A19" s="447"/>
      <c r="B19" s="447"/>
      <c r="I19" s="250"/>
      <c r="J19" s="251"/>
      <c r="K19" s="251"/>
      <c r="L19" s="251"/>
      <c r="M19" s="251"/>
      <c r="N19" s="251"/>
      <c r="P19" s="249"/>
      <c r="Q19" s="249"/>
      <c r="R19" s="249"/>
      <c r="S19" s="249"/>
      <c r="T19" s="249"/>
      <c r="U19" s="232"/>
    </row>
    <row r="20" spans="1:21" ht="26.25" customHeight="1" outlineLevel="1">
      <c r="A20" s="54" t="s">
        <v>362</v>
      </c>
      <c r="B20" s="55">
        <f>Baseline!B20</f>
        <v>0.33700000000000002</v>
      </c>
      <c r="E20" s="154"/>
      <c r="I20" s="436" t="s">
        <v>363</v>
      </c>
      <c r="J20" s="437"/>
      <c r="K20" s="437"/>
      <c r="L20" s="437"/>
      <c r="M20" s="437"/>
      <c r="N20" s="438"/>
      <c r="P20" s="436" t="s">
        <v>364</v>
      </c>
      <c r="Q20" s="437"/>
      <c r="R20" s="437"/>
      <c r="S20" s="437"/>
      <c r="T20" s="437"/>
      <c r="U20" s="438"/>
    </row>
    <row r="21" spans="1:21" ht="12.75" customHeight="1" outlineLevel="1">
      <c r="A21" s="154"/>
      <c r="B21" s="155"/>
      <c r="I21" s="482"/>
      <c r="J21" s="439"/>
      <c r="K21" s="439"/>
      <c r="L21" s="439"/>
      <c r="M21" s="439"/>
      <c r="N21" s="440"/>
      <c r="P21" s="482"/>
      <c r="Q21" s="439"/>
      <c r="R21" s="439"/>
      <c r="S21" s="439"/>
      <c r="T21" s="439"/>
      <c r="U21" s="440"/>
    </row>
    <row r="22" spans="1:21" ht="12.75" customHeight="1" outlineLevel="1">
      <c r="A22" s="154"/>
      <c r="B22" s="155"/>
      <c r="I22" s="441"/>
      <c r="J22" s="442"/>
      <c r="K22" s="442"/>
      <c r="L22" s="442"/>
      <c r="M22" s="442"/>
      <c r="N22" s="443"/>
      <c r="P22" s="441"/>
      <c r="Q22" s="442"/>
      <c r="R22" s="442"/>
      <c r="S22" s="442"/>
      <c r="T22" s="442"/>
      <c r="U22" s="443"/>
    </row>
    <row r="23" spans="1:21" outlineLevel="1">
      <c r="A23" s="154"/>
      <c r="B23" s="462" t="s">
        <v>366</v>
      </c>
      <c r="C23" s="463"/>
      <c r="D23" s="463"/>
      <c r="E23" s="463"/>
      <c r="F23" s="463"/>
      <c r="G23" s="464"/>
      <c r="I23" s="441"/>
      <c r="J23" s="442"/>
      <c r="K23" s="442"/>
      <c r="L23" s="442"/>
      <c r="M23" s="442"/>
      <c r="N23" s="443"/>
      <c r="P23" s="441"/>
      <c r="Q23" s="442"/>
      <c r="R23" s="442"/>
      <c r="S23" s="442"/>
      <c r="T23" s="442"/>
      <c r="U23" s="443"/>
    </row>
    <row r="24" spans="1:21" outlineLevel="1">
      <c r="B24" s="17">
        <v>2027</v>
      </c>
      <c r="C24" s="17">
        <v>2028</v>
      </c>
      <c r="D24" s="17">
        <v>2029</v>
      </c>
      <c r="E24" s="17">
        <v>2030</v>
      </c>
      <c r="F24" s="17">
        <v>2031</v>
      </c>
      <c r="G24" s="17" t="s">
        <v>367</v>
      </c>
      <c r="I24" s="441"/>
      <c r="J24" s="442"/>
      <c r="K24" s="442"/>
      <c r="L24" s="442"/>
      <c r="M24" s="442"/>
      <c r="N24" s="443"/>
      <c r="P24" s="441"/>
      <c r="Q24" s="442"/>
      <c r="R24" s="442"/>
      <c r="S24" s="442"/>
      <c r="T24" s="442"/>
      <c r="U24" s="443"/>
    </row>
    <row r="25" spans="1:21" ht="13.5" outlineLevel="1" thickBot="1">
      <c r="B25" s="30" t="s">
        <v>368</v>
      </c>
      <c r="C25" s="30" t="s">
        <v>368</v>
      </c>
      <c r="D25" s="30" t="s">
        <v>368</v>
      </c>
      <c r="E25" s="30" t="s">
        <v>368</v>
      </c>
      <c r="F25" s="30" t="s">
        <v>368</v>
      </c>
      <c r="G25" s="30" t="s">
        <v>368</v>
      </c>
      <c r="I25" s="441"/>
      <c r="J25" s="442"/>
      <c r="K25" s="442"/>
      <c r="L25" s="442"/>
      <c r="M25" s="442"/>
      <c r="N25" s="443"/>
      <c r="P25" s="441"/>
      <c r="Q25" s="442"/>
      <c r="R25" s="442"/>
      <c r="S25" s="442"/>
      <c r="T25" s="442"/>
      <c r="U25" s="443"/>
    </row>
    <row r="26" spans="1:21" outlineLevel="1">
      <c r="A26" s="54" t="s">
        <v>369</v>
      </c>
      <c r="B26" s="21">
        <f>E64</f>
        <v>0</v>
      </c>
      <c r="C26" s="21">
        <f>F64</f>
        <v>0</v>
      </c>
      <c r="D26" s="21">
        <f>G64</f>
        <v>0</v>
      </c>
      <c r="E26" s="21">
        <f>H64</f>
        <v>0</v>
      </c>
      <c r="F26" s="21">
        <f>I64</f>
        <v>0</v>
      </c>
      <c r="G26" s="21">
        <f>SUM(J64:BB64)</f>
        <v>0</v>
      </c>
      <c r="I26" s="441"/>
      <c r="J26" s="442"/>
      <c r="K26" s="442"/>
      <c r="L26" s="442"/>
      <c r="M26" s="442"/>
      <c r="N26" s="443"/>
      <c r="P26" s="441"/>
      <c r="Q26" s="442"/>
      <c r="R26" s="442"/>
      <c r="S26" s="442"/>
      <c r="T26" s="442"/>
      <c r="U26" s="443"/>
    </row>
    <row r="27" spans="1:21" outlineLevel="1">
      <c r="A27" s="54" t="s">
        <v>370</v>
      </c>
      <c r="B27" s="21">
        <f>E71+E77</f>
        <v>0</v>
      </c>
      <c r="C27" s="21">
        <f>F71+F77</f>
        <v>0</v>
      </c>
      <c r="D27" s="21">
        <f>G71+G77</f>
        <v>0</v>
      </c>
      <c r="E27" s="21">
        <f>H71+H77</f>
        <v>0</v>
      </c>
      <c r="F27" s="21">
        <f>I71+I77</f>
        <v>0</v>
      </c>
      <c r="G27" s="21">
        <f>SUM(J71:BB71)+SUM(J77:BB77)</f>
        <v>0</v>
      </c>
      <c r="I27" s="441"/>
      <c r="J27" s="442"/>
      <c r="K27" s="442"/>
      <c r="L27" s="442"/>
      <c r="M27" s="442"/>
      <c r="N27" s="443"/>
      <c r="P27" s="441"/>
      <c r="Q27" s="442"/>
      <c r="R27" s="442"/>
      <c r="S27" s="442"/>
      <c r="T27" s="442"/>
      <c r="U27" s="443"/>
    </row>
    <row r="28" spans="1:21" outlineLevel="1">
      <c r="A28" s="154"/>
      <c r="B28" s="248"/>
      <c r="C28" s="248"/>
      <c r="D28" s="248"/>
      <c r="E28" s="248"/>
      <c r="F28" s="248"/>
      <c r="G28" s="248"/>
      <c r="I28" s="441"/>
      <c r="J28" s="442"/>
      <c r="K28" s="442"/>
      <c r="L28" s="442"/>
      <c r="M28" s="442"/>
      <c r="N28" s="443"/>
      <c r="P28" s="441"/>
      <c r="Q28" s="442"/>
      <c r="R28" s="442"/>
      <c r="S28" s="442"/>
      <c r="T28" s="442"/>
      <c r="U28" s="443"/>
    </row>
    <row r="29" spans="1:21" ht="13.5" outlineLevel="1" thickBot="1">
      <c r="A29" s="154"/>
      <c r="B29" s="248"/>
      <c r="C29" s="248"/>
      <c r="D29" s="248"/>
      <c r="E29" s="248"/>
      <c r="F29" s="248"/>
      <c r="G29" s="248"/>
      <c r="I29" s="441"/>
      <c r="J29" s="442"/>
      <c r="K29" s="442"/>
      <c r="L29" s="442"/>
      <c r="M29" s="442"/>
      <c r="N29" s="443"/>
      <c r="P29" s="441"/>
      <c r="Q29" s="442"/>
      <c r="R29" s="442"/>
      <c r="S29" s="442"/>
      <c r="T29" s="442"/>
      <c r="U29" s="443"/>
    </row>
    <row r="30" spans="1:21" ht="13.5" outlineLevel="1" thickBot="1">
      <c r="A30" s="308"/>
      <c r="B30" s="309" t="s">
        <v>371</v>
      </c>
      <c r="C30" s="310" t="s">
        <v>372</v>
      </c>
      <c r="D30" s="466" t="s">
        <v>323</v>
      </c>
      <c r="E30" s="467"/>
      <c r="F30" s="467"/>
      <c r="G30" s="468"/>
      <c r="I30" s="441"/>
      <c r="J30" s="442"/>
      <c r="K30" s="442"/>
      <c r="L30" s="442"/>
      <c r="M30" s="442"/>
      <c r="N30" s="443"/>
      <c r="P30" s="441"/>
      <c r="Q30" s="442"/>
      <c r="R30" s="442"/>
      <c r="S30" s="442"/>
      <c r="T30" s="442"/>
      <c r="U30" s="443"/>
    </row>
    <row r="31" spans="1:21" outlineLevel="1">
      <c r="A31" s="459" t="s">
        <v>373</v>
      </c>
      <c r="B31" s="311"/>
      <c r="C31" s="307"/>
      <c r="D31" s="410"/>
      <c r="E31" s="410"/>
      <c r="F31" s="410"/>
      <c r="G31" s="411"/>
      <c r="I31" s="441"/>
      <c r="J31" s="442"/>
      <c r="K31" s="442"/>
      <c r="L31" s="442"/>
      <c r="M31" s="442"/>
      <c r="N31" s="443"/>
      <c r="P31" s="441"/>
      <c r="Q31" s="442"/>
      <c r="R31" s="442"/>
      <c r="S31" s="442"/>
      <c r="T31" s="442"/>
      <c r="U31" s="443"/>
    </row>
    <row r="32" spans="1:21" outlineLevel="1">
      <c r="A32" s="459"/>
      <c r="B32" s="312"/>
      <c r="C32" s="252"/>
      <c r="D32" s="408"/>
      <c r="E32" s="408"/>
      <c r="F32" s="408"/>
      <c r="G32" s="409"/>
      <c r="I32" s="441"/>
      <c r="J32" s="442"/>
      <c r="K32" s="442"/>
      <c r="L32" s="442"/>
      <c r="M32" s="442"/>
      <c r="N32" s="443"/>
      <c r="P32" s="441"/>
      <c r="Q32" s="442"/>
      <c r="R32" s="442"/>
      <c r="S32" s="442"/>
      <c r="T32" s="442"/>
      <c r="U32" s="443"/>
    </row>
    <row r="33" spans="1:21" outlineLevel="1">
      <c r="A33" s="459"/>
      <c r="B33" s="312"/>
      <c r="C33" s="252"/>
      <c r="D33" s="408"/>
      <c r="E33" s="408"/>
      <c r="F33" s="408"/>
      <c r="G33" s="409"/>
      <c r="I33" s="441"/>
      <c r="J33" s="442"/>
      <c r="K33" s="442"/>
      <c r="L33" s="442"/>
      <c r="M33" s="442"/>
      <c r="N33" s="443"/>
      <c r="P33" s="441"/>
      <c r="Q33" s="442"/>
      <c r="R33" s="442"/>
      <c r="S33" s="442"/>
      <c r="T33" s="442"/>
      <c r="U33" s="443"/>
    </row>
    <row r="34" spans="1:21" outlineLevel="1">
      <c r="A34" s="459"/>
      <c r="B34" s="312"/>
      <c r="C34" s="252"/>
      <c r="D34" s="408"/>
      <c r="E34" s="408"/>
      <c r="F34" s="408"/>
      <c r="G34" s="409"/>
      <c r="I34" s="441"/>
      <c r="J34" s="442"/>
      <c r="K34" s="442"/>
      <c r="L34" s="442"/>
      <c r="M34" s="442"/>
      <c r="N34" s="443"/>
      <c r="P34" s="441"/>
      <c r="Q34" s="442"/>
      <c r="R34" s="442"/>
      <c r="S34" s="442"/>
      <c r="T34" s="442"/>
      <c r="U34" s="443"/>
    </row>
    <row r="35" spans="1:21" outlineLevel="1">
      <c r="A35" s="459"/>
      <c r="B35" s="312"/>
      <c r="C35" s="252"/>
      <c r="D35" s="408"/>
      <c r="E35" s="408"/>
      <c r="F35" s="408"/>
      <c r="G35" s="409"/>
      <c r="I35" s="441"/>
      <c r="J35" s="442"/>
      <c r="K35" s="442"/>
      <c r="L35" s="442"/>
      <c r="M35" s="442"/>
      <c r="N35" s="443"/>
      <c r="P35" s="441"/>
      <c r="Q35" s="442"/>
      <c r="R35" s="442"/>
      <c r="S35" s="442"/>
      <c r="T35" s="442"/>
      <c r="U35" s="443"/>
    </row>
    <row r="36" spans="1:21" outlineLevel="1">
      <c r="A36" s="459"/>
      <c r="B36" s="312"/>
      <c r="C36" s="252"/>
      <c r="D36" s="408"/>
      <c r="E36" s="408"/>
      <c r="F36" s="408"/>
      <c r="G36" s="409"/>
      <c r="I36" s="441"/>
      <c r="J36" s="442"/>
      <c r="K36" s="442"/>
      <c r="L36" s="442"/>
      <c r="M36" s="442"/>
      <c r="N36" s="443"/>
      <c r="P36" s="441"/>
      <c r="Q36" s="442"/>
      <c r="R36" s="442"/>
      <c r="S36" s="442"/>
      <c r="T36" s="442"/>
      <c r="U36" s="443"/>
    </row>
    <row r="37" spans="1:21" outlineLevel="1">
      <c r="A37" s="459"/>
      <c r="B37" s="312"/>
      <c r="C37" s="252"/>
      <c r="D37" s="408"/>
      <c r="E37" s="408"/>
      <c r="F37" s="408"/>
      <c r="G37" s="409"/>
      <c r="I37" s="441"/>
      <c r="J37" s="442"/>
      <c r="K37" s="442"/>
      <c r="L37" s="442"/>
      <c r="M37" s="442"/>
      <c r="N37" s="443"/>
      <c r="P37" s="441"/>
      <c r="Q37" s="442"/>
      <c r="R37" s="442"/>
      <c r="S37" s="442"/>
      <c r="T37" s="442"/>
      <c r="U37" s="443"/>
    </row>
    <row r="38" spans="1:21" outlineLevel="1">
      <c r="A38" s="459"/>
      <c r="B38" s="312"/>
      <c r="C38" s="252"/>
      <c r="D38" s="408"/>
      <c r="E38" s="408"/>
      <c r="F38" s="408"/>
      <c r="G38" s="409"/>
      <c r="I38" s="441"/>
      <c r="J38" s="442"/>
      <c r="K38" s="442"/>
      <c r="L38" s="442"/>
      <c r="M38" s="442"/>
      <c r="N38" s="443"/>
      <c r="P38" s="441"/>
      <c r="Q38" s="442"/>
      <c r="R38" s="442"/>
      <c r="S38" s="442"/>
      <c r="T38" s="442"/>
      <c r="U38" s="443"/>
    </row>
    <row r="39" spans="1:21" outlineLevel="1">
      <c r="A39" s="459"/>
      <c r="B39" s="312"/>
      <c r="C39" s="252"/>
      <c r="D39" s="408"/>
      <c r="E39" s="408"/>
      <c r="F39" s="408"/>
      <c r="G39" s="409"/>
      <c r="I39" s="441"/>
      <c r="J39" s="442"/>
      <c r="K39" s="442"/>
      <c r="L39" s="442"/>
      <c r="M39" s="442"/>
      <c r="N39" s="443"/>
      <c r="P39" s="441"/>
      <c r="Q39" s="442"/>
      <c r="R39" s="442"/>
      <c r="S39" s="442"/>
      <c r="T39" s="442"/>
      <c r="U39" s="443"/>
    </row>
    <row r="40" spans="1:21" ht="13.5" outlineLevel="1" thickBot="1">
      <c r="A40" s="460"/>
      <c r="B40" s="313"/>
      <c r="C40" s="314"/>
      <c r="D40" s="469"/>
      <c r="E40" s="469"/>
      <c r="F40" s="469"/>
      <c r="G40" s="470"/>
      <c r="I40" s="441"/>
      <c r="J40" s="442"/>
      <c r="K40" s="442"/>
      <c r="L40" s="442"/>
      <c r="M40" s="442"/>
      <c r="N40" s="443"/>
      <c r="P40" s="441"/>
      <c r="Q40" s="442"/>
      <c r="R40" s="442"/>
      <c r="S40" s="442"/>
      <c r="T40" s="442"/>
      <c r="U40" s="443"/>
    </row>
    <row r="41" spans="1:21" outlineLevel="1">
      <c r="A41" s="154"/>
      <c r="B41" s="248"/>
      <c r="C41" s="248"/>
      <c r="D41" s="248"/>
      <c r="E41" s="248"/>
      <c r="F41" s="248"/>
      <c r="G41" s="248"/>
      <c r="I41" s="441"/>
      <c r="J41" s="442"/>
      <c r="K41" s="442"/>
      <c r="L41" s="442"/>
      <c r="M41" s="442"/>
      <c r="N41" s="443"/>
      <c r="P41" s="441"/>
      <c r="Q41" s="442"/>
      <c r="R41" s="442"/>
      <c r="S41" s="442"/>
      <c r="T41" s="442"/>
      <c r="U41" s="443"/>
    </row>
    <row r="42" spans="1:21" outlineLevel="1">
      <c r="A42" s="154"/>
      <c r="B42" s="248"/>
      <c r="C42" s="248"/>
      <c r="D42" s="248"/>
      <c r="E42" s="248"/>
      <c r="F42" s="248"/>
      <c r="G42" s="248"/>
      <c r="I42" s="441"/>
      <c r="J42" s="442"/>
      <c r="K42" s="442"/>
      <c r="L42" s="442"/>
      <c r="M42" s="442"/>
      <c r="N42" s="443"/>
      <c r="P42" s="441"/>
      <c r="Q42" s="442"/>
      <c r="R42" s="442"/>
      <c r="S42" s="442"/>
      <c r="T42" s="442"/>
      <c r="U42" s="443"/>
    </row>
    <row r="43" spans="1:21" outlineLevel="1">
      <c r="A43" s="154"/>
      <c r="B43" s="248"/>
      <c r="C43" s="248"/>
      <c r="D43" s="248"/>
      <c r="E43" s="248"/>
      <c r="F43" s="248"/>
      <c r="G43" s="248"/>
      <c r="I43" s="441"/>
      <c r="J43" s="442"/>
      <c r="K43" s="442"/>
      <c r="L43" s="442"/>
      <c r="M43" s="442"/>
      <c r="N43" s="443"/>
      <c r="P43" s="441"/>
      <c r="Q43" s="442"/>
      <c r="R43" s="442"/>
      <c r="S43" s="442"/>
      <c r="T43" s="442"/>
      <c r="U43" s="443"/>
    </row>
    <row r="44" spans="1:21" outlineLevel="1">
      <c r="A44" s="154"/>
      <c r="B44" s="248"/>
      <c r="C44" s="248"/>
      <c r="D44" s="248"/>
      <c r="E44" s="248"/>
      <c r="F44" s="248"/>
      <c r="G44" s="248"/>
      <c r="I44" s="441"/>
      <c r="J44" s="442"/>
      <c r="K44" s="442"/>
      <c r="L44" s="442"/>
      <c r="M44" s="442"/>
      <c r="N44" s="443"/>
      <c r="P44" s="441"/>
      <c r="Q44" s="442"/>
      <c r="R44" s="442"/>
      <c r="S44" s="442"/>
      <c r="T44" s="442"/>
      <c r="U44" s="443"/>
    </row>
    <row r="45" spans="1:21" outlineLevel="1">
      <c r="A45" s="154"/>
      <c r="B45" s="248"/>
      <c r="C45" s="248"/>
      <c r="D45" s="248"/>
      <c r="E45" s="248"/>
      <c r="F45" s="248"/>
      <c r="G45" s="248"/>
      <c r="I45" s="444"/>
      <c r="J45" s="445"/>
      <c r="K45" s="445"/>
      <c r="L45" s="445"/>
      <c r="M45" s="445"/>
      <c r="N45" s="446"/>
      <c r="P45" s="444"/>
      <c r="Q45" s="445"/>
      <c r="R45" s="445"/>
      <c r="S45" s="445"/>
      <c r="T45" s="445"/>
      <c r="U45" s="446"/>
    </row>
    <row r="46" spans="1:21" outlineLevel="1">
      <c r="A46" s="154"/>
      <c r="B46" s="248"/>
      <c r="C46" s="248"/>
      <c r="D46" s="248"/>
      <c r="E46" s="248"/>
      <c r="F46" s="248"/>
      <c r="G46" s="248"/>
    </row>
    <row r="47" spans="1:21">
      <c r="A47" s="154"/>
      <c r="B47" s="155"/>
    </row>
    <row r="48" spans="1:21" ht="15">
      <c r="A48" s="12" t="s">
        <v>376</v>
      </c>
    </row>
    <row r="49" spans="1:54" ht="15" outlineLevel="1">
      <c r="A49" s="12"/>
    </row>
    <row r="50" spans="1:54" ht="13.5" outlineLevel="1" thickBot="1">
      <c r="A50" s="4" t="s">
        <v>377</v>
      </c>
    </row>
    <row r="51" spans="1:54" outlineLevel="2">
      <c r="B51" s="19"/>
      <c r="C51" s="19"/>
      <c r="D51" s="19"/>
      <c r="E51" s="471" t="s">
        <v>270</v>
      </c>
      <c r="F51" s="461"/>
      <c r="G51" s="461"/>
      <c r="H51" s="461"/>
      <c r="I51" s="461"/>
      <c r="J51" s="461" t="s">
        <v>271</v>
      </c>
      <c r="K51" s="461"/>
      <c r="L51" s="461"/>
      <c r="M51" s="461"/>
      <c r="N51" s="461"/>
      <c r="O51" s="461" t="s">
        <v>272</v>
      </c>
      <c r="P51" s="461"/>
      <c r="Q51" s="461"/>
      <c r="R51" s="461"/>
      <c r="S51" s="461"/>
      <c r="T51" s="461" t="s">
        <v>273</v>
      </c>
      <c r="U51" s="461"/>
      <c r="V51" s="461"/>
      <c r="W51" s="461"/>
      <c r="X51" s="461"/>
      <c r="Y51" s="461" t="s">
        <v>378</v>
      </c>
      <c r="Z51" s="461"/>
      <c r="AA51" s="461"/>
      <c r="AB51" s="461"/>
      <c r="AC51" s="461"/>
      <c r="AD51" s="461" t="s">
        <v>379</v>
      </c>
      <c r="AE51" s="461"/>
      <c r="AF51" s="461"/>
      <c r="AG51" s="461"/>
      <c r="AH51" s="461"/>
      <c r="AI51" s="461" t="s">
        <v>380</v>
      </c>
      <c r="AJ51" s="461"/>
      <c r="AK51" s="461"/>
      <c r="AL51" s="461"/>
      <c r="AM51" s="461"/>
      <c r="AN51" s="461" t="s">
        <v>381</v>
      </c>
      <c r="AO51" s="461"/>
      <c r="AP51" s="461"/>
      <c r="AQ51" s="461"/>
      <c r="AR51" s="461"/>
      <c r="AS51" s="461" t="s">
        <v>382</v>
      </c>
      <c r="AT51" s="461"/>
      <c r="AU51" s="461"/>
      <c r="AV51" s="461"/>
      <c r="AW51" s="461"/>
      <c r="AX51" s="461" t="s">
        <v>383</v>
      </c>
      <c r="AY51" s="461"/>
      <c r="AZ51" s="461"/>
      <c r="BA51" s="461"/>
      <c r="BB51" s="465"/>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3.5" outlineLevel="2" thickBot="1">
      <c r="B53" s="19" t="s">
        <v>371</v>
      </c>
      <c r="C53" s="19" t="s">
        <v>384</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48" t="s">
        <v>385</v>
      </c>
      <c r="B54" s="127"/>
      <c r="C54" s="127"/>
      <c r="D54" s="124" t="s">
        <v>386</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49"/>
      <c r="B55" s="36"/>
      <c r="C55" s="121"/>
      <c r="D55" s="2" t="s">
        <v>386</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49"/>
      <c r="B56" s="36"/>
      <c r="C56" s="121"/>
      <c r="D56" s="2" t="s">
        <v>386</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49"/>
      <c r="B57" s="36"/>
      <c r="C57" s="121"/>
      <c r="D57" s="2" t="s">
        <v>386</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49"/>
      <c r="B58" s="36"/>
      <c r="C58" s="121"/>
      <c r="D58" s="2" t="s">
        <v>386</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49"/>
      <c r="B59" s="36"/>
      <c r="C59" s="121"/>
      <c r="D59" s="2" t="s">
        <v>386</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49"/>
      <c r="B60" s="36"/>
      <c r="C60" s="121"/>
      <c r="D60" s="2" t="s">
        <v>386</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49"/>
      <c r="B61" s="36"/>
      <c r="C61" s="121"/>
      <c r="D61" s="2" t="s">
        <v>386</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49"/>
      <c r="B62" s="36"/>
      <c r="C62" s="121"/>
      <c r="D62" s="2" t="s">
        <v>386</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49"/>
      <c r="B63" s="36"/>
      <c r="C63" s="121"/>
      <c r="D63" s="2" t="s">
        <v>386</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3.5" outlineLevel="2" thickBot="1">
      <c r="A64" s="450"/>
      <c r="B64" s="122" t="s">
        <v>387</v>
      </c>
      <c r="C64" s="296" t="s">
        <v>388</v>
      </c>
      <c r="D64" s="123" t="s">
        <v>386</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3.5" outlineLevel="2" thickBot="1">
      <c r="B65" s="19"/>
      <c r="C65" s="19"/>
      <c r="D65" s="19"/>
      <c r="E65" s="15"/>
    </row>
    <row r="66" spans="1:54" ht="12.75" customHeight="1" outlineLevel="2">
      <c r="A66" s="456" t="s">
        <v>389</v>
      </c>
      <c r="B66" s="266"/>
      <c r="C66" s="267"/>
      <c r="D66" s="268" t="s">
        <v>386</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57"/>
      <c r="B67" s="252"/>
      <c r="C67" s="267"/>
      <c r="D67" s="269" t="s">
        <v>386</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57"/>
      <c r="B68" s="252"/>
      <c r="C68" s="267"/>
      <c r="D68" s="269" t="s">
        <v>386</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57"/>
      <c r="B69" s="252"/>
      <c r="C69" s="267"/>
      <c r="D69" s="269" t="s">
        <v>386</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57"/>
      <c r="B70" s="252"/>
      <c r="C70" s="267"/>
      <c r="D70" s="269" t="s">
        <v>386</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3.5" outlineLevel="2" thickBot="1">
      <c r="A71" s="458"/>
      <c r="B71" s="122" t="s">
        <v>390</v>
      </c>
      <c r="C71" s="123"/>
      <c r="D71" s="270" t="s">
        <v>386</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3.5" outlineLevel="2" thickBot="1">
      <c r="B74" s="145"/>
      <c r="C74" s="2"/>
      <c r="D74" s="2"/>
      <c r="E74" s="15"/>
    </row>
    <row r="75" spans="1:54" ht="19.5" customHeight="1" outlineLevel="2">
      <c r="A75" s="456" t="s">
        <v>391</v>
      </c>
      <c r="B75" s="127" t="s">
        <v>392</v>
      </c>
      <c r="C75" s="274"/>
      <c r="D75" s="124" t="s">
        <v>386</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57"/>
      <c r="B76" s="121"/>
      <c r="C76" s="272"/>
      <c r="D76" s="2" t="s">
        <v>386</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3.5" outlineLevel="2" thickBot="1">
      <c r="A77" s="458"/>
      <c r="B77" s="273" t="s">
        <v>393</v>
      </c>
      <c r="C77" s="271"/>
      <c r="D77" s="123" t="s">
        <v>386</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3.5" outlineLevel="1" thickBot="1">
      <c r="B79" s="125"/>
      <c r="C79" s="125"/>
      <c r="D79" s="125"/>
      <c r="E79" s="247"/>
    </row>
    <row r="80" spans="1:54" outlineLevel="1">
      <c r="A80" s="4" t="s">
        <v>394</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395</v>
      </c>
      <c r="C81" s="6" t="s">
        <v>396</v>
      </c>
      <c r="D81" t="s">
        <v>397</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398</v>
      </c>
      <c r="C82" t="s">
        <v>399</v>
      </c>
      <c r="D82" t="s">
        <v>386</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400</v>
      </c>
      <c r="C83" t="s">
        <v>401</v>
      </c>
      <c r="D83" t="s">
        <v>386</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4.25" hidden="1" outlineLevel="3">
      <c r="A84" s="8"/>
      <c r="B84" t="s">
        <v>402</v>
      </c>
      <c r="C84" t="s">
        <v>403</v>
      </c>
      <c r="D84" t="s">
        <v>386</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404</v>
      </c>
      <c r="C85" t="s">
        <v>405</v>
      </c>
      <c r="D85" t="s">
        <v>386</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406</v>
      </c>
      <c r="C86" t="s">
        <v>407</v>
      </c>
      <c r="D86" t="s">
        <v>386</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408</v>
      </c>
      <c r="C87" t="s">
        <v>409</v>
      </c>
      <c r="D87" t="s">
        <v>386</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410</v>
      </c>
      <c r="C88" t="s">
        <v>411</v>
      </c>
      <c r="D88" t="s">
        <v>386</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412</v>
      </c>
      <c r="C89" t="s">
        <v>413</v>
      </c>
      <c r="D89" t="s">
        <v>386</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414</v>
      </c>
      <c r="C90" t="s">
        <v>415</v>
      </c>
      <c r="D90" t="s">
        <v>386</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416</v>
      </c>
      <c r="C91" t="s">
        <v>417</v>
      </c>
      <c r="D91" t="s">
        <v>386</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418</v>
      </c>
      <c r="C92" t="s">
        <v>419</v>
      </c>
      <c r="D92" t="s">
        <v>386</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420</v>
      </c>
      <c r="C93" t="s">
        <v>421</v>
      </c>
      <c r="D93" t="s">
        <v>386</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422</v>
      </c>
      <c r="C94" t="s">
        <v>423</v>
      </c>
      <c r="D94" t="s">
        <v>386</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424</v>
      </c>
      <c r="C95" t="s">
        <v>425</v>
      </c>
      <c r="D95" t="s">
        <v>386</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426</v>
      </c>
      <c r="C96" t="s">
        <v>427</v>
      </c>
      <c r="D96" t="s">
        <v>386</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428</v>
      </c>
      <c r="C97" t="s">
        <v>429</v>
      </c>
      <c r="D97" t="s">
        <v>386</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430</v>
      </c>
      <c r="C98" t="s">
        <v>431</v>
      </c>
      <c r="D98" t="s">
        <v>386</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432</v>
      </c>
      <c r="C99" t="s">
        <v>433</v>
      </c>
      <c r="D99" t="s">
        <v>386</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434</v>
      </c>
      <c r="C100" t="s">
        <v>435</v>
      </c>
      <c r="D100" t="s">
        <v>386</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436</v>
      </c>
      <c r="C101" t="s">
        <v>437</v>
      </c>
      <c r="D101" t="s">
        <v>386</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438</v>
      </c>
      <c r="C102" t="s">
        <v>439</v>
      </c>
      <c r="D102" t="s">
        <v>386</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440</v>
      </c>
      <c r="C103" t="s">
        <v>441</v>
      </c>
      <c r="D103" t="s">
        <v>386</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442</v>
      </c>
      <c r="C104" t="s">
        <v>443</v>
      </c>
      <c r="D104" t="s">
        <v>386</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444</v>
      </c>
      <c r="C105" t="s">
        <v>445</v>
      </c>
      <c r="D105" t="s">
        <v>386</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446</v>
      </c>
      <c r="C106" t="s">
        <v>447</v>
      </c>
      <c r="D106" t="s">
        <v>386</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448</v>
      </c>
      <c r="C107" t="s">
        <v>449</v>
      </c>
      <c r="D107" t="s">
        <v>386</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520</v>
      </c>
      <c r="C108" t="s">
        <v>521</v>
      </c>
      <c r="D108" t="s">
        <v>386</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522</v>
      </c>
      <c r="C109" t="s">
        <v>523</v>
      </c>
      <c r="D109" t="s">
        <v>386</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524</v>
      </c>
      <c r="C110" t="s">
        <v>525</v>
      </c>
      <c r="D110" t="s">
        <v>386</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526</v>
      </c>
      <c r="C111" t="s">
        <v>527</v>
      </c>
      <c r="D111" t="s">
        <v>386</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528</v>
      </c>
      <c r="C112" t="s">
        <v>529</v>
      </c>
      <c r="D112" t="s">
        <v>386</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530</v>
      </c>
      <c r="C113" t="s">
        <v>531</v>
      </c>
      <c r="D113" t="s">
        <v>386</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532</v>
      </c>
      <c r="C114" t="s">
        <v>533</v>
      </c>
      <c r="D114" t="s">
        <v>386</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534</v>
      </c>
      <c r="C115" t="s">
        <v>535</v>
      </c>
      <c r="D115" t="s">
        <v>386</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536</v>
      </c>
      <c r="C116" t="s">
        <v>537</v>
      </c>
      <c r="D116" t="s">
        <v>386</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538</v>
      </c>
      <c r="C117" t="s">
        <v>539</v>
      </c>
      <c r="D117" t="s">
        <v>386</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540</v>
      </c>
      <c r="C118" t="s">
        <v>541</v>
      </c>
      <c r="D118" t="s">
        <v>386</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542</v>
      </c>
      <c r="C119" t="s">
        <v>543</v>
      </c>
      <c r="D119" t="s">
        <v>386</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544</v>
      </c>
      <c r="C120" t="s">
        <v>545</v>
      </c>
      <c r="D120" t="s">
        <v>386</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546</v>
      </c>
      <c r="C121" t="s">
        <v>547</v>
      </c>
      <c r="D121" t="s">
        <v>386</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548</v>
      </c>
      <c r="C122" t="s">
        <v>549</v>
      </c>
      <c r="D122" t="s">
        <v>386</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550</v>
      </c>
      <c r="C123" t="s">
        <v>551</v>
      </c>
      <c r="D123" t="s">
        <v>386</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552</v>
      </c>
      <c r="C124" t="s">
        <v>553</v>
      </c>
      <c r="D124" t="s">
        <v>386</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554</v>
      </c>
      <c r="C125" t="s">
        <v>555</v>
      </c>
      <c r="D125" t="s">
        <v>386</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556</v>
      </c>
      <c r="C126" t="s">
        <v>557</v>
      </c>
      <c r="D126" t="s">
        <v>386</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558</v>
      </c>
      <c r="C127" t="s">
        <v>559</v>
      </c>
      <c r="D127" t="s">
        <v>386</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4.25" outlineLevel="2" collapsed="1">
      <c r="A128" s="8"/>
      <c r="B128" t="s">
        <v>450</v>
      </c>
      <c r="C128" t="s">
        <v>451</v>
      </c>
      <c r="D128" t="s">
        <v>386</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452</v>
      </c>
      <c r="C129" t="s">
        <v>453</v>
      </c>
      <c r="D129" t="s">
        <v>386</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454</v>
      </c>
      <c r="C130" t="s">
        <v>455</v>
      </c>
      <c r="D130" t="s">
        <v>386</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456</v>
      </c>
      <c r="C131" t="s">
        <v>457</v>
      </c>
      <c r="D131" t="s">
        <v>386</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5" outlineLevel="2">
      <c r="A132" s="8"/>
      <c r="B132" t="s">
        <v>458</v>
      </c>
      <c r="C132" t="s">
        <v>459</v>
      </c>
      <c r="D132" t="s">
        <v>386</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3.5" outlineLevel="2" thickBot="1">
      <c r="A133" s="9"/>
      <c r="B133" s="3" t="s">
        <v>460</v>
      </c>
      <c r="C133" s="7" t="s">
        <v>461</v>
      </c>
      <c r="D133" s="7" t="s">
        <v>386</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3.5" outlineLevel="2" thickBot="1">
      <c r="A134" s="139"/>
      <c r="B134" s="142" t="s">
        <v>462</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3.5" outlineLevel="2" thickBot="1">
      <c r="A135" s="138"/>
      <c r="B135" s="140" t="s">
        <v>463</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464</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465</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466</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51" t="s">
        <v>467</v>
      </c>
      <c r="B143" s="135" t="s">
        <v>282</v>
      </c>
      <c r="C143" s="135" t="s">
        <v>392</v>
      </c>
      <c r="D143" s="135" t="s">
        <v>386</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52"/>
      <c r="B144" s="135" t="s">
        <v>282</v>
      </c>
      <c r="C144" s="135"/>
      <c r="D144" s="135" t="s">
        <v>386</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52"/>
      <c r="B145" s="135" t="s">
        <v>282</v>
      </c>
      <c r="C145" s="135"/>
      <c r="D145" s="135" t="s">
        <v>386</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52"/>
      <c r="B146" s="135" t="s">
        <v>285</v>
      </c>
      <c r="C146" s="135" t="s">
        <v>468</v>
      </c>
      <c r="D146" s="135" t="s">
        <v>386</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52"/>
      <c r="B147" s="135" t="s">
        <v>285</v>
      </c>
      <c r="C147" s="135" t="s">
        <v>469</v>
      </c>
      <c r="D147" s="135" t="s">
        <v>386</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52"/>
      <c r="B148" s="135" t="s">
        <v>285</v>
      </c>
      <c r="C148" s="135"/>
      <c r="D148" s="135" t="s">
        <v>386</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52"/>
      <c r="B149" s="135" t="s">
        <v>285</v>
      </c>
      <c r="C149" s="135"/>
      <c r="D149" s="135" t="s">
        <v>386</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52"/>
      <c r="B150" s="135" t="s">
        <v>288</v>
      </c>
      <c r="C150" s="315" t="s">
        <v>470</v>
      </c>
      <c r="D150" s="135" t="s">
        <v>386</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52"/>
      <c r="B151" s="135" t="s">
        <v>288</v>
      </c>
      <c r="C151" s="315" t="s">
        <v>471</v>
      </c>
      <c r="D151" s="135" t="s">
        <v>386</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52"/>
      <c r="B152" s="135" t="s">
        <v>288</v>
      </c>
      <c r="C152" s="315" t="s">
        <v>472</v>
      </c>
      <c r="D152" s="135" t="s">
        <v>386</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52"/>
      <c r="B153" s="135" t="s">
        <v>473</v>
      </c>
      <c r="C153" s="135"/>
      <c r="D153" s="135" t="s">
        <v>386</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53"/>
      <c r="B154" s="135" t="s">
        <v>473</v>
      </c>
      <c r="C154" s="135"/>
      <c r="D154" s="135" t="s">
        <v>386</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377</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466</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51" t="s">
        <v>474</v>
      </c>
      <c r="B158" s="135" t="s">
        <v>282</v>
      </c>
      <c r="C158" s="315" t="s">
        <v>392</v>
      </c>
      <c r="D158" s="135" t="s">
        <v>475</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52"/>
      <c r="B159" s="135" t="s">
        <v>282</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52"/>
      <c r="B160" s="135" t="s">
        <v>282</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52"/>
      <c r="B161" s="135" t="s">
        <v>285</v>
      </c>
      <c r="C161" s="315" t="s">
        <v>468</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52"/>
      <c r="B162" s="135" t="s">
        <v>285</v>
      </c>
      <c r="C162" s="315" t="s">
        <v>469</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52"/>
      <c r="B163" s="135" t="s">
        <v>285</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52"/>
      <c r="B164" s="135" t="s">
        <v>285</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52"/>
      <c r="B165" s="135" t="s">
        <v>473</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52"/>
      <c r="B166" s="135" t="s">
        <v>473</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52"/>
      <c r="B167" s="135" t="s">
        <v>473</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52"/>
      <c r="B168" s="135" t="s">
        <v>473</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53"/>
      <c r="B169" s="135" t="s">
        <v>473</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478</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51" t="s">
        <v>479</v>
      </c>
      <c r="B172" s="135" t="s">
        <v>282</v>
      </c>
      <c r="C172" s="135" t="s">
        <v>392</v>
      </c>
      <c r="D172" s="135" t="s">
        <v>386</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52"/>
      <c r="B173" s="135" t="s">
        <v>282</v>
      </c>
      <c r="C173" s="135"/>
      <c r="D173" s="135" t="s">
        <v>386</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53"/>
      <c r="B174" s="135" t="s">
        <v>282</v>
      </c>
      <c r="C174" s="135"/>
      <c r="D174" s="135" t="s">
        <v>386</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51" t="s">
        <v>480</v>
      </c>
      <c r="B176" s="135" t="s">
        <v>282</v>
      </c>
      <c r="C176" s="135" t="s">
        <v>392</v>
      </c>
      <c r="D176" s="135" t="s">
        <v>386</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52"/>
      <c r="B177" s="135" t="s">
        <v>282</v>
      </c>
      <c r="C177" s="135"/>
      <c r="D177" s="135" t="s">
        <v>386</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53"/>
      <c r="B178" s="135" t="s">
        <v>282</v>
      </c>
      <c r="C178" s="135"/>
      <c r="D178" s="135" t="s">
        <v>386</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481</v>
      </c>
      <c r="B182" s="19"/>
      <c r="C182" s="19"/>
      <c r="D182" s="19"/>
      <c r="E182" s="15"/>
    </row>
    <row r="183" spans="1:54" ht="15" outlineLevel="1">
      <c r="A183" s="12"/>
      <c r="B183" s="19"/>
      <c r="C183" s="19"/>
      <c r="D183" s="19"/>
      <c r="E183" s="15"/>
    </row>
    <row r="184" spans="1:54" s="4" customFormat="1" outlineLevel="1">
      <c r="A184" s="4" t="s">
        <v>482</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54" t="s">
        <v>483</v>
      </c>
      <c r="B186" s="150" t="s">
        <v>484</v>
      </c>
      <c r="C186" s="6" t="s">
        <v>485</v>
      </c>
      <c r="D186" s="10" t="s">
        <v>397</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55"/>
      <c r="B187" s="150" t="s">
        <v>486</v>
      </c>
      <c r="C187" s="6" t="s">
        <v>487</v>
      </c>
      <c r="D187" s="10" t="s">
        <v>397</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51" t="s">
        <v>488</v>
      </c>
      <c r="B190" s="150" t="s">
        <v>348</v>
      </c>
      <c r="C190" s="19"/>
      <c r="D190" s="135" t="s">
        <v>386</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52"/>
      <c r="B191" s="150" t="s">
        <v>489</v>
      </c>
      <c r="C191" s="19"/>
      <c r="D191" s="135" t="s">
        <v>386</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52"/>
      <c r="B192" s="150" t="s">
        <v>562</v>
      </c>
      <c r="C192" s="19"/>
      <c r="D192" s="135" t="s">
        <v>386</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52"/>
      <c r="B193" s="150" t="s">
        <v>490</v>
      </c>
      <c r="C193" s="19"/>
      <c r="D193" s="135" t="s">
        <v>386</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52"/>
      <c r="B194" s="150" t="s">
        <v>491</v>
      </c>
      <c r="C194" s="19"/>
      <c r="D194" s="135" t="s">
        <v>386</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52"/>
      <c r="B195" s="150" t="s">
        <v>492</v>
      </c>
      <c r="C195" s="19"/>
      <c r="D195" s="135" t="s">
        <v>386</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52"/>
      <c r="B196" s="150" t="s">
        <v>285</v>
      </c>
      <c r="C196" s="19"/>
      <c r="D196" s="135" t="s">
        <v>386</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52"/>
      <c r="B197" s="150" t="s">
        <v>288</v>
      </c>
      <c r="C197" s="19"/>
      <c r="D197" s="135" t="s">
        <v>386</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53"/>
      <c r="B198" s="150" t="s">
        <v>473</v>
      </c>
      <c r="C198" s="19"/>
      <c r="D198" s="135" t="s">
        <v>386</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51" t="s">
        <v>493</v>
      </c>
      <c r="B200" s="150" t="s">
        <v>494</v>
      </c>
      <c r="C200" s="19"/>
      <c r="D200" s="135" t="s">
        <v>386</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52"/>
      <c r="B201" s="150" t="s">
        <v>495</v>
      </c>
      <c r="C201" s="19"/>
      <c r="D201" s="135" t="s">
        <v>386</v>
      </c>
      <c r="E201" s="21">
        <f>SUM(E190:E191,E194,E196:E198)</f>
        <v>0</v>
      </c>
      <c r="F201" s="21">
        <f t="shared" ref="F201:BB201" si="27">SUM(F190:F191,F194,F196:F198)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53"/>
      <c r="B202" s="150" t="s">
        <v>496</v>
      </c>
      <c r="C202" s="19"/>
      <c r="D202" s="135" t="s">
        <v>386</v>
      </c>
      <c r="E202" s="21">
        <f>SUM(E190:E191,E195:E198)</f>
        <v>0</v>
      </c>
      <c r="F202" s="21">
        <f t="shared" ref="F202:BB202" si="28">SUM(F190:F191,F195:F198)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51" t="s">
        <v>497</v>
      </c>
      <c r="B204" s="150" t="s">
        <v>498</v>
      </c>
      <c r="C204" s="19"/>
      <c r="D204" s="135" t="s">
        <v>386</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52"/>
      <c r="B205" s="150" t="s">
        <v>499</v>
      </c>
      <c r="C205" s="19"/>
      <c r="D205" s="135" t="s">
        <v>386</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53"/>
      <c r="B206" s="150" t="s">
        <v>500</v>
      </c>
      <c r="C206" s="19"/>
      <c r="D206" s="135" t="s">
        <v>386</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563</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9" t="s">
        <v>488</v>
      </c>
      <c r="B210" s="150" t="s">
        <v>564</v>
      </c>
      <c r="C210" s="19"/>
      <c r="D210" s="135" t="s">
        <v>386</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80"/>
      <c r="B211" s="150" t="s">
        <v>489</v>
      </c>
      <c r="C211" s="19"/>
      <c r="D211" s="135" t="s">
        <v>386</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80"/>
      <c r="B212" s="150" t="s">
        <v>562</v>
      </c>
      <c r="C212" s="19"/>
      <c r="D212" s="135" t="s">
        <v>386</v>
      </c>
      <c r="E212" s="21">
        <f>E192-Baseline!E192</f>
        <v>2.0601886900836983</v>
      </c>
      <c r="F212" s="21">
        <f>F77*F186-Baseline!F77*Baseline!F186</f>
        <v>2.0480977128489859</v>
      </c>
      <c r="G212" s="21">
        <f>G77*G186-Baseline!G77*Baseline!G186</f>
        <v>2.0359467489490455</v>
      </c>
      <c r="H212" s="21">
        <f>H77*H186-Baseline!H77*Baseline!H186</f>
        <v>2.0239482704588019</v>
      </c>
      <c r="I212" s="21">
        <f>I77*I186-Baseline!I77*Baseline!I186</f>
        <v>2.0120982901784017</v>
      </c>
      <c r="J212" s="21">
        <f>J77*J186-Baseline!J77*Baseline!J186</f>
        <v>2.0004054150430002</v>
      </c>
      <c r="K212" s="21">
        <f>K77*K186-Baseline!K77*Baseline!K186</f>
        <v>1.9890683525463131</v>
      </c>
      <c r="L212" s="21">
        <f>L77*L186-Baseline!L77*Baseline!L186</f>
        <v>1.9778597482549105</v>
      </c>
      <c r="M212" s="21">
        <f>M77*M186-Baseline!M77*Baseline!M186</f>
        <v>1.9667764143879887</v>
      </c>
      <c r="N212" s="21">
        <f>N77*N186-Baseline!N77*Baseline!N186</f>
        <v>1.9558152640503221</v>
      </c>
      <c r="O212" s="21">
        <f>O77*O186-Baseline!O77*Baseline!O186</f>
        <v>1.9375164249088439</v>
      </c>
      <c r="P212" s="21">
        <f>P77*P186-Baseline!P77*Baseline!P186</f>
        <v>1.9176937494570081</v>
      </c>
      <c r="Q212" s="21">
        <f>Q77*Q186-Baseline!Q77*Baseline!Q186</f>
        <v>1.8983345148452229</v>
      </c>
      <c r="R212" s="21">
        <f>R77*R186-Baseline!R77*Baseline!R186</f>
        <v>1.8794239873660414</v>
      </c>
      <c r="S212" s="21">
        <f>S77*S186-Baseline!S77*Baseline!S186</f>
        <v>1.8609479267835571</v>
      </c>
      <c r="T212" s="21">
        <f>T77*T186-Baseline!T77*Baseline!T186</f>
        <v>1.8428925697302205</v>
      </c>
      <c r="U212" s="21">
        <f>U77*U186-Baseline!U77*Baseline!U186</f>
        <v>1.8252446152741355</v>
      </c>
      <c r="V212" s="21">
        <f>V77*V186-Baseline!V77*Baseline!V186</f>
        <v>1.8079912067853898</v>
      </c>
      <c r="W212" s="21">
        <f>W77*W186-Baseline!W77*Baseline!W186</f>
        <v>1.7911199195130432</v>
      </c>
      <c r="X212" s="21">
        <f>X77*X186-Baseline!X77*Baseline!X186</f>
        <v>1.7746187428894316</v>
      </c>
      <c r="Y212" s="21">
        <f>Y77*Y186-Baseline!Y77*Baseline!Y186</f>
        <v>1.7584760701503677</v>
      </c>
      <c r="Z212" s="21">
        <f>Z77*Z186-Baseline!Z77*Baseline!Z186</f>
        <v>1.7426806820112872</v>
      </c>
      <c r="AA212" s="21">
        <f>AA77*AA186-Baseline!AA77*Baseline!AA186</f>
        <v>1.7272217342480041</v>
      </c>
      <c r="AB212" s="21">
        <f>AB77*AB186-Baseline!AB77*Baseline!AB186</f>
        <v>1.7104161094243229</v>
      </c>
      <c r="AC212" s="21">
        <f>AC77*AC186-Baseline!AC77*Baseline!AC186</f>
        <v>12.604556742282337</v>
      </c>
      <c r="AD212" s="21">
        <f>AD77*AD186-Baseline!AD77*Baseline!AD186</f>
        <v>12.512497090323146</v>
      </c>
      <c r="AE212" s="21">
        <f>AE77*AE186-Baseline!AE77*Baseline!AE186</f>
        <v>12.422037484383184</v>
      </c>
      <c r="AF212" s="21">
        <f>AF77*AF186-Baseline!AF77*Baseline!AF186</f>
        <v>12.333130677995868</v>
      </c>
      <c r="AG212" s="21">
        <f>AG77*AG186-Baseline!AG77*Baseline!AG186</f>
        <v>12.245730989549493</v>
      </c>
      <c r="AH212" s="21">
        <f>AH77*AH186-Baseline!AH77*Baseline!AH186</f>
        <v>12.159794247560965</v>
      </c>
      <c r="AI212" s="21">
        <f>AI77*AI186-Baseline!AI77*Baseline!AI186</f>
        <v>12.075277752356625</v>
      </c>
      <c r="AJ212" s="21">
        <f>AJ77*AJ186-Baseline!AJ77*Baseline!AJ186</f>
        <v>12.05035447935836</v>
      </c>
      <c r="AK212" s="21">
        <f>AK77*AK186-Baseline!AK77*Baseline!AK186</f>
        <v>12.026256735009376</v>
      </c>
      <c r="AL212" s="21">
        <f>AL77*AL186-Baseline!AL77*Baseline!AL186</f>
        <v>12.002960517794932</v>
      </c>
      <c r="AM212" s="21">
        <f>AM77*AM186-Baseline!AM77*Baseline!AM186</f>
        <v>11.980442519528948</v>
      </c>
      <c r="AN212" s="21">
        <f>AN77*AN186-Baseline!AN77*Baseline!AN186</f>
        <v>11.958680107639809</v>
      </c>
      <c r="AO212" s="21">
        <f>AO77*AO186-Baseline!AO77*Baseline!AO186</f>
        <v>11.937651318374009</v>
      </c>
      <c r="AP212" s="21">
        <f>AP77*AP186-Baseline!AP77*Baseline!AP186</f>
        <v>11.917334821542473</v>
      </c>
      <c r="AQ212" s="21">
        <f>AQ77*AQ186-Baseline!AQ77*Baseline!AQ186</f>
        <v>11.897709906643756</v>
      </c>
      <c r="AR212" s="21">
        <f>AR77*AR186-Baseline!AR77*Baseline!AR186</f>
        <v>11.878756469757146</v>
      </c>
      <c r="AS212" s="21">
        <f>AS77*AS186-Baseline!AS77*Baseline!AS186</f>
        <v>11.860454990893016</v>
      </c>
      <c r="AT212" s="21">
        <f>AT77*AT186-Baseline!AT77*Baseline!AT186</f>
        <v>11.842786520941019</v>
      </c>
      <c r="AU212" s="21">
        <f>AU77*AU186-Baseline!AU77*Baseline!AU186</f>
        <v>11.825732659327349</v>
      </c>
      <c r="AV212" s="21">
        <f>AV77*AV186-Baseline!AV77*Baseline!AV186</f>
        <v>11.809275544128766</v>
      </c>
      <c r="AW212" s="21">
        <f>AW77*AW186-Baseline!AW77*Baseline!AW186</f>
        <v>11.793397829071504</v>
      </c>
      <c r="AX212" s="21">
        <f>AX77*AX186-Baseline!AX77*Baseline!AX186</f>
        <v>11.778082680775155</v>
      </c>
      <c r="AY212" s="21">
        <f>AY77*AY186-Baseline!AY77*Baseline!AY186</f>
        <v>11.749359066458695</v>
      </c>
      <c r="AZ212" s="21">
        <f>AZ77*AZ186-Baseline!AZ77*Baseline!AZ186</f>
        <v>11.716628228983852</v>
      </c>
      <c r="BA212" s="21">
        <f>BA77*BA186-Baseline!BA77*Baseline!BA186</f>
        <v>11.684945126582411</v>
      </c>
      <c r="BB212" s="21">
        <f>BB77*BB186-Baseline!BB77*Baseline!BB186</f>
        <v>11.653347698912485</v>
      </c>
    </row>
    <row r="213" spans="1:54" outlineLevel="2">
      <c r="A213" s="480"/>
      <c r="B213" s="150" t="s">
        <v>490</v>
      </c>
      <c r="C213" s="19"/>
      <c r="D213" s="135" t="s">
        <v>386</v>
      </c>
      <c r="E213" s="21">
        <f>E193-Baseline!E193</f>
        <v>12.284075183324427</v>
      </c>
      <c r="F213" s="21">
        <f>F193-Baseline!F193</f>
        <v>12.429276602591903</v>
      </c>
      <c r="G213" s="21">
        <f>G193-Baseline!G193</f>
        <v>12.528340832088961</v>
      </c>
      <c r="H213" s="21">
        <f>H193-Baseline!H193</f>
        <v>12.626293663170854</v>
      </c>
      <c r="I213" s="21">
        <f>I193-Baseline!I193</f>
        <v>12.765843840818308</v>
      </c>
      <c r="J213" s="21">
        <f>J193-Baseline!J193</f>
        <v>12.903892975192504</v>
      </c>
      <c r="K213" s="21">
        <f>K193-Baseline!K193</f>
        <v>12.999587490465647</v>
      </c>
      <c r="L213" s="21">
        <f>L193-Baseline!L193</f>
        <v>13.13617655688458</v>
      </c>
      <c r="M213" s="21">
        <f>M193-Baseline!M193</f>
        <v>13.271232534588689</v>
      </c>
      <c r="N213" s="21">
        <f>N193-Baseline!N193</f>
        <v>13.363273289962889</v>
      </c>
      <c r="O213" s="21">
        <f>O193-Baseline!O193</f>
        <v>13.443807732471695</v>
      </c>
      <c r="P213" s="21">
        <f>P193-Baseline!P193</f>
        <v>13.509724219929829</v>
      </c>
      <c r="Q213" s="21">
        <f>Q193-Baseline!Q193</f>
        <v>13.574748499334055</v>
      </c>
      <c r="R213" s="21">
        <f>R193-Baseline!R193</f>
        <v>13.678801042757781</v>
      </c>
      <c r="S213" s="21">
        <f>S193-Baseline!S193</f>
        <v>13.741767996367521</v>
      </c>
      <c r="T213" s="21">
        <f>T193-Baseline!T193</f>
        <v>13.803965705771322</v>
      </c>
      <c r="U213" s="21">
        <f>U193-Baseline!U193</f>
        <v>13.865427035686753</v>
      </c>
      <c r="V213" s="21">
        <f>V193-Baseline!V193</f>
        <v>13.96454676786707</v>
      </c>
      <c r="W213" s="21">
        <f>W193-Baseline!W193</f>
        <v>14.024267186563687</v>
      </c>
      <c r="X213" s="21">
        <f>X193-Baseline!X193</f>
        <v>14.121000846121261</v>
      </c>
      <c r="Y213" s="21">
        <f>Y193-Baseline!Y193</f>
        <v>14.179117666611651</v>
      </c>
      <c r="Z213" s="21">
        <f>Z193-Baseline!Z193</f>
        <v>14.273624546864898</v>
      </c>
      <c r="AA213" s="21">
        <f>AA193-Baseline!AA193</f>
        <v>14.366907927004723</v>
      </c>
      <c r="AB213" s="21">
        <f>AB193-Baseline!AB193</f>
        <v>14.444881970988707</v>
      </c>
      <c r="AC213" s="21">
        <f>AC193-Baseline!AC193</f>
        <v>107.99218028129083</v>
      </c>
      <c r="AD213" s="21">
        <f>AD193-Baseline!AD193</f>
        <v>108.74987263222511</v>
      </c>
      <c r="AE213" s="21">
        <f>AE193-Baseline!AE193</f>
        <v>109.52479584242005</v>
      </c>
      <c r="AF213" s="21">
        <f>AF193-Baseline!AF193</f>
        <v>110.28233168010151</v>
      </c>
      <c r="AG213" s="21">
        <f>AG193-Baseline!AG193</f>
        <v>111.02589981014624</v>
      </c>
      <c r="AH213" s="21">
        <f>AH193-Baseline!AH193</f>
        <v>111.75967227330126</v>
      </c>
      <c r="AI213" s="21">
        <f>AI193-Baseline!AI193</f>
        <v>112.48940619460076</v>
      </c>
      <c r="AJ213" s="21">
        <f>AJ193-Baseline!AJ193</f>
        <v>113.7612026073656</v>
      </c>
      <c r="AK213" s="21">
        <f>AK193-Baseline!AK193</f>
        <v>115.03291398336734</v>
      </c>
      <c r="AL213" s="21">
        <f>AL193-Baseline!AL193</f>
        <v>116.30622403998593</v>
      </c>
      <c r="AM213" s="21">
        <f>AM193-Baseline!AM193</f>
        <v>117.58181125258923</v>
      </c>
      <c r="AN213" s="21">
        <f>AN193-Baseline!AN193</f>
        <v>118.85958074195777</v>
      </c>
      <c r="AO213" s="21">
        <f>AO193-Baseline!AO193</f>
        <v>120.13908792107378</v>
      </c>
      <c r="AP213" s="21">
        <f>AP193-Baseline!AP193</f>
        <v>121.42047153756907</v>
      </c>
      <c r="AQ213" s="21">
        <f>AQ193-Baseline!AQ193</f>
        <v>122.70400491331608</v>
      </c>
      <c r="AR213" s="21">
        <f>AR193-Baseline!AR193</f>
        <v>123.989706973257</v>
      </c>
      <c r="AS213" s="21">
        <f>AS193-Baseline!AS193</f>
        <v>125.27755186737274</v>
      </c>
      <c r="AT213" s="21">
        <f>AT193-Baseline!AT193</f>
        <v>126.56756726008939</v>
      </c>
      <c r="AU213" s="21">
        <f>AU193-Baseline!AU193</f>
        <v>127.8598268622405</v>
      </c>
      <c r="AV213" s="21">
        <f>AV193-Baseline!AV193</f>
        <v>129.15437354678346</v>
      </c>
      <c r="AW213" s="21">
        <f>AW193-Baseline!AW193</f>
        <v>130.45122418517772</v>
      </c>
      <c r="AX213" s="21">
        <f>AX193-Baseline!AX193</f>
        <v>131.7504030665711</v>
      </c>
      <c r="AY213" s="21">
        <f>AY193-Baseline!AY193</f>
        <v>132.89410216934493</v>
      </c>
      <c r="AZ213" s="21">
        <f>AZ193-Baseline!AZ193</f>
        <v>133.98481618963172</v>
      </c>
      <c r="BA213" s="21">
        <f>BA193-Baseline!BA193</f>
        <v>135.07948040334134</v>
      </c>
      <c r="BB213" s="21">
        <f>BB193-Baseline!BB193</f>
        <v>136.1672438072107</v>
      </c>
    </row>
    <row r="214" spans="1:54" outlineLevel="2">
      <c r="A214" s="480"/>
      <c r="B214" s="150" t="s">
        <v>491</v>
      </c>
      <c r="C214" s="19"/>
      <c r="D214" s="135" t="s">
        <v>386</v>
      </c>
      <c r="E214" s="21">
        <f>E194-Baseline!E194</f>
        <v>6.1517581989326269</v>
      </c>
      <c r="F214" s="21">
        <f>F194-Baseline!F194</f>
        <v>6.2087861285141548</v>
      </c>
      <c r="G214" s="21">
        <f>G194-Baseline!G194</f>
        <v>6.2659397072178455</v>
      </c>
      <c r="H214" s="21">
        <f>H194-Baseline!H194</f>
        <v>6.3238706004730201</v>
      </c>
      <c r="I214" s="21">
        <f>I194-Baseline!I194</f>
        <v>6.3825838347535084</v>
      </c>
      <c r="J214" s="21">
        <f>J194-Baseline!J194</f>
        <v>6.4421246979475875</v>
      </c>
      <c r="K214" s="21">
        <f>K194-Baseline!K194</f>
        <v>6.5031621451632233</v>
      </c>
      <c r="L214" s="21">
        <f>L194-Baseline!L194</f>
        <v>6.564991024018731</v>
      </c>
      <c r="M214" s="21">
        <f>M194-Baseline!M194</f>
        <v>6.6276170360574653</v>
      </c>
      <c r="N214" s="21">
        <f>N194-Baseline!N194</f>
        <v>6.6910459871602548</v>
      </c>
      <c r="O214" s="21">
        <f>O194-Baseline!O194</f>
        <v>6.7293845353214996</v>
      </c>
      <c r="P214" s="21">
        <f>P194-Baseline!P194</f>
        <v>6.7619658810488295</v>
      </c>
      <c r="Q214" s="21">
        <f>Q194-Baseline!Q194</f>
        <v>6.7956379966453975</v>
      </c>
      <c r="R214" s="21">
        <f>R194-Baseline!R194</f>
        <v>6.8303982631333326</v>
      </c>
      <c r="S214" s="21">
        <f>S194-Baseline!S194</f>
        <v>6.8646994009822615</v>
      </c>
      <c r="T214" s="21">
        <f>T194-Baseline!T194</f>
        <v>6.9000679104521616</v>
      </c>
      <c r="U214" s="21">
        <f>U194-Baseline!U194</f>
        <v>6.9365011729531432</v>
      </c>
      <c r="V214" s="21">
        <f>V194-Baseline!V194</f>
        <v>6.9739968119034028</v>
      </c>
      <c r="W214" s="21">
        <f>W194-Baseline!W194</f>
        <v>7.0125526756313983</v>
      </c>
      <c r="X214" s="21">
        <f>X194-Baseline!X194</f>
        <v>7.052166852278889</v>
      </c>
      <c r="Y214" s="21">
        <f>Y194-Baseline!Y194</f>
        <v>7.0928376609825614</v>
      </c>
      <c r="Z214" s="21">
        <f>Z194-Baseline!Z194</f>
        <v>7.1345636450787691</v>
      </c>
      <c r="AA214" s="21">
        <f>AA194-Baseline!AA194</f>
        <v>7.1773435709599056</v>
      </c>
      <c r="AB214" s="21">
        <f>AB194-Baseline!AB194</f>
        <v>7.2141216625970994</v>
      </c>
      <c r="AC214" s="21">
        <f>AC194-Baseline!AC194</f>
        <v>53.925718299534324</v>
      </c>
      <c r="AD214" s="21">
        <f>AD194-Baseline!AD194</f>
        <v>54.295473059330348</v>
      </c>
      <c r="AE214" s="21">
        <f>AE194-Baseline!AE194</f>
        <v>54.663889121471676</v>
      </c>
      <c r="AF214" s="21">
        <f>AF194-Baseline!AF194</f>
        <v>55.028436407961294</v>
      </c>
      <c r="AG214" s="21">
        <f>AG194-Baseline!AG194</f>
        <v>55.387731049795896</v>
      </c>
      <c r="AH214" s="21">
        <f>AH194-Baseline!AH194</f>
        <v>55.741925906524898</v>
      </c>
      <c r="AI214" s="21">
        <f>AI194-Baseline!AI194</f>
        <v>56.09338982070124</v>
      </c>
      <c r="AJ214" s="21">
        <f>AJ194-Baseline!AJ194</f>
        <v>56.715064259726063</v>
      </c>
      <c r="AK214" s="21">
        <f>AK194-Baseline!AK194</f>
        <v>57.337396017601748</v>
      </c>
      <c r="AL214" s="21">
        <f>AL194-Baseline!AL194</f>
        <v>57.960519703463845</v>
      </c>
      <c r="AM214" s="21">
        <f>AM194-Baseline!AM194</f>
        <v>58.584657927986363</v>
      </c>
      <c r="AN214" s="21">
        <f>AN194-Baseline!AN194</f>
        <v>59.209886328778566</v>
      </c>
      <c r="AO214" s="21">
        <f>AO194-Baseline!AO194</f>
        <v>59.836083393951512</v>
      </c>
      <c r="AP214" s="21">
        <f>AP194-Baseline!AP194</f>
        <v>60.46329183903854</v>
      </c>
      <c r="AQ214" s="21">
        <f>AQ194-Baseline!AQ194</f>
        <v>61.091572654558178</v>
      </c>
      <c r="AR214" s="21">
        <f>AR194-Baseline!AR194</f>
        <v>61.720955866309794</v>
      </c>
      <c r="AS214" s="21">
        <f>AS194-Baseline!AS194</f>
        <v>62.351447968305081</v>
      </c>
      <c r="AT214" s="21">
        <f>AT194-Baseline!AT194</f>
        <v>62.983059347132738</v>
      </c>
      <c r="AU214" s="21">
        <f>AU194-Baseline!AU194</f>
        <v>63.615815317600976</v>
      </c>
      <c r="AV214" s="21">
        <f>AV194-Baseline!AV194</f>
        <v>64.249734013711006</v>
      </c>
      <c r="AW214" s="21">
        <f>AW194-Baseline!AW194</f>
        <v>64.884827421142148</v>
      </c>
      <c r="AX214" s="21">
        <f>AX194-Baseline!AX194</f>
        <v>65.521106654770279</v>
      </c>
      <c r="AY214" s="21">
        <f>AY194-Baseline!AY194</f>
        <v>66.080100428254724</v>
      </c>
      <c r="AZ214" s="21">
        <f>AZ194-Baseline!AZ194</f>
        <v>66.612797896767461</v>
      </c>
      <c r="BA214" s="21">
        <f>BA194-Baseline!BA194</f>
        <v>67.147511662302435</v>
      </c>
      <c r="BB214" s="21">
        <f>BB194-Baseline!BB194</f>
        <v>67.678846345198593</v>
      </c>
    </row>
    <row r="215" spans="1:54" outlineLevel="2">
      <c r="A215" s="480"/>
      <c r="B215" s="150" t="s">
        <v>492</v>
      </c>
      <c r="C215" s="19"/>
      <c r="D215" s="135" t="s">
        <v>386</v>
      </c>
      <c r="E215" s="21">
        <f>E195-Baseline!E195</f>
        <v>18.455274592426328</v>
      </c>
      <c r="F215" s="21">
        <f>F195-Baseline!F195</f>
        <v>18.626358381196564</v>
      </c>
      <c r="G215" s="21">
        <f>G195-Baseline!G195</f>
        <v>18.797819121653543</v>
      </c>
      <c r="H215" s="21">
        <f>H195-Baseline!H195</f>
        <v>18.971611801419058</v>
      </c>
      <c r="I215" s="21">
        <f>I195-Baseline!I195</f>
        <v>19.147751504260526</v>
      </c>
      <c r="J215" s="21">
        <f>J195-Baseline!J195</f>
        <v>19.326374089598062</v>
      </c>
      <c r="K215" s="21">
        <f>K195-Baseline!K195</f>
        <v>19.50948643548967</v>
      </c>
      <c r="L215" s="21">
        <f>L195-Baseline!L195</f>
        <v>19.69497307205619</v>
      </c>
      <c r="M215" s="21">
        <f>M195-Baseline!M195</f>
        <v>19.882851103999052</v>
      </c>
      <c r="N215" s="21">
        <f>N195-Baseline!N195</f>
        <v>20.07313795733068</v>
      </c>
      <c r="O215" s="21">
        <f>O195-Baseline!O195</f>
        <v>20.188153605964498</v>
      </c>
      <c r="P215" s="21">
        <f>P195-Baseline!P195</f>
        <v>20.285897647215684</v>
      </c>
      <c r="Q215" s="21">
        <f>Q195-Baseline!Q195</f>
        <v>20.386913989936193</v>
      </c>
      <c r="R215" s="21">
        <f>R195-Baseline!R195</f>
        <v>20.491194789399998</v>
      </c>
      <c r="S215" s="21">
        <f>S195-Baseline!S195</f>
        <v>20.594098198997997</v>
      </c>
      <c r="T215" s="21">
        <f>T195-Baseline!T195</f>
        <v>20.700203727446013</v>
      </c>
      <c r="U215" s="21">
        <f>U195-Baseline!U195</f>
        <v>20.809503522732452</v>
      </c>
      <c r="V215" s="21">
        <f>V195-Baseline!V195</f>
        <v>20.921990431873791</v>
      </c>
      <c r="W215" s="21">
        <f>W195-Baseline!W195</f>
        <v>21.037658026894199</v>
      </c>
      <c r="X215" s="21">
        <f>X195-Baseline!X195</f>
        <v>21.156500556836665</v>
      </c>
      <c r="Y215" s="21">
        <f>Y195-Baseline!Y195</f>
        <v>21.278512982947682</v>
      </c>
      <c r="Z215" s="21">
        <f>Z195-Baseline!Z195</f>
        <v>21.403690931538478</v>
      </c>
      <c r="AA215" s="21">
        <f>AA195-Baseline!AA195</f>
        <v>21.532030716544742</v>
      </c>
      <c r="AB215" s="21">
        <f>AB195-Baseline!AB195</f>
        <v>21.6423649877913</v>
      </c>
      <c r="AC215" s="21">
        <f>AC195-Baseline!AC195</f>
        <v>161.77715490013136</v>
      </c>
      <c r="AD215" s="21">
        <f>AD195-Baseline!AD195</f>
        <v>162.88641918124213</v>
      </c>
      <c r="AE215" s="21">
        <f>AE195-Baseline!AE195</f>
        <v>163.99166736973902</v>
      </c>
      <c r="AF215" s="21">
        <f>AF195-Baseline!AF195</f>
        <v>165.08530923173768</v>
      </c>
      <c r="AG215" s="21">
        <f>AG195-Baseline!AG195</f>
        <v>166.16319315508611</v>
      </c>
      <c r="AH215" s="21">
        <f>AH195-Baseline!AH195</f>
        <v>167.22577772663746</v>
      </c>
      <c r="AI215" s="21">
        <f>AI195-Baseline!AI195</f>
        <v>168.28016947019472</v>
      </c>
      <c r="AJ215" s="21">
        <f>AJ195-Baseline!AJ195</f>
        <v>170.14519278805687</v>
      </c>
      <c r="AK215" s="21">
        <f>AK195-Baseline!AK195</f>
        <v>172.01218806226959</v>
      </c>
      <c r="AL215" s="21">
        <f>AL195-Baseline!AL195</f>
        <v>173.88155912040492</v>
      </c>
      <c r="AM215" s="21">
        <f>AM195-Baseline!AM195</f>
        <v>175.75397379481959</v>
      </c>
      <c r="AN215" s="21">
        <f>AN195-Baseline!AN195</f>
        <v>177.62965899791834</v>
      </c>
      <c r="AO215" s="21">
        <f>AO195-Baseline!AO195</f>
        <v>179.50825019411567</v>
      </c>
      <c r="AP215" s="21">
        <f>AP195-Baseline!AP195</f>
        <v>181.38987553006018</v>
      </c>
      <c r="AQ215" s="21">
        <f>AQ195-Baseline!AQ195</f>
        <v>183.27471797732412</v>
      </c>
      <c r="AR215" s="21">
        <f>AR195-Baseline!AR195</f>
        <v>185.16286761329121</v>
      </c>
      <c r="AS215" s="21">
        <f>AS195-Baseline!AS195</f>
        <v>187.0543439199692</v>
      </c>
      <c r="AT215" s="21">
        <f>AT195-Baseline!AT195</f>
        <v>188.94917805714385</v>
      </c>
      <c r="AU215" s="21">
        <f>AU195-Baseline!AU195</f>
        <v>190.84744596924327</v>
      </c>
      <c r="AV215" s="21">
        <f>AV195-Baseline!AV195</f>
        <v>192.74920205826814</v>
      </c>
      <c r="AW215" s="21">
        <f>AW195-Baseline!AW195</f>
        <v>194.65448228125376</v>
      </c>
      <c r="AX215" s="21">
        <f>AX195-Baseline!AX195</f>
        <v>196.56331998282806</v>
      </c>
      <c r="AY215" s="21">
        <f>AY195-Baseline!AY195</f>
        <v>198.24030130394843</v>
      </c>
      <c r="AZ215" s="21">
        <f>AZ195-Baseline!AZ195</f>
        <v>199.83839371014372</v>
      </c>
      <c r="BA215" s="21">
        <f>BA195-Baseline!BA195</f>
        <v>201.44253500740345</v>
      </c>
      <c r="BB215" s="21">
        <f>BB195-Baseline!BB195</f>
        <v>203.03653905674287</v>
      </c>
    </row>
    <row r="216" spans="1:54" outlineLevel="2">
      <c r="A216" s="480"/>
      <c r="B216" s="150" t="s">
        <v>285</v>
      </c>
      <c r="C216" s="19"/>
      <c r="D216" s="135" t="s">
        <v>386</v>
      </c>
      <c r="E216" s="21">
        <f>E196-Baseline!E196</f>
        <v>1.4441851809957318</v>
      </c>
      <c r="F216" s="21">
        <f>F196-Baseline!F196</f>
        <v>1.4579353241858821</v>
      </c>
      <c r="G216" s="21">
        <f>G196-Baseline!G196</f>
        <v>1.4718959459012819</v>
      </c>
      <c r="H216" s="21">
        <f>H196-Baseline!H196</f>
        <v>1.4861871574498884</v>
      </c>
      <c r="I216" s="21">
        <f>I196-Baseline!I196</f>
        <v>1.5008121969655686</v>
      </c>
      <c r="J216" s="21">
        <f>J196-Baseline!J196</f>
        <v>1.5157818066546851</v>
      </c>
      <c r="K216" s="21">
        <f>K196-Baseline!K196</f>
        <v>1.531124614695337</v>
      </c>
      <c r="L216" s="21">
        <f>L196-Baseline!L196</f>
        <v>1.5468114105398365</v>
      </c>
      <c r="M216" s="21">
        <f>M196-Baseline!M196</f>
        <v>1.5628457852199689</v>
      </c>
      <c r="N216" s="21">
        <f>N196-Baseline!N196</f>
        <v>1.5792313712584241</v>
      </c>
      <c r="O216" s="21">
        <f>O196-Baseline!O196</f>
        <v>1.5954826829664408</v>
      </c>
      <c r="P216" s="21">
        <f>P196-Baseline!P196</f>
        <v>1.6119637655427153</v>
      </c>
      <c r="Q216" s="21">
        <f>Q196-Baseline!Q196</f>
        <v>1.6288072079882907</v>
      </c>
      <c r="R216" s="21">
        <f>R196-Baseline!R196</f>
        <v>1.6460168565060431</v>
      </c>
      <c r="S216" s="21">
        <f>S196-Baseline!S196</f>
        <v>1.6635966187672009</v>
      </c>
      <c r="T216" s="21">
        <f>T196-Baseline!T196</f>
        <v>1.681550506251692</v>
      </c>
      <c r="U216" s="21">
        <f>U196-Baseline!U196</f>
        <v>1.6998826193171703</v>
      </c>
      <c r="V216" s="21">
        <f>V196-Baseline!V196</f>
        <v>1.7185971325326306</v>
      </c>
      <c r="W216" s="21">
        <f>W196-Baseline!W196</f>
        <v>1.7376983315828332</v>
      </c>
      <c r="X216" s="21">
        <f>X196-Baseline!X196</f>
        <v>1.7571905453095289</v>
      </c>
      <c r="Y216" s="21">
        <f>Y196-Baseline!Y196</f>
        <v>1.777078265514495</v>
      </c>
      <c r="Z216" s="21">
        <f>Z196-Baseline!Z196</f>
        <v>1.7973659930562573</v>
      </c>
      <c r="AA216" s="21">
        <f>AA196-Baseline!AA196</f>
        <v>1.8180583545012394</v>
      </c>
      <c r="AB216" s="21">
        <f>AB196-Baseline!AB196</f>
        <v>1.8380613930600229</v>
      </c>
      <c r="AC216" s="21">
        <f>AC196-Baseline!AC196</f>
        <v>3.2745684459272271</v>
      </c>
      <c r="AD216" s="21">
        <f>AD196-Baseline!AD196</f>
        <v>3.2713617985380425</v>
      </c>
      <c r="AE216" s="21">
        <f>AE196-Baseline!AE196</f>
        <v>3.268905700199241</v>
      </c>
      <c r="AF216" s="21">
        <f>AF196-Baseline!AF196</f>
        <v>3.2672004180466145</v>
      </c>
      <c r="AG216" s="21">
        <f>AG196-Baseline!AG196</f>
        <v>3.2662464388499179</v>
      </c>
      <c r="AH216" s="21">
        <f>AH196-Baseline!AH196</f>
        <v>3.2660443973391224</v>
      </c>
      <c r="AI216" s="21">
        <f>AI196-Baseline!AI196</f>
        <v>3.2665951537756537</v>
      </c>
      <c r="AJ216" s="21">
        <f>AJ196-Baseline!AJ196</f>
        <v>3.2748042778974447</v>
      </c>
      <c r="AK216" s="21">
        <f>AK196-Baseline!AK196</f>
        <v>3.2837918093387897</v>
      </c>
      <c r="AL216" s="21">
        <f>AL196-Baseline!AL196</f>
        <v>3.2935640445098531</v>
      </c>
      <c r="AM216" s="21">
        <f>AM196-Baseline!AM196</f>
        <v>3.3041275608728409</v>
      </c>
      <c r="AN216" s="21">
        <f>AN196-Baseline!AN196</f>
        <v>3.3154891179079806</v>
      </c>
      <c r="AO216" s="21">
        <f>AO196-Baseline!AO196</f>
        <v>3.3276557763789283</v>
      </c>
      <c r="AP216" s="21">
        <f>AP196-Baseline!AP196</f>
        <v>3.3406347983964557</v>
      </c>
      <c r="AQ216" s="21">
        <f>AQ196-Baseline!AQ196</f>
        <v>3.3544337081462121</v>
      </c>
      <c r="AR216" s="21">
        <f>AR196-Baseline!AR196</f>
        <v>3.3690603226938389</v>
      </c>
      <c r="AS216" s="21">
        <f>AS196-Baseline!AS196</f>
        <v>3.3845226641225428</v>
      </c>
      <c r="AT216" s="21">
        <f>AT196-Baseline!AT196</f>
        <v>3.4008290527503227</v>
      </c>
      <c r="AU216" s="21">
        <f>AU196-Baseline!AU196</f>
        <v>3.4179880801820479</v>
      </c>
      <c r="AV216" s="21">
        <f>AV196-Baseline!AV196</f>
        <v>3.4360086085018886</v>
      </c>
      <c r="AW216" s="21">
        <f>AW196-Baseline!AW196</f>
        <v>3.4548997552911751</v>
      </c>
      <c r="AX216" s="21">
        <f>AX196-Baseline!AX196</f>
        <v>3.4746709501157542</v>
      </c>
      <c r="AY216" s="21">
        <f>AY196-Baseline!AY196</f>
        <v>3.4935628268294723</v>
      </c>
      <c r="AZ216" s="21">
        <f>AZ196-Baseline!AZ196</f>
        <v>3.5127096293733198</v>
      </c>
      <c r="BA216" s="21">
        <f>BA196-Baseline!BA196</f>
        <v>3.532755168868118</v>
      </c>
      <c r="BB216" s="21">
        <f>BB196-Baseline!BB196</f>
        <v>3.552915099729137</v>
      </c>
    </row>
    <row r="217" spans="1:54" outlineLevel="2">
      <c r="A217" s="480"/>
      <c r="B217" s="150" t="s">
        <v>288</v>
      </c>
      <c r="C217" s="19"/>
      <c r="D217" s="135"/>
      <c r="E217" s="21">
        <f>E197-Baseline!E197</f>
        <v>6.1219148991000001</v>
      </c>
      <c r="F217" s="21">
        <f>F197-Baseline!F197</f>
        <v>6.0655527439613532</v>
      </c>
      <c r="G217" s="21">
        <f>G197-Baseline!G197</f>
        <v>6.0099070118602542</v>
      </c>
      <c r="H217" s="21">
        <f>H197-Baseline!H197</f>
        <v>5.9554738398801428</v>
      </c>
      <c r="I217" s="21">
        <f>I197-Baseline!I197</f>
        <v>5.9022153467260496</v>
      </c>
      <c r="J217" s="21">
        <f>J197-Baseline!J197</f>
        <v>5.8501195036392266</v>
      </c>
      <c r="K217" s="21">
        <f>K197-Baseline!K197</f>
        <v>5.7993120965351421</v>
      </c>
      <c r="L217" s="21">
        <f>L197-Baseline!L197</f>
        <v>5.7495648566442936</v>
      </c>
      <c r="M217" s="21">
        <f>M197-Baseline!M197</f>
        <v>5.7008450119093723</v>
      </c>
      <c r="N217" s="21">
        <f>N197-Baseline!N197</f>
        <v>5.6531208852208108</v>
      </c>
      <c r="O217" s="21">
        <f>O197-Baseline!O197</f>
        <v>5.5978190453627485</v>
      </c>
      <c r="P217" s="21">
        <f>P197-Baseline!P197</f>
        <v>5.5415737188089729</v>
      </c>
      <c r="Q217" s="21">
        <f>Q197-Baseline!Q197</f>
        <v>5.4866361867167281</v>
      </c>
      <c r="R217" s="21">
        <f>R197-Baseline!R197</f>
        <v>5.4329650213507552</v>
      </c>
      <c r="S217" s="21">
        <f>S197-Baseline!S197</f>
        <v>5.3805201844956017</v>
      </c>
      <c r="T217" s="21">
        <f>T197-Baseline!T197</f>
        <v>5.3292629822480295</v>
      </c>
      <c r="U217" s="21">
        <f>U197-Baseline!U197</f>
        <v>5.2791560152441921</v>
      </c>
      <c r="V217" s="21">
        <f>V197-Baseline!V197</f>
        <v>5.2301631394912702</v>
      </c>
      <c r="W217" s="21">
        <f>W197-Baseline!W197</f>
        <v>5.182249423313471</v>
      </c>
      <c r="X217" s="21">
        <f>X197-Baseline!X197</f>
        <v>5.1353811023475</v>
      </c>
      <c r="Y217" s="21">
        <f>Y197-Baseline!Y197</f>
        <v>5.0895255460122053</v>
      </c>
      <c r="Z217" s="21">
        <f>Z197-Baseline!Z197</f>
        <v>5.0446512138952748</v>
      </c>
      <c r="AA217" s="21">
        <f>AA197-Baseline!AA197</f>
        <v>5.0007276239111302</v>
      </c>
      <c r="AB217" s="21">
        <f>AB197-Baseline!AB197</f>
        <v>4.9541492032796928</v>
      </c>
      <c r="AC217" s="21">
        <f>AC197-Baseline!AC197</f>
        <v>18.203939551030828</v>
      </c>
      <c r="AD217" s="21">
        <f>AD197-Baseline!AD197</f>
        <v>17.991521008977013</v>
      </c>
      <c r="AE217" s="21">
        <f>AE197-Baseline!AE197</f>
        <v>17.784521211237717</v>
      </c>
      <c r="AF217" s="21">
        <f>AF197-Baseline!AF197</f>
        <v>17.582765738567574</v>
      </c>
      <c r="AG217" s="21">
        <f>AG197-Baseline!AG197</f>
        <v>17.386086050168398</v>
      </c>
      <c r="AH217" s="21">
        <f>AH197-Baseline!AH197</f>
        <v>17.194319259038181</v>
      </c>
      <c r="AI217" s="21">
        <f>AI197-Baseline!AI197</f>
        <v>17.00730796350333</v>
      </c>
      <c r="AJ217" s="21">
        <f>AJ197-Baseline!AJ197</f>
        <v>16.906574336794552</v>
      </c>
      <c r="AK217" s="21">
        <f>AK197-Baseline!AK197</f>
        <v>16.808961710857155</v>
      </c>
      <c r="AL217" s="21">
        <f>AL197-Baseline!AL197</f>
        <v>16.714380483996919</v>
      </c>
      <c r="AM217" s="21">
        <f>AM197-Baseline!AM197</f>
        <v>16.622743685726206</v>
      </c>
      <c r="AN217" s="21">
        <f>AN197-Baseline!AN197</f>
        <v>16.533966899290828</v>
      </c>
      <c r="AO217" s="21">
        <f>AO197-Baseline!AO197</f>
        <v>16.44796819550697</v>
      </c>
      <c r="AP217" s="21">
        <f>AP197-Baseline!AP197</f>
        <v>16.364668057989181</v>
      </c>
      <c r="AQ217" s="21">
        <f>AQ197-Baseline!AQ197</f>
        <v>16.283989298880279</v>
      </c>
      <c r="AR217" s="21">
        <f>AR197-Baseline!AR197</f>
        <v>16.205857019262602</v>
      </c>
      <c r="AS217" s="21">
        <f>AS197-Baseline!AS197</f>
        <v>16.130198525207593</v>
      </c>
      <c r="AT217" s="21">
        <f>AT197-Baseline!AT197</f>
        <v>16.056943257970232</v>
      </c>
      <c r="AU217" s="21">
        <f>AU197-Baseline!AU197</f>
        <v>15.986022754881684</v>
      </c>
      <c r="AV217" s="21">
        <f>AV197-Baseline!AV197</f>
        <v>15.917370562735396</v>
      </c>
      <c r="AW217" s="21">
        <f>AW197-Baseline!AW197</f>
        <v>15.85092220197777</v>
      </c>
      <c r="AX217" s="21">
        <f>AX197-Baseline!AX197</f>
        <v>15.786615094422448</v>
      </c>
      <c r="AY217" s="21">
        <f>AY197-Baseline!AY197</f>
        <v>15.708401644751849</v>
      </c>
      <c r="AZ217" s="21">
        <f>AZ197-Baseline!AZ197</f>
        <v>15.62701143333703</v>
      </c>
      <c r="BA217" s="21">
        <f>BA197-Baseline!BA197</f>
        <v>15.548196038739878</v>
      </c>
      <c r="BB217" s="21">
        <f>BB197-Baseline!BB197</f>
        <v>15.469997487705809</v>
      </c>
    </row>
    <row r="218" spans="1:54" outlineLevel="2">
      <c r="A218" s="481"/>
      <c r="B218" s="150" t="s">
        <v>473</v>
      </c>
      <c r="C218" s="19"/>
      <c r="D218" s="135" t="s">
        <v>386</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9" t="s">
        <v>493</v>
      </c>
      <c r="B220" s="150" t="s">
        <v>494</v>
      </c>
      <c r="C220" s="19"/>
      <c r="D220" s="135" t="s">
        <v>386</v>
      </c>
      <c r="E220" s="21">
        <f>SUM(E210:E213,E216:E218)</f>
        <v>21.910363953503857</v>
      </c>
      <c r="F220" s="21">
        <f t="shared" ref="F220:BB220" si="31">SUM(F210:F213,F216:F218)</f>
        <v>22.000862383588125</v>
      </c>
      <c r="G220" s="21">
        <f t="shared" si="31"/>
        <v>22.046090538799543</v>
      </c>
      <c r="H220" s="21">
        <f t="shared" si="31"/>
        <v>22.091902930959684</v>
      </c>
      <c r="I220" s="21">
        <f t="shared" si="31"/>
        <v>22.180969674688328</v>
      </c>
      <c r="J220" s="21">
        <f t="shared" si="31"/>
        <v>22.270199700529417</v>
      </c>
      <c r="K220" s="21">
        <f t="shared" si="31"/>
        <v>22.319092554242442</v>
      </c>
      <c r="L220" s="21">
        <f t="shared" si="31"/>
        <v>22.410412572323622</v>
      </c>
      <c r="M220" s="21">
        <f t="shared" si="31"/>
        <v>22.50169974610602</v>
      </c>
      <c r="N220" s="21">
        <f t="shared" si="31"/>
        <v>22.551440810492448</v>
      </c>
      <c r="O220" s="21">
        <f t="shared" si="31"/>
        <v>22.574625885709729</v>
      </c>
      <c r="P220" s="21">
        <f t="shared" si="31"/>
        <v>22.580955453738525</v>
      </c>
      <c r="Q220" s="21">
        <f t="shared" si="31"/>
        <v>22.588526408884299</v>
      </c>
      <c r="R220" s="21">
        <f t="shared" si="31"/>
        <v>22.63720690798062</v>
      </c>
      <c r="S220" s="21">
        <f t="shared" si="31"/>
        <v>22.64683272641388</v>
      </c>
      <c r="T220" s="21">
        <f t="shared" si="31"/>
        <v>22.657671764001265</v>
      </c>
      <c r="U220" s="21">
        <f t="shared" si="31"/>
        <v>22.66971028552225</v>
      </c>
      <c r="V220" s="21">
        <f t="shared" si="31"/>
        <v>22.721298246676362</v>
      </c>
      <c r="W220" s="21">
        <f t="shared" si="31"/>
        <v>22.735334860973037</v>
      </c>
      <c r="X220" s="21">
        <f t="shared" si="31"/>
        <v>22.788191236667721</v>
      </c>
      <c r="Y220" s="21">
        <f t="shared" si="31"/>
        <v>22.804197548288716</v>
      </c>
      <c r="Z220" s="21">
        <f t="shared" si="31"/>
        <v>22.858322435827716</v>
      </c>
      <c r="AA220" s="21">
        <f t="shared" si="31"/>
        <v>22.912915639665094</v>
      </c>
      <c r="AB220" s="21">
        <f t="shared" si="31"/>
        <v>22.947508676752747</v>
      </c>
      <c r="AC220" s="21">
        <f t="shared" si="31"/>
        <v>142.07524502053121</v>
      </c>
      <c r="AD220" s="21">
        <f t="shared" si="31"/>
        <v>142.52525253006331</v>
      </c>
      <c r="AE220" s="21">
        <f t="shared" si="31"/>
        <v>143.00026023824017</v>
      </c>
      <c r="AF220" s="21">
        <f t="shared" si="31"/>
        <v>143.46542851471156</v>
      </c>
      <c r="AG220" s="21">
        <f t="shared" si="31"/>
        <v>143.92396328871405</v>
      </c>
      <c r="AH220" s="21">
        <f t="shared" si="31"/>
        <v>144.37983017723951</v>
      </c>
      <c r="AI220" s="21">
        <f t="shared" si="31"/>
        <v>144.83858706423638</v>
      </c>
      <c r="AJ220" s="21">
        <f t="shared" si="31"/>
        <v>145.99293570141597</v>
      </c>
      <c r="AK220" s="21">
        <f t="shared" si="31"/>
        <v>147.15192423857266</v>
      </c>
      <c r="AL220" s="21">
        <f t="shared" si="31"/>
        <v>148.31712908628765</v>
      </c>
      <c r="AM220" s="21">
        <f t="shared" si="31"/>
        <v>149.48912501871723</v>
      </c>
      <c r="AN220" s="21">
        <f t="shared" si="31"/>
        <v>150.66771686679638</v>
      </c>
      <c r="AO220" s="21">
        <f t="shared" si="31"/>
        <v>151.85236321133368</v>
      </c>
      <c r="AP220" s="21">
        <f t="shared" si="31"/>
        <v>153.04310921549717</v>
      </c>
      <c r="AQ220" s="21">
        <f t="shared" si="31"/>
        <v>154.24013782698634</v>
      </c>
      <c r="AR220" s="21">
        <f t="shared" si="31"/>
        <v>155.44338078497057</v>
      </c>
      <c r="AS220" s="21">
        <f t="shared" si="31"/>
        <v>156.6527280475959</v>
      </c>
      <c r="AT220" s="21">
        <f t="shared" si="31"/>
        <v>157.86812609175095</v>
      </c>
      <c r="AU220" s="21">
        <f t="shared" si="31"/>
        <v>159.08957035663158</v>
      </c>
      <c r="AV220" s="21">
        <f t="shared" si="31"/>
        <v>160.31702826214948</v>
      </c>
      <c r="AW220" s="21">
        <f t="shared" si="31"/>
        <v>161.55044397151815</v>
      </c>
      <c r="AX220" s="21">
        <f t="shared" si="31"/>
        <v>162.78977179188445</v>
      </c>
      <c r="AY220" s="21">
        <f t="shared" si="31"/>
        <v>163.84542570738495</v>
      </c>
      <c r="AZ220" s="21">
        <f t="shared" si="31"/>
        <v>164.84116548132593</v>
      </c>
      <c r="BA220" s="21">
        <f t="shared" si="31"/>
        <v>165.84537673753175</v>
      </c>
      <c r="BB220" s="21">
        <f t="shared" si="31"/>
        <v>166.84350409355812</v>
      </c>
    </row>
    <row r="221" spans="1:54" outlineLevel="2">
      <c r="A221" s="480"/>
      <c r="B221" s="150" t="s">
        <v>495</v>
      </c>
      <c r="C221" s="19"/>
      <c r="D221" s="135" t="s">
        <v>386</v>
      </c>
      <c r="E221" s="21">
        <f>SUM(E210:E212,E214,E216:E218)</f>
        <v>15.778046969112056</v>
      </c>
      <c r="F221" s="21">
        <f t="shared" ref="F221:BB221" si="32">SUM(F210:F212,F214,F216:F218)</f>
        <v>15.780371909510377</v>
      </c>
      <c r="G221" s="21">
        <f t="shared" si="32"/>
        <v>15.783689413928428</v>
      </c>
      <c r="H221" s="21">
        <f t="shared" si="32"/>
        <v>15.789479868261854</v>
      </c>
      <c r="I221" s="21">
        <f t="shared" si="32"/>
        <v>15.797709668623529</v>
      </c>
      <c r="J221" s="21">
        <f t="shared" si="32"/>
        <v>15.8084314232845</v>
      </c>
      <c r="K221" s="21">
        <f t="shared" si="32"/>
        <v>15.822667208940015</v>
      </c>
      <c r="L221" s="21">
        <f t="shared" si="32"/>
        <v>15.839227039457771</v>
      </c>
      <c r="M221" s="21">
        <f t="shared" si="32"/>
        <v>15.858084247574794</v>
      </c>
      <c r="N221" s="21">
        <f t="shared" si="32"/>
        <v>15.879213507689812</v>
      </c>
      <c r="O221" s="21">
        <f t="shared" si="32"/>
        <v>15.860202688559532</v>
      </c>
      <c r="P221" s="21">
        <f t="shared" si="32"/>
        <v>15.833197114857525</v>
      </c>
      <c r="Q221" s="21">
        <f t="shared" si="32"/>
        <v>15.809415906195641</v>
      </c>
      <c r="R221" s="21">
        <f t="shared" si="32"/>
        <v>15.788804128356173</v>
      </c>
      <c r="S221" s="21">
        <f t="shared" si="32"/>
        <v>15.769764131028621</v>
      </c>
      <c r="T221" s="21">
        <f t="shared" si="32"/>
        <v>15.753773968682104</v>
      </c>
      <c r="U221" s="21">
        <f t="shared" si="32"/>
        <v>15.740784422788641</v>
      </c>
      <c r="V221" s="21">
        <f t="shared" si="32"/>
        <v>15.730748290712693</v>
      </c>
      <c r="W221" s="21">
        <f t="shared" si="32"/>
        <v>15.723620350040747</v>
      </c>
      <c r="X221" s="21">
        <f t="shared" si="32"/>
        <v>15.71935724282535</v>
      </c>
      <c r="Y221" s="21">
        <f t="shared" si="32"/>
        <v>15.717917542659631</v>
      </c>
      <c r="Z221" s="21">
        <f t="shared" si="32"/>
        <v>15.719261534041587</v>
      </c>
      <c r="AA221" s="21">
        <f t="shared" si="32"/>
        <v>15.72335128362028</v>
      </c>
      <c r="AB221" s="21">
        <f t="shared" si="32"/>
        <v>15.716748368361138</v>
      </c>
      <c r="AC221" s="21">
        <f t="shared" si="32"/>
        <v>88.008783038774723</v>
      </c>
      <c r="AD221" s="21">
        <f t="shared" si="32"/>
        <v>88.070852957168555</v>
      </c>
      <c r="AE221" s="21">
        <f t="shared" si="32"/>
        <v>88.139353517291823</v>
      </c>
      <c r="AF221" s="21">
        <f t="shared" si="32"/>
        <v>88.211533242571349</v>
      </c>
      <c r="AG221" s="21">
        <f t="shared" si="32"/>
        <v>88.285794528363709</v>
      </c>
      <c r="AH221" s="21">
        <f t="shared" si="32"/>
        <v>88.362083810463176</v>
      </c>
      <c r="AI221" s="21">
        <f t="shared" si="32"/>
        <v>88.442570690336851</v>
      </c>
      <c r="AJ221" s="21">
        <f t="shared" si="32"/>
        <v>88.946797353776418</v>
      </c>
      <c r="AK221" s="21">
        <f t="shared" si="32"/>
        <v>89.456406272807072</v>
      </c>
      <c r="AL221" s="21">
        <f t="shared" si="32"/>
        <v>89.971424749765546</v>
      </c>
      <c r="AM221" s="21">
        <f t="shared" si="32"/>
        <v>90.491971694114355</v>
      </c>
      <c r="AN221" s="21">
        <f t="shared" si="32"/>
        <v>91.018022453617192</v>
      </c>
      <c r="AO221" s="21">
        <f t="shared" si="32"/>
        <v>91.549358684211427</v>
      </c>
      <c r="AP221" s="21">
        <f t="shared" si="32"/>
        <v>92.085929516966644</v>
      </c>
      <c r="AQ221" s="21">
        <f t="shared" si="32"/>
        <v>92.627705568228436</v>
      </c>
      <c r="AR221" s="21">
        <f t="shared" si="32"/>
        <v>93.174629678023393</v>
      </c>
      <c r="AS221" s="21">
        <f t="shared" si="32"/>
        <v>93.726624148528231</v>
      </c>
      <c r="AT221" s="21">
        <f t="shared" si="32"/>
        <v>94.283618178794313</v>
      </c>
      <c r="AU221" s="21">
        <f t="shared" si="32"/>
        <v>94.845558811992049</v>
      </c>
      <c r="AV221" s="21">
        <f t="shared" si="32"/>
        <v>95.412388729077065</v>
      </c>
      <c r="AW221" s="21">
        <f t="shared" si="32"/>
        <v>95.984047207482604</v>
      </c>
      <c r="AX221" s="21">
        <f t="shared" si="32"/>
        <v>96.560475380083631</v>
      </c>
      <c r="AY221" s="21">
        <f t="shared" si="32"/>
        <v>97.031423966294739</v>
      </c>
      <c r="AZ221" s="21">
        <f t="shared" si="32"/>
        <v>97.469147188461662</v>
      </c>
      <c r="BA221" s="21">
        <f t="shared" si="32"/>
        <v>97.913407996492836</v>
      </c>
      <c r="BB221" s="21">
        <f t="shared" si="32"/>
        <v>98.355106631546022</v>
      </c>
    </row>
    <row r="222" spans="1:54" outlineLevel="2">
      <c r="A222" s="481"/>
      <c r="B222" s="150" t="s">
        <v>496</v>
      </c>
      <c r="C222" s="19"/>
      <c r="D222" s="135" t="s">
        <v>386</v>
      </c>
      <c r="E222" s="21">
        <f>SUM(E210:E212,E215:E218)</f>
        <v>28.081563362605756</v>
      </c>
      <c r="F222" s="21">
        <f t="shared" ref="F222:BB222" si="33">SUM(F210:F212,F215:F218)</f>
        <v>28.197944162192783</v>
      </c>
      <c r="G222" s="21">
        <f t="shared" si="33"/>
        <v>28.315568828364121</v>
      </c>
      <c r="H222" s="21">
        <f t="shared" si="33"/>
        <v>28.43722106920789</v>
      </c>
      <c r="I222" s="21">
        <f t="shared" si="33"/>
        <v>28.562877338130544</v>
      </c>
      <c r="J222" s="21">
        <f t="shared" si="33"/>
        <v>28.692680814934977</v>
      </c>
      <c r="K222" s="21">
        <f t="shared" si="33"/>
        <v>28.828991499266461</v>
      </c>
      <c r="L222" s="21">
        <f t="shared" si="33"/>
        <v>28.96920908749523</v>
      </c>
      <c r="M222" s="21">
        <f t="shared" si="33"/>
        <v>29.113318315516384</v>
      </c>
      <c r="N222" s="21">
        <f t="shared" si="33"/>
        <v>29.261305477860237</v>
      </c>
      <c r="O222" s="21">
        <f t="shared" si="33"/>
        <v>29.31897175920253</v>
      </c>
      <c r="P222" s="21">
        <f t="shared" si="33"/>
        <v>29.35712888102438</v>
      </c>
      <c r="Q222" s="21">
        <f t="shared" si="33"/>
        <v>29.400691899486439</v>
      </c>
      <c r="R222" s="21">
        <f t="shared" si="33"/>
        <v>29.449600654622841</v>
      </c>
      <c r="S222" s="21">
        <f t="shared" si="33"/>
        <v>29.499162929044356</v>
      </c>
      <c r="T222" s="21">
        <f t="shared" si="33"/>
        <v>29.553909785675955</v>
      </c>
      <c r="U222" s="21">
        <f t="shared" si="33"/>
        <v>29.613786772567948</v>
      </c>
      <c r="V222" s="21">
        <f t="shared" si="33"/>
        <v>29.67874191068308</v>
      </c>
      <c r="W222" s="21">
        <f t="shared" si="33"/>
        <v>29.748725701303549</v>
      </c>
      <c r="X222" s="21">
        <f t="shared" si="33"/>
        <v>29.823690947383128</v>
      </c>
      <c r="Y222" s="21">
        <f t="shared" si="33"/>
        <v>29.903592864624748</v>
      </c>
      <c r="Z222" s="21">
        <f t="shared" si="33"/>
        <v>29.988388820501296</v>
      </c>
      <c r="AA222" s="21">
        <f t="shared" si="33"/>
        <v>30.078038429205115</v>
      </c>
      <c r="AB222" s="21">
        <f t="shared" si="33"/>
        <v>30.14499169355534</v>
      </c>
      <c r="AC222" s="21">
        <f t="shared" si="33"/>
        <v>195.86021963937176</v>
      </c>
      <c r="AD222" s="21">
        <f t="shared" si="33"/>
        <v>196.66179907908031</v>
      </c>
      <c r="AE222" s="21">
        <f t="shared" si="33"/>
        <v>197.46713176555917</v>
      </c>
      <c r="AF222" s="21">
        <f t="shared" si="33"/>
        <v>198.26840606634772</v>
      </c>
      <c r="AG222" s="21">
        <f t="shared" si="33"/>
        <v>199.0612566336539</v>
      </c>
      <c r="AH222" s="21">
        <f t="shared" si="33"/>
        <v>199.84593563057575</v>
      </c>
      <c r="AI222" s="21">
        <f t="shared" si="33"/>
        <v>200.62935033983032</v>
      </c>
      <c r="AJ222" s="21">
        <f t="shared" si="33"/>
        <v>202.37692588210723</v>
      </c>
      <c r="AK222" s="21">
        <f t="shared" si="33"/>
        <v>204.13119831747491</v>
      </c>
      <c r="AL222" s="21">
        <f t="shared" si="33"/>
        <v>205.89246416670659</v>
      </c>
      <c r="AM222" s="21">
        <f t="shared" si="33"/>
        <v>207.66128756094759</v>
      </c>
      <c r="AN222" s="21">
        <f t="shared" si="33"/>
        <v>209.43779512275697</v>
      </c>
      <c r="AO222" s="21">
        <f t="shared" si="33"/>
        <v>211.22152548437558</v>
      </c>
      <c r="AP222" s="21">
        <f t="shared" si="33"/>
        <v>213.01251320798829</v>
      </c>
      <c r="AQ222" s="21">
        <f t="shared" si="33"/>
        <v>214.81085089099437</v>
      </c>
      <c r="AR222" s="21">
        <f t="shared" si="33"/>
        <v>216.61654142500478</v>
      </c>
      <c r="AS222" s="21">
        <f t="shared" si="33"/>
        <v>218.42952010019235</v>
      </c>
      <c r="AT222" s="21">
        <f t="shared" si="33"/>
        <v>220.24973688880542</v>
      </c>
      <c r="AU222" s="21">
        <f t="shared" si="33"/>
        <v>222.07718946363434</v>
      </c>
      <c r="AV222" s="21">
        <f t="shared" si="33"/>
        <v>223.91185677363418</v>
      </c>
      <c r="AW222" s="21">
        <f t="shared" si="33"/>
        <v>225.75370206759419</v>
      </c>
      <c r="AX222" s="21">
        <f t="shared" si="33"/>
        <v>227.60268870814141</v>
      </c>
      <c r="AY222" s="21">
        <f t="shared" si="33"/>
        <v>229.19162484198847</v>
      </c>
      <c r="AZ222" s="21">
        <f t="shared" si="33"/>
        <v>230.69474300183794</v>
      </c>
      <c r="BA222" s="21">
        <f t="shared" si="33"/>
        <v>232.20843134159387</v>
      </c>
      <c r="BB222" s="21">
        <f t="shared" si="33"/>
        <v>233.7127993430903</v>
      </c>
    </row>
    <row r="223" spans="1:54" outlineLevel="2">
      <c r="B223" s="19"/>
      <c r="C223" s="19"/>
      <c r="D223" s="19"/>
      <c r="E223" s="15"/>
    </row>
    <row r="224" spans="1:54" outlineLevel="2">
      <c r="A224" s="479" t="s">
        <v>497</v>
      </c>
      <c r="B224" s="150" t="s">
        <v>494</v>
      </c>
      <c r="C224" s="19"/>
      <c r="D224" s="135" t="s">
        <v>386</v>
      </c>
      <c r="E224" s="21">
        <f>E204-Baseline!E204</f>
        <v>21.910363953503857</v>
      </c>
      <c r="F224" s="21">
        <f>F204-Baseline!F204</f>
        <v>43.911226337091982</v>
      </c>
      <c r="G224" s="21">
        <f>G204-Baseline!G204</f>
        <v>65.957316875891522</v>
      </c>
      <c r="H224" s="21">
        <f>H204-Baseline!H204</f>
        <v>88.049219806851198</v>
      </c>
      <c r="I224" s="21">
        <f>I204-Baseline!I204</f>
        <v>110.23018948153953</v>
      </c>
      <c r="J224" s="21">
        <f>J204-Baseline!J204</f>
        <v>132.50038918206894</v>
      </c>
      <c r="K224" s="21">
        <f>K204-Baseline!K204</f>
        <v>154.81948173631139</v>
      </c>
      <c r="L224" s="21">
        <f>L204-Baseline!L204</f>
        <v>177.22989430863501</v>
      </c>
      <c r="M224" s="21">
        <f>M204-Baseline!M204</f>
        <v>199.73159405474104</v>
      </c>
      <c r="N224" s="21">
        <f>N204-Baseline!N204</f>
        <v>222.28303486523347</v>
      </c>
      <c r="O224" s="21">
        <f>O204-Baseline!O204</f>
        <v>244.85766075094321</v>
      </c>
      <c r="P224" s="21">
        <f>P204-Baseline!P204</f>
        <v>267.43861620468175</v>
      </c>
      <c r="Q224" s="21">
        <f>Q204-Baseline!Q204</f>
        <v>290.02714261356607</v>
      </c>
      <c r="R224" s="21">
        <f>R204-Baseline!R204</f>
        <v>312.66434952154668</v>
      </c>
      <c r="S224" s="21">
        <f>S204-Baseline!S204</f>
        <v>335.31118224796057</v>
      </c>
      <c r="T224" s="21">
        <f>T204-Baseline!T204</f>
        <v>357.96885401196187</v>
      </c>
      <c r="U224" s="21">
        <f>U204-Baseline!U204</f>
        <v>380.63856429748409</v>
      </c>
      <c r="V224" s="21">
        <f>V204-Baseline!V204</f>
        <v>403.35986254416048</v>
      </c>
      <c r="W224" s="21">
        <f>W204-Baseline!W204</f>
        <v>426.09519740513349</v>
      </c>
      <c r="X224" s="21">
        <f>X204-Baseline!X204</f>
        <v>448.88338864180122</v>
      </c>
      <c r="Y224" s="21">
        <f>Y204-Baseline!Y204</f>
        <v>471.68758619008992</v>
      </c>
      <c r="Z224" s="21">
        <f>Z204-Baseline!Z204</f>
        <v>494.5459086259176</v>
      </c>
      <c r="AA224" s="21">
        <f>AA204-Baseline!AA204</f>
        <v>517.45882426558273</v>
      </c>
      <c r="AB224" s="21">
        <f>AB204-Baseline!AB204</f>
        <v>540.40633294233544</v>
      </c>
      <c r="AC224" s="21">
        <f>AC204-Baseline!AC204</f>
        <v>682.4815779628666</v>
      </c>
      <c r="AD224" s="21">
        <f>AD204-Baseline!AD204</f>
        <v>825.00683049292991</v>
      </c>
      <c r="AE224" s="21">
        <f>AE204-Baseline!AE204</f>
        <v>968.00709073117014</v>
      </c>
      <c r="AF224" s="21">
        <f>AF204-Baseline!AF204</f>
        <v>1111.4725192458818</v>
      </c>
      <c r="AG224" s="21">
        <f>AG204-Baseline!AG204</f>
        <v>1255.3964825345959</v>
      </c>
      <c r="AH224" s="21">
        <f>AH204-Baseline!AH204</f>
        <v>1399.7763127118353</v>
      </c>
      <c r="AI224" s="21">
        <f>AI204-Baseline!AI204</f>
        <v>1544.6148997760718</v>
      </c>
      <c r="AJ224" s="21">
        <f>AJ204-Baseline!AJ204</f>
        <v>1690.6078354774877</v>
      </c>
      <c r="AK224" s="21">
        <f>AK204-Baseline!AK204</f>
        <v>1837.7597597160604</v>
      </c>
      <c r="AL224" s="21">
        <f>AL204-Baseline!AL204</f>
        <v>1986.0768888023481</v>
      </c>
      <c r="AM224" s="21">
        <f>AM204-Baseline!AM204</f>
        <v>2135.5660138210651</v>
      </c>
      <c r="AN224" s="21">
        <f>AN204-Baseline!AN204</f>
        <v>2286.2337306878617</v>
      </c>
      <c r="AO224" s="21">
        <f>AO204-Baseline!AO204</f>
        <v>2438.0860938991955</v>
      </c>
      <c r="AP224" s="21">
        <f>AP204-Baseline!AP204</f>
        <v>2591.1292031146927</v>
      </c>
      <c r="AQ224" s="21">
        <f>AQ204-Baseline!AQ204</f>
        <v>2745.3693409416792</v>
      </c>
      <c r="AR224" s="21">
        <f>AR204-Baseline!AR204</f>
        <v>2900.8127217266497</v>
      </c>
      <c r="AS224" s="21">
        <f>AS204-Baseline!AS204</f>
        <v>3057.4654497742454</v>
      </c>
      <c r="AT224" s="21">
        <f>AT204-Baseline!AT204</f>
        <v>3215.3335758659964</v>
      </c>
      <c r="AU224" s="21">
        <f>AU204-Baseline!AU204</f>
        <v>3374.423146222628</v>
      </c>
      <c r="AV224" s="21">
        <f>AV204-Baseline!AV204</f>
        <v>3534.7401744847775</v>
      </c>
      <c r="AW224" s="21">
        <f>AW204-Baseline!AW204</f>
        <v>3696.2906184562958</v>
      </c>
      <c r="AX224" s="21">
        <f>AX204-Baseline!AX204</f>
        <v>3859.0803902481803</v>
      </c>
      <c r="AY224" s="21">
        <f>AY204-Baseline!AY204</f>
        <v>4022.9258159555652</v>
      </c>
      <c r="AZ224" s="21">
        <f>AZ204-Baseline!AZ204</f>
        <v>4187.766981436891</v>
      </c>
      <c r="BA224" s="21">
        <f>BA204-Baseline!BA204</f>
        <v>4353.6123581744232</v>
      </c>
      <c r="BB224" s="21">
        <f>BB204-Baseline!BB204</f>
        <v>4520.4558622679815</v>
      </c>
    </row>
    <row r="225" spans="1:54" outlineLevel="2">
      <c r="A225" s="480"/>
      <c r="B225" s="150" t="s">
        <v>495</v>
      </c>
      <c r="C225" s="19"/>
      <c r="D225" s="135" t="s">
        <v>386</v>
      </c>
      <c r="E225" s="21">
        <f>E205-Baseline!E205</f>
        <v>15.778046969112056</v>
      </c>
      <c r="F225" s="21">
        <f>F205-Baseline!F205</f>
        <v>31.558418878622433</v>
      </c>
      <c r="G225" s="21">
        <f>G205-Baseline!G205</f>
        <v>47.342108292550861</v>
      </c>
      <c r="H225" s="21">
        <f>H205-Baseline!H205</f>
        <v>63.131588160812711</v>
      </c>
      <c r="I225" s="21">
        <f>I205-Baseline!I205</f>
        <v>78.929297829436237</v>
      </c>
      <c r="J225" s="21">
        <f>J205-Baseline!J205</f>
        <v>94.73772925272074</v>
      </c>
      <c r="K225" s="21">
        <f>K205-Baseline!K205</f>
        <v>110.56039646166076</v>
      </c>
      <c r="L225" s="21">
        <f>L205-Baseline!L205</f>
        <v>126.39962350111853</v>
      </c>
      <c r="M225" s="21">
        <f>M205-Baseline!M205</f>
        <v>142.25770774869332</v>
      </c>
      <c r="N225" s="21">
        <f>N205-Baseline!N205</f>
        <v>158.13692125638312</v>
      </c>
      <c r="O225" s="21">
        <f>O205-Baseline!O205</f>
        <v>173.99712394494264</v>
      </c>
      <c r="P225" s="21">
        <f>P205-Baseline!P205</f>
        <v>189.83032105980016</v>
      </c>
      <c r="Q225" s="21">
        <f>Q205-Baseline!Q205</f>
        <v>205.63973696599581</v>
      </c>
      <c r="R225" s="21">
        <f>R205-Baseline!R205</f>
        <v>221.42854109435197</v>
      </c>
      <c r="S225" s="21">
        <f>S205-Baseline!S205</f>
        <v>237.19830522538058</v>
      </c>
      <c r="T225" s="21">
        <f>T205-Baseline!T205</f>
        <v>252.95207919406269</v>
      </c>
      <c r="U225" s="21">
        <f>U205-Baseline!U205</f>
        <v>268.69286361685135</v>
      </c>
      <c r="V225" s="21">
        <f>V205-Baseline!V205</f>
        <v>284.42361190756407</v>
      </c>
      <c r="W225" s="21">
        <f>W205-Baseline!W205</f>
        <v>300.1472322576048</v>
      </c>
      <c r="X225" s="21">
        <f>X205-Baseline!X205</f>
        <v>315.86658950043017</v>
      </c>
      <c r="Y225" s="21">
        <f>Y205-Baseline!Y205</f>
        <v>331.58450704308979</v>
      </c>
      <c r="Z225" s="21">
        <f>Z205-Baseline!Z205</f>
        <v>347.30376857713139</v>
      </c>
      <c r="AA225" s="21">
        <f>AA205-Baseline!AA205</f>
        <v>363.02711986075167</v>
      </c>
      <c r="AB225" s="21">
        <f>AB205-Baseline!AB205</f>
        <v>378.74386822911282</v>
      </c>
      <c r="AC225" s="21">
        <f>AC205-Baseline!AC205</f>
        <v>466.75265126788753</v>
      </c>
      <c r="AD225" s="21">
        <f>AD205-Baseline!AD205</f>
        <v>554.82350422505613</v>
      </c>
      <c r="AE225" s="21">
        <f>AE205-Baseline!AE205</f>
        <v>642.96285774234798</v>
      </c>
      <c r="AF225" s="21">
        <f>AF205-Baseline!AF205</f>
        <v>731.17439098491934</v>
      </c>
      <c r="AG225" s="21">
        <f>AG205-Baseline!AG205</f>
        <v>819.46018551328302</v>
      </c>
      <c r="AH225" s="21">
        <f>AH205-Baseline!AH205</f>
        <v>907.82226932374624</v>
      </c>
      <c r="AI225" s="21">
        <f>AI205-Baseline!AI205</f>
        <v>996.26484001408312</v>
      </c>
      <c r="AJ225" s="21">
        <f>AJ205-Baseline!AJ205</f>
        <v>1085.2116373678596</v>
      </c>
      <c r="AK225" s="21">
        <f>AK205-Baseline!AK205</f>
        <v>1174.6680436406666</v>
      </c>
      <c r="AL225" s="21">
        <f>AL205-Baseline!AL205</f>
        <v>1264.6394683904321</v>
      </c>
      <c r="AM225" s="21">
        <f>AM205-Baseline!AM205</f>
        <v>1355.1314400845465</v>
      </c>
      <c r="AN225" s="21">
        <f>AN205-Baseline!AN205</f>
        <v>1446.1494625381638</v>
      </c>
      <c r="AO225" s="21">
        <f>AO205-Baseline!AO205</f>
        <v>1537.6988212223753</v>
      </c>
      <c r="AP225" s="21">
        <f>AP205-Baseline!AP205</f>
        <v>1629.7847507393419</v>
      </c>
      <c r="AQ225" s="21">
        <f>AQ205-Baseline!AQ205</f>
        <v>1722.4124563075704</v>
      </c>
      <c r="AR225" s="21">
        <f>AR205-Baseline!AR205</f>
        <v>1815.5870859855938</v>
      </c>
      <c r="AS225" s="21">
        <f>AS205-Baseline!AS205</f>
        <v>1909.3137101341222</v>
      </c>
      <c r="AT225" s="21">
        <f>AT205-Baseline!AT205</f>
        <v>2003.5973283129165</v>
      </c>
      <c r="AU225" s="21">
        <f>AU205-Baseline!AU205</f>
        <v>2098.4428871249083</v>
      </c>
      <c r="AV225" s="21">
        <f>AV205-Baseline!AV205</f>
        <v>2193.8552758539854</v>
      </c>
      <c r="AW225" s="21">
        <f>AW205-Baseline!AW205</f>
        <v>2289.8393230614679</v>
      </c>
      <c r="AX225" s="21">
        <f>AX205-Baseline!AX205</f>
        <v>2386.3997984415514</v>
      </c>
      <c r="AY225" s="21">
        <f>AY205-Baseline!AY205</f>
        <v>2483.4312224078462</v>
      </c>
      <c r="AZ225" s="21">
        <f>AZ205-Baseline!AZ205</f>
        <v>2580.9003695963079</v>
      </c>
      <c r="BA225" s="21">
        <f>BA205-Baseline!BA205</f>
        <v>2678.8137775928008</v>
      </c>
      <c r="BB225" s="21">
        <f>BB205-Baseline!BB205</f>
        <v>2777.1688842243466</v>
      </c>
    </row>
    <row r="226" spans="1:54" outlineLevel="2">
      <c r="A226" s="481"/>
      <c r="B226" s="150" t="s">
        <v>496</v>
      </c>
      <c r="C226" s="19"/>
      <c r="D226" s="135" t="s">
        <v>386</v>
      </c>
      <c r="E226" s="21">
        <f>E206-Baseline!E206</f>
        <v>28.081563362605756</v>
      </c>
      <c r="F226" s="21">
        <f>F206-Baseline!F206</f>
        <v>56.279507524798539</v>
      </c>
      <c r="G226" s="21">
        <f>G206-Baseline!G206</f>
        <v>84.595076353162654</v>
      </c>
      <c r="H226" s="21">
        <f>H206-Baseline!H206</f>
        <v>113.03229742237055</v>
      </c>
      <c r="I226" s="21">
        <f>I206-Baseline!I206</f>
        <v>141.5951747605011</v>
      </c>
      <c r="J226" s="21">
        <f>J206-Baseline!J206</f>
        <v>170.28785557543608</v>
      </c>
      <c r="K226" s="21">
        <f>K206-Baseline!K206</f>
        <v>199.11684707470255</v>
      </c>
      <c r="L226" s="21">
        <f>L206-Baseline!L206</f>
        <v>228.08605616219779</v>
      </c>
      <c r="M226" s="21">
        <f>M206-Baseline!M206</f>
        <v>257.19937447771417</v>
      </c>
      <c r="N226" s="21">
        <f>N206-Baseline!N206</f>
        <v>286.46067995557439</v>
      </c>
      <c r="O226" s="21">
        <f>O206-Baseline!O206</f>
        <v>315.77965171477695</v>
      </c>
      <c r="P226" s="21">
        <f>P206-Baseline!P206</f>
        <v>345.13678059580133</v>
      </c>
      <c r="Q226" s="21">
        <f>Q206-Baseline!Q206</f>
        <v>374.53747249528777</v>
      </c>
      <c r="R226" s="21">
        <f>R206-Baseline!R206</f>
        <v>403.9870731499106</v>
      </c>
      <c r="S226" s="21">
        <f>S206-Baseline!S206</f>
        <v>433.48623607895496</v>
      </c>
      <c r="T226" s="21">
        <f>T206-Baseline!T206</f>
        <v>463.04014586463092</v>
      </c>
      <c r="U226" s="21">
        <f>U206-Baseline!U206</f>
        <v>492.65393263719886</v>
      </c>
      <c r="V226" s="21">
        <f>V206-Baseline!V206</f>
        <v>522.33267454788199</v>
      </c>
      <c r="W226" s="21">
        <f>W206-Baseline!W206</f>
        <v>552.08140024918555</v>
      </c>
      <c r="X226" s="21">
        <f>X206-Baseline!X206</f>
        <v>581.90509119656872</v>
      </c>
      <c r="Y226" s="21">
        <f>Y206-Baseline!Y206</f>
        <v>611.8086840611935</v>
      </c>
      <c r="Z226" s="21">
        <f>Z206-Baseline!Z206</f>
        <v>641.79707288169482</v>
      </c>
      <c r="AA226" s="21">
        <f>AA206-Baseline!AA206</f>
        <v>671.87511131089991</v>
      </c>
      <c r="AB226" s="21">
        <f>AB206-Baseline!AB206</f>
        <v>702.02010300445522</v>
      </c>
      <c r="AC226" s="21">
        <f>AC206-Baseline!AC206</f>
        <v>897.88032264382696</v>
      </c>
      <c r="AD226" s="21">
        <f>AD206-Baseline!AD206</f>
        <v>1094.5421217229073</v>
      </c>
      <c r="AE226" s="21">
        <f>AE206-Baseline!AE206</f>
        <v>1292.0092534884664</v>
      </c>
      <c r="AF226" s="21">
        <f>AF206-Baseline!AF206</f>
        <v>1490.2776595548141</v>
      </c>
      <c r="AG226" s="21">
        <f>AG206-Baseline!AG206</f>
        <v>1689.3389161884679</v>
      </c>
      <c r="AH226" s="21">
        <f>AH206-Baseline!AH206</f>
        <v>1889.1848518190436</v>
      </c>
      <c r="AI226" s="21">
        <f>AI206-Baseline!AI206</f>
        <v>2089.8142021588737</v>
      </c>
      <c r="AJ226" s="21">
        <f>AJ206-Baseline!AJ206</f>
        <v>2292.1911280409809</v>
      </c>
      <c r="AK226" s="21">
        <f>AK206-Baseline!AK206</f>
        <v>2496.3223263584559</v>
      </c>
      <c r="AL226" s="21">
        <f>AL206-Baseline!AL206</f>
        <v>2702.2147905251627</v>
      </c>
      <c r="AM226" s="21">
        <f>AM206-Baseline!AM206</f>
        <v>2909.8760780861103</v>
      </c>
      <c r="AN226" s="21">
        <f>AN206-Baseline!AN206</f>
        <v>3119.3138732088673</v>
      </c>
      <c r="AO226" s="21">
        <f>AO206-Baseline!AO206</f>
        <v>3330.5353986932428</v>
      </c>
      <c r="AP226" s="21">
        <f>AP206-Baseline!AP206</f>
        <v>3543.5479119012311</v>
      </c>
      <c r="AQ226" s="21">
        <f>AQ206-Baseline!AQ206</f>
        <v>3758.3587627922257</v>
      </c>
      <c r="AR226" s="21">
        <f>AR206-Baseline!AR206</f>
        <v>3974.9753042172306</v>
      </c>
      <c r="AS226" s="21">
        <f>AS206-Baseline!AS206</f>
        <v>4193.4048243174229</v>
      </c>
      <c r="AT226" s="21">
        <f>AT206-Baseline!AT206</f>
        <v>4413.6545612062282</v>
      </c>
      <c r="AU226" s="21">
        <f>AU206-Baseline!AU206</f>
        <v>4635.7317506698628</v>
      </c>
      <c r="AV226" s="21">
        <f>AV206-Baseline!AV206</f>
        <v>4859.6436074434969</v>
      </c>
      <c r="AW226" s="21">
        <f>AW206-Baseline!AW206</f>
        <v>5085.3973095110914</v>
      </c>
      <c r="AX226" s="21">
        <f>AX206-Baseline!AX206</f>
        <v>5312.999998219233</v>
      </c>
      <c r="AY226" s="21">
        <f>AY206-Baseline!AY206</f>
        <v>5542.1916230612214</v>
      </c>
      <c r="AZ226" s="21">
        <f>AZ206-Baseline!AZ206</f>
        <v>5772.8863660630595</v>
      </c>
      <c r="BA226" s="21">
        <f>BA206-Baseline!BA206</f>
        <v>6005.094797404653</v>
      </c>
      <c r="BB226" s="21">
        <f>BB206-Baseline!BB206</f>
        <v>6238.8075967477434</v>
      </c>
    </row>
    <row r="227" spans="1:54" outlineLevel="1">
      <c r="B227" s="19"/>
      <c r="C227" s="19"/>
      <c r="D227" s="19"/>
      <c r="E227" s="15"/>
    </row>
    <row r="228" spans="1:54" ht="13.5"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25" outlineLevel="1" thickTop="1" thickBot="1">
      <c r="A229" s="57"/>
      <c r="B229" s="56" t="s">
        <v>501</v>
      </c>
      <c r="C229" s="57"/>
      <c r="D229" s="56" t="s">
        <v>386</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3.5"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D37:G37"/>
    <mergeCell ref="D38:G38"/>
    <mergeCell ref="D39:G39"/>
    <mergeCell ref="D40:G40"/>
    <mergeCell ref="D32:G32"/>
    <mergeCell ref="D33:G33"/>
    <mergeCell ref="D34:G34"/>
    <mergeCell ref="D35:G35"/>
    <mergeCell ref="D36:G36"/>
    <mergeCell ref="A220:A222"/>
    <mergeCell ref="A224:A226"/>
    <mergeCell ref="A190:A198"/>
    <mergeCell ref="A200:A202"/>
    <mergeCell ref="A143:A154"/>
    <mergeCell ref="A158:A169"/>
    <mergeCell ref="A172:A174"/>
    <mergeCell ref="A176:A178"/>
    <mergeCell ref="A186:A187"/>
    <mergeCell ref="A204:A206"/>
    <mergeCell ref="A210:A218"/>
    <mergeCell ref="AI51:AM51"/>
    <mergeCell ref="AN51:AR51"/>
    <mergeCell ref="AS51:AW51"/>
    <mergeCell ref="AX51:BB51"/>
    <mergeCell ref="A54:A64"/>
    <mergeCell ref="J51:N51"/>
    <mergeCell ref="O51:S51"/>
    <mergeCell ref="T51:X51"/>
    <mergeCell ref="Y51:AC51"/>
    <mergeCell ref="AD51:AH51"/>
    <mergeCell ref="E51:I51"/>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s>
  <dataValidations count="1">
    <dataValidation type="list" allowBlank="1" showInputMessage="1" showErrorMessage="1" sqref="B7" xr:uid="{6570CE97-09CB-477D-B04C-F17394CE97D4}">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2665BAA7-F4A4-49A0-BEA0-B50C01CAA653}">
          <x14:formula1>
            <xm:f>'Fixed Data'!$E$55:$E$58</xm:f>
          </x14:formula1>
          <xm:sqref>B158:B169 B143:B154</xm:sqref>
        </x14:dataValidation>
        <x14:dataValidation type="list" allowBlank="1" showInputMessage="1" showErrorMessage="1" xr:uid="{43F81542-2E66-44CF-ABDE-8E52959021E9}">
          <x14:formula1>
            <xm:f>'Fixed Data'!$C$64:$C$65</xm:f>
          </x14:formula1>
          <xm:sqref>B66:B70</xm:sqref>
        </x14:dataValidation>
        <x14:dataValidation type="list" allowBlank="1" showInputMessage="1" showErrorMessage="1" xr:uid="{DE8E6ED3-C986-4B0C-8BF0-BB42C9FB5FE7}">
          <x14:formula1>
            <xm:f>'Fixed Data'!$C$55:$C$61</xm:f>
          </x14:formula1>
          <xm:sqref>C54:C63</xm:sqref>
        </x14:dataValidation>
        <x14:dataValidation type="list" allowBlank="1" showInputMessage="1" showErrorMessage="1" xr:uid="{B10AECE2-215A-4BA7-85F6-5EFB7034CF63}">
          <x14:formula1>
            <xm:f>'Fixed Data'!$A$55:$A$78</xm:f>
          </x14:formula1>
          <xm:sqref>B54:B63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3" tint="0.59999389629810485"/>
  </sheetPr>
  <dimension ref="A1:N31"/>
  <sheetViews>
    <sheetView zoomScale="85" zoomScaleNormal="85" workbookViewId="0">
      <selection activeCell="C10" sqref="C10:N10"/>
    </sheetView>
  </sheetViews>
  <sheetFormatPr defaultColWidth="9" defaultRowHeight="12.75"/>
  <cols>
    <col min="1" max="1" width="35.75" style="41" bestFit="1" customWidth="1"/>
    <col min="2" max="2" width="49.625" style="41" customWidth="1"/>
    <col min="3" max="3" width="6.5" style="41" customWidth="1"/>
    <col min="4" max="4" width="12.5" style="41" customWidth="1"/>
    <col min="5" max="5" width="10" style="41" customWidth="1"/>
    <col min="6" max="13" width="14.5" style="41" customWidth="1"/>
    <col min="14" max="14" width="9.625" style="41" customWidth="1"/>
    <col min="15" max="16384" width="9" style="41"/>
  </cols>
  <sheetData>
    <row r="1" spans="1:14" s="350" customFormat="1" ht="56.85" customHeight="1"/>
    <row r="2" spans="1:14">
      <c r="A2" s="40"/>
    </row>
    <row r="3" spans="1:14">
      <c r="A3" s="40"/>
    </row>
    <row r="4" spans="1:14">
      <c r="A4" s="42" t="s">
        <v>77</v>
      </c>
      <c r="B4" s="42" t="s">
        <v>78</v>
      </c>
      <c r="C4" s="351" t="s">
        <v>79</v>
      </c>
      <c r="D4" s="351"/>
      <c r="E4" s="351"/>
      <c r="F4" s="351"/>
      <c r="G4" s="351"/>
      <c r="H4" s="351"/>
      <c r="I4" s="351"/>
      <c r="J4" s="351"/>
      <c r="K4" s="351"/>
      <c r="L4" s="351"/>
      <c r="M4" s="351"/>
      <c r="N4" s="351"/>
    </row>
    <row r="5" spans="1:14" ht="72.400000000000006" customHeight="1">
      <c r="A5" s="94" t="s">
        <v>80</v>
      </c>
      <c r="B5" s="43" t="s">
        <v>81</v>
      </c>
      <c r="C5" s="353" t="s">
        <v>82</v>
      </c>
      <c r="D5" s="356"/>
      <c r="E5" s="356"/>
      <c r="F5" s="356"/>
      <c r="G5" s="356"/>
      <c r="H5" s="356"/>
      <c r="I5" s="356"/>
      <c r="J5" s="356"/>
      <c r="K5" s="356"/>
      <c r="L5" s="356"/>
      <c r="M5" s="356"/>
      <c r="N5" s="357"/>
    </row>
    <row r="6" spans="1:14" ht="83.65" customHeight="1">
      <c r="A6" s="95" t="s">
        <v>83</v>
      </c>
      <c r="B6" s="43" t="s">
        <v>84</v>
      </c>
      <c r="C6" s="352" t="s">
        <v>85</v>
      </c>
      <c r="D6" s="348"/>
      <c r="E6" s="348"/>
      <c r="F6" s="348"/>
      <c r="G6" s="348"/>
      <c r="H6" s="348"/>
      <c r="I6" s="348"/>
      <c r="J6" s="348"/>
      <c r="K6" s="348"/>
      <c r="L6" s="348"/>
      <c r="M6" s="348"/>
      <c r="N6" s="348"/>
    </row>
    <row r="7" spans="1:14" ht="70.900000000000006" customHeight="1">
      <c r="A7" s="96" t="s">
        <v>13</v>
      </c>
      <c r="B7" s="43" t="s">
        <v>86</v>
      </c>
      <c r="C7" s="348" t="s">
        <v>87</v>
      </c>
      <c r="D7" s="348"/>
      <c r="E7" s="348"/>
      <c r="F7" s="348"/>
      <c r="G7" s="348"/>
      <c r="H7" s="348"/>
      <c r="I7" s="348"/>
      <c r="J7" s="348"/>
      <c r="K7" s="348"/>
      <c r="L7" s="348"/>
      <c r="M7" s="348"/>
      <c r="N7" s="348"/>
    </row>
    <row r="8" spans="1:14" ht="158.65" customHeight="1">
      <c r="A8" s="95" t="s">
        <v>88</v>
      </c>
      <c r="B8" s="43" t="s">
        <v>89</v>
      </c>
      <c r="C8" s="348" t="s">
        <v>90</v>
      </c>
      <c r="D8" s="348"/>
      <c r="E8" s="348"/>
      <c r="F8" s="348"/>
      <c r="G8" s="348"/>
      <c r="H8" s="348"/>
      <c r="I8" s="348"/>
      <c r="J8" s="348"/>
      <c r="K8" s="348"/>
      <c r="L8" s="348"/>
      <c r="M8" s="348"/>
      <c r="N8" s="348"/>
    </row>
    <row r="9" spans="1:14" ht="105" customHeight="1">
      <c r="A9" s="97" t="s">
        <v>91</v>
      </c>
      <c r="B9" s="43" t="s">
        <v>92</v>
      </c>
      <c r="C9" s="348" t="s">
        <v>93</v>
      </c>
      <c r="D9" s="348"/>
      <c r="E9" s="348"/>
      <c r="F9" s="348"/>
      <c r="G9" s="348"/>
      <c r="H9" s="348"/>
      <c r="I9" s="348"/>
      <c r="J9" s="348"/>
      <c r="K9" s="348"/>
      <c r="L9" s="348"/>
      <c r="M9" s="348"/>
      <c r="N9" s="348"/>
    </row>
    <row r="10" spans="1:14" ht="105" customHeight="1">
      <c r="A10" s="157" t="s">
        <v>94</v>
      </c>
      <c r="B10" s="43" t="s">
        <v>95</v>
      </c>
      <c r="C10" s="353"/>
      <c r="D10" s="354"/>
      <c r="E10" s="354"/>
      <c r="F10" s="354"/>
      <c r="G10" s="354"/>
      <c r="H10" s="354"/>
      <c r="I10" s="354"/>
      <c r="J10" s="354"/>
      <c r="K10" s="354"/>
      <c r="L10" s="354"/>
      <c r="M10" s="354"/>
      <c r="N10" s="355"/>
    </row>
    <row r="11" spans="1:14" ht="384" customHeight="1">
      <c r="A11" s="98" t="s">
        <v>96</v>
      </c>
      <c r="B11" s="43" t="s">
        <v>97</v>
      </c>
      <c r="C11" s="348" t="s">
        <v>98</v>
      </c>
      <c r="D11" s="349"/>
      <c r="E11" s="349"/>
      <c r="F11" s="349"/>
      <c r="G11" s="349"/>
      <c r="H11" s="349"/>
      <c r="I11" s="349"/>
      <c r="J11" s="349"/>
      <c r="K11" s="349"/>
      <c r="L11" s="349"/>
      <c r="M11" s="349"/>
      <c r="N11" s="349"/>
    </row>
    <row r="12" spans="1:14" ht="122.25" customHeight="1">
      <c r="A12" s="229" t="s">
        <v>99</v>
      </c>
      <c r="B12" s="156" t="s">
        <v>100</v>
      </c>
      <c r="C12" s="346" t="s">
        <v>101</v>
      </c>
      <c r="D12" s="347"/>
      <c r="E12" s="347"/>
      <c r="F12" s="347"/>
      <c r="G12" s="347"/>
      <c r="H12" s="347"/>
      <c r="I12" s="347"/>
      <c r="J12" s="347"/>
      <c r="K12" s="347"/>
      <c r="L12" s="347"/>
      <c r="M12" s="347"/>
      <c r="N12" s="347"/>
    </row>
    <row r="14" spans="1:14">
      <c r="A14" s="99" t="s">
        <v>102</v>
      </c>
      <c r="B14" s="5" t="s">
        <v>103</v>
      </c>
    </row>
    <row r="15" spans="1:14">
      <c r="A15" s="102" t="s">
        <v>104</v>
      </c>
      <c r="B15" s="39"/>
    </row>
    <row r="16" spans="1:14">
      <c r="A16" s="100" t="s">
        <v>105</v>
      </c>
      <c r="B16" s="22"/>
    </row>
    <row r="17" spans="1:2">
      <c r="A17" s="103" t="s">
        <v>106</v>
      </c>
      <c r="B17" s="103"/>
    </row>
    <row r="18" spans="1:2">
      <c r="A18" s="101" t="s">
        <v>107</v>
      </c>
      <c r="B18" s="11"/>
    </row>
    <row r="19" spans="1:2">
      <c r="A19" s="104" t="s">
        <v>108</v>
      </c>
      <c r="B19" s="104"/>
    </row>
    <row r="31" spans="1:2" ht="12.75" customHeight="1"/>
  </sheetData>
  <mergeCells count="10">
    <mergeCell ref="C12:N12"/>
    <mergeCell ref="C11:N11"/>
    <mergeCell ref="A1:XFD1"/>
    <mergeCell ref="C4:N4"/>
    <mergeCell ref="C6:N6"/>
    <mergeCell ref="C7:N7"/>
    <mergeCell ref="C9:N9"/>
    <mergeCell ref="C10:N10"/>
    <mergeCell ref="C8:N8"/>
    <mergeCell ref="C5:N5"/>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BCE9B-324F-4B62-8E1C-6BBF2C876572}">
  <sheetPr>
    <tabColor theme="9" tint="0.59999389629810485"/>
  </sheetPr>
  <dimension ref="A1:S32"/>
  <sheetViews>
    <sheetView workbookViewId="0">
      <selection activeCell="D38" sqref="D38"/>
    </sheetView>
  </sheetViews>
  <sheetFormatPr defaultRowHeight="12.75"/>
  <cols>
    <col min="1" max="1" width="22" customWidth="1"/>
  </cols>
  <sheetData>
    <row r="1" spans="1:19">
      <c r="A1" s="4" t="s">
        <v>502</v>
      </c>
    </row>
    <row r="2" spans="1:19">
      <c r="A2" s="472" t="s">
        <v>503</v>
      </c>
      <c r="B2" s="472"/>
      <c r="C2" s="472"/>
      <c r="D2" s="472"/>
      <c r="E2" s="472"/>
      <c r="F2" s="472"/>
      <c r="G2" s="472"/>
      <c r="H2" s="472"/>
      <c r="I2" s="472"/>
      <c r="J2" s="472"/>
      <c r="K2" s="472"/>
      <c r="L2" s="472"/>
      <c r="M2" s="472"/>
      <c r="N2" s="472"/>
      <c r="O2" s="472"/>
      <c r="P2" s="472"/>
      <c r="Q2" s="472"/>
      <c r="R2" s="472"/>
      <c r="S2" s="472"/>
    </row>
    <row r="3" spans="1:19">
      <c r="A3" s="472"/>
      <c r="B3" s="472"/>
      <c r="C3" s="472"/>
      <c r="D3" s="472"/>
      <c r="E3" s="472"/>
      <c r="F3" s="472"/>
      <c r="G3" s="472"/>
      <c r="H3" s="472"/>
      <c r="I3" s="472"/>
      <c r="J3" s="472"/>
      <c r="K3" s="472"/>
      <c r="L3" s="472"/>
      <c r="M3" s="472"/>
      <c r="N3" s="472"/>
      <c r="O3" s="472"/>
      <c r="P3" s="472"/>
      <c r="Q3" s="472"/>
      <c r="R3" s="472"/>
      <c r="S3" s="472"/>
    </row>
    <row r="4" spans="1:19">
      <c r="A4" s="472"/>
      <c r="B4" s="472"/>
      <c r="C4" s="472"/>
      <c r="D4" s="472"/>
      <c r="E4" s="472"/>
      <c r="F4" s="472"/>
      <c r="G4" s="472"/>
      <c r="H4" s="472"/>
      <c r="I4" s="472"/>
      <c r="J4" s="472"/>
      <c r="K4" s="472"/>
      <c r="L4" s="472"/>
      <c r="M4" s="472"/>
      <c r="N4" s="472"/>
      <c r="O4" s="472"/>
      <c r="P4" s="472"/>
      <c r="Q4" s="472"/>
      <c r="R4" s="472"/>
      <c r="S4" s="472"/>
    </row>
    <row r="19" spans="1:19">
      <c r="A19" s="4" t="s">
        <v>505</v>
      </c>
    </row>
    <row r="20" spans="1:19">
      <c r="A20" s="472" t="s">
        <v>506</v>
      </c>
      <c r="B20" s="472"/>
      <c r="C20" s="472"/>
      <c r="D20" s="472"/>
      <c r="E20" s="472"/>
      <c r="F20" s="472"/>
      <c r="G20" s="472"/>
      <c r="H20" s="472"/>
      <c r="I20" s="472"/>
      <c r="J20" s="472"/>
      <c r="K20" s="472"/>
      <c r="L20" s="472"/>
      <c r="M20" s="472"/>
      <c r="N20" s="472"/>
      <c r="O20" s="472"/>
      <c r="P20" s="472"/>
      <c r="Q20" s="472"/>
      <c r="R20" s="472"/>
      <c r="S20" s="472"/>
    </row>
    <row r="21" spans="1:19" ht="25.5" customHeight="1">
      <c r="A21" s="472"/>
      <c r="B21" s="472"/>
      <c r="C21" s="472"/>
      <c r="D21" s="472"/>
      <c r="E21" s="472"/>
      <c r="F21" s="472"/>
      <c r="G21" s="472"/>
      <c r="H21" s="472"/>
      <c r="I21" s="472"/>
      <c r="J21" s="472"/>
      <c r="K21" s="472"/>
      <c r="L21" s="472"/>
      <c r="M21" s="472"/>
      <c r="N21" s="472"/>
      <c r="O21" s="472"/>
      <c r="P21" s="472"/>
      <c r="Q21" s="472"/>
      <c r="R21" s="472"/>
      <c r="S21" s="472"/>
    </row>
    <row r="23" spans="1:19">
      <c r="A23" s="158" t="s">
        <v>348</v>
      </c>
      <c r="B23" s="406"/>
      <c r="C23" s="406"/>
      <c r="D23" s="406"/>
      <c r="E23" s="406"/>
      <c r="F23" s="406"/>
      <c r="G23" s="406"/>
      <c r="H23" s="406"/>
      <c r="I23" s="406"/>
      <c r="J23" s="406"/>
      <c r="K23" s="406"/>
      <c r="L23" s="406"/>
      <c r="M23" s="406"/>
      <c r="N23" s="406"/>
      <c r="O23" s="406"/>
      <c r="P23" s="406"/>
      <c r="Q23" s="406"/>
      <c r="R23" s="406"/>
      <c r="S23" s="406"/>
    </row>
    <row r="24" spans="1:19">
      <c r="A24" s="158" t="s">
        <v>489</v>
      </c>
      <c r="B24" s="406"/>
      <c r="C24" s="406"/>
      <c r="D24" s="406"/>
      <c r="E24" s="406"/>
      <c r="F24" s="406"/>
      <c r="G24" s="406"/>
      <c r="H24" s="406"/>
      <c r="I24" s="406"/>
      <c r="J24" s="406"/>
      <c r="K24" s="406"/>
      <c r="L24" s="406"/>
      <c r="M24" s="406"/>
      <c r="N24" s="406"/>
      <c r="O24" s="406"/>
      <c r="P24" s="406"/>
      <c r="Q24" s="406"/>
      <c r="R24" s="406"/>
      <c r="S24" s="406"/>
    </row>
    <row r="25" spans="1:19">
      <c r="A25" s="159" t="s">
        <v>392</v>
      </c>
      <c r="B25" s="406"/>
      <c r="C25" s="406"/>
      <c r="D25" s="406"/>
      <c r="E25" s="406"/>
      <c r="F25" s="406"/>
      <c r="G25" s="406"/>
      <c r="H25" s="406"/>
      <c r="I25" s="406"/>
      <c r="J25" s="406"/>
      <c r="K25" s="406"/>
      <c r="L25" s="406"/>
      <c r="M25" s="406"/>
      <c r="N25" s="406"/>
      <c r="O25" s="406"/>
      <c r="P25" s="406"/>
      <c r="Q25" s="406"/>
      <c r="R25" s="406"/>
      <c r="S25" s="406"/>
    </row>
    <row r="26" spans="1:19">
      <c r="A26" s="159" t="s">
        <v>468</v>
      </c>
      <c r="B26" s="406"/>
      <c r="C26" s="406"/>
      <c r="D26" s="406"/>
      <c r="E26" s="406"/>
      <c r="F26" s="406"/>
      <c r="G26" s="406"/>
      <c r="H26" s="406"/>
      <c r="I26" s="406"/>
      <c r="J26" s="406"/>
      <c r="K26" s="406"/>
      <c r="L26" s="406"/>
      <c r="M26" s="406"/>
      <c r="N26" s="406"/>
      <c r="O26" s="406"/>
      <c r="P26" s="406"/>
      <c r="Q26" s="406"/>
      <c r="R26" s="406"/>
      <c r="S26" s="406"/>
    </row>
    <row r="27" spans="1:19">
      <c r="A27" s="159" t="s">
        <v>469</v>
      </c>
      <c r="B27" s="406"/>
      <c r="C27" s="406"/>
      <c r="D27" s="406"/>
      <c r="E27" s="406"/>
      <c r="F27" s="406"/>
      <c r="G27" s="406"/>
      <c r="H27" s="406"/>
      <c r="I27" s="406"/>
      <c r="J27" s="406"/>
      <c r="K27" s="406"/>
      <c r="L27" s="406"/>
      <c r="M27" s="406"/>
      <c r="N27" s="406"/>
      <c r="O27" s="406"/>
      <c r="P27" s="406"/>
      <c r="Q27" s="406"/>
      <c r="R27" s="406"/>
      <c r="S27" s="406"/>
    </row>
    <row r="31" spans="1:19">
      <c r="A31" s="4" t="s">
        <v>510</v>
      </c>
    </row>
    <row r="32" spans="1:19">
      <c r="A32" t="s">
        <v>511</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4" tint="-0.249977111117893"/>
  </sheetPr>
  <dimension ref="B1:AG74"/>
  <sheetViews>
    <sheetView topLeftCell="N1" zoomScale="80" zoomScaleNormal="80" workbookViewId="0">
      <selection activeCell="AD9" sqref="AD9:AF12"/>
    </sheetView>
  </sheetViews>
  <sheetFormatPr defaultColWidth="8.875" defaultRowHeight="12.75"/>
  <cols>
    <col min="1" max="1" width="8.875" style="41" customWidth="1"/>
    <col min="2" max="2" width="3.5" style="41" customWidth="1"/>
    <col min="3" max="3" width="10.25" style="41" bestFit="1" customWidth="1"/>
    <col min="4" max="4" width="43.5" style="41" customWidth="1"/>
    <col min="5" max="5" width="10.625" style="41" customWidth="1"/>
    <col min="6" max="6" width="12.375" style="41" customWidth="1"/>
    <col min="7" max="7" width="12.625" style="41" customWidth="1"/>
    <col min="8" max="8" width="11.375" style="41" customWidth="1"/>
    <col min="9" max="11" width="8.875" style="41" customWidth="1"/>
    <col min="12" max="14" width="8.875" style="67" customWidth="1"/>
    <col min="15" max="15" width="3.5" style="67" customWidth="1"/>
    <col min="22" max="22" width="3.5" style="67" customWidth="1"/>
    <col min="29" max="29" width="5.875" customWidth="1"/>
    <col min="30" max="31" width="45.5" style="67" customWidth="1"/>
    <col min="32" max="32" width="59.125" style="41" customWidth="1"/>
    <col min="33" max="16384" width="8.875" style="41"/>
  </cols>
  <sheetData>
    <row r="1" spans="2:33" ht="56.85" customHeight="1" thickBot="1">
      <c r="L1" s="41"/>
      <c r="M1" s="41"/>
      <c r="N1" s="41"/>
      <c r="O1" s="41"/>
      <c r="P1" s="79"/>
      <c r="Q1" s="79"/>
      <c r="R1" s="79"/>
      <c r="S1" s="79"/>
      <c r="T1" s="79"/>
      <c r="U1" s="79"/>
      <c r="V1" s="41"/>
      <c r="W1" s="79"/>
      <c r="X1" s="79"/>
      <c r="Y1" s="79"/>
      <c r="Z1" s="79"/>
      <c r="AA1" s="79"/>
      <c r="AB1" s="79"/>
      <c r="AC1" s="79"/>
      <c r="AD1" s="41"/>
      <c r="AE1" s="41"/>
    </row>
    <row r="2" spans="2:33" ht="10.15" customHeight="1">
      <c r="B2" s="61"/>
      <c r="C2" s="62"/>
      <c r="D2" s="62"/>
      <c r="E2" s="62"/>
      <c r="F2" s="62"/>
      <c r="G2" s="62"/>
      <c r="H2" s="62"/>
      <c r="I2" s="62"/>
      <c r="J2" s="62"/>
      <c r="K2" s="62"/>
      <c r="L2" s="62"/>
      <c r="M2" s="62"/>
      <c r="N2" s="62"/>
      <c r="O2" s="62"/>
      <c r="P2" s="41"/>
      <c r="Q2" s="41"/>
      <c r="R2" s="41"/>
      <c r="S2" s="41"/>
      <c r="T2" s="41"/>
      <c r="U2" s="41"/>
      <c r="V2" s="62"/>
      <c r="W2" s="41"/>
      <c r="X2" s="41"/>
      <c r="Y2" s="41"/>
      <c r="Z2" s="41"/>
      <c r="AA2" s="41"/>
      <c r="AB2" s="41"/>
      <c r="AC2" s="41"/>
      <c r="AD2" s="62"/>
      <c r="AE2" s="62"/>
      <c r="AF2" s="62"/>
      <c r="AG2" s="63"/>
    </row>
    <row r="3" spans="2:33">
      <c r="B3" s="64"/>
      <c r="C3" s="65" t="s">
        <v>109</v>
      </c>
      <c r="L3" s="41"/>
      <c r="M3" s="41"/>
      <c r="N3" s="41"/>
      <c r="O3" s="41"/>
      <c r="P3" s="41"/>
      <c r="Q3" s="41"/>
      <c r="R3" s="41"/>
      <c r="S3" s="41"/>
      <c r="T3" s="41"/>
      <c r="U3" s="41"/>
      <c r="V3" s="41"/>
      <c r="W3" s="41"/>
      <c r="X3" s="41"/>
      <c r="Y3" s="41"/>
      <c r="Z3" s="41"/>
      <c r="AA3" s="41"/>
      <c r="AB3" s="41"/>
      <c r="AC3" s="41"/>
      <c r="AD3" s="41"/>
      <c r="AE3" s="41"/>
      <c r="AG3" s="66"/>
    </row>
    <row r="4" spans="2:33">
      <c r="B4" s="64"/>
      <c r="C4" s="65"/>
      <c r="I4" s="358" t="s">
        <v>110</v>
      </c>
      <c r="J4" s="350"/>
      <c r="K4" s="350"/>
      <c r="L4" s="350"/>
      <c r="M4" s="350"/>
      <c r="N4" s="350"/>
      <c r="O4" s="41"/>
      <c r="P4" s="358" t="s">
        <v>111</v>
      </c>
      <c r="Q4" s="350"/>
      <c r="R4" s="350"/>
      <c r="S4" s="350"/>
      <c r="T4" s="350"/>
      <c r="U4" s="350"/>
      <c r="V4" s="41"/>
      <c r="W4" s="358" t="s">
        <v>112</v>
      </c>
      <c r="X4" s="350"/>
      <c r="Y4" s="350"/>
      <c r="Z4" s="350"/>
      <c r="AA4" s="350"/>
      <c r="AB4" s="350"/>
      <c r="AC4" s="41"/>
      <c r="AD4" s="41"/>
      <c r="AE4" s="41"/>
      <c r="AG4" s="66"/>
    </row>
    <row r="5" spans="2:33">
      <c r="B5" s="64"/>
      <c r="C5" s="65" t="s">
        <v>113</v>
      </c>
      <c r="P5" s="41"/>
      <c r="Q5" s="41"/>
      <c r="R5" s="41"/>
      <c r="S5" s="41"/>
      <c r="T5" s="41"/>
      <c r="U5" s="41"/>
      <c r="W5" s="41"/>
      <c r="X5" s="41"/>
      <c r="Y5" s="41"/>
      <c r="Z5" s="41"/>
      <c r="AA5" s="41"/>
      <c r="AB5" s="41"/>
      <c r="AC5" s="41"/>
      <c r="AG5" s="66"/>
    </row>
    <row r="6" spans="2:33">
      <c r="B6" s="64"/>
      <c r="H6" s="68"/>
      <c r="I6" s="362" t="s">
        <v>114</v>
      </c>
      <c r="J6" s="363"/>
      <c r="K6" s="363"/>
      <c r="L6" s="363"/>
      <c r="M6" s="363"/>
      <c r="N6" s="364"/>
      <c r="O6" s="76"/>
      <c r="P6" s="362" t="s">
        <v>114</v>
      </c>
      <c r="Q6" s="363"/>
      <c r="R6" s="363"/>
      <c r="S6" s="363"/>
      <c r="T6" s="363"/>
      <c r="U6" s="364"/>
      <c r="V6" s="76"/>
      <c r="W6" s="362" t="s">
        <v>114</v>
      </c>
      <c r="X6" s="363"/>
      <c r="Y6" s="363"/>
      <c r="Z6" s="363"/>
      <c r="AA6" s="363"/>
      <c r="AB6" s="364"/>
      <c r="AC6" s="41"/>
      <c r="AD6" s="41"/>
      <c r="AG6" s="66"/>
    </row>
    <row r="7" spans="2:33" ht="33.75" customHeight="1">
      <c r="B7" s="64"/>
      <c r="C7" s="69" t="s">
        <v>115</v>
      </c>
      <c r="D7" s="69" t="s">
        <v>116</v>
      </c>
      <c r="E7" s="70" t="s">
        <v>117</v>
      </c>
      <c r="F7" s="359" t="s">
        <v>118</v>
      </c>
      <c r="G7" s="361"/>
      <c r="H7" s="71" t="s">
        <v>119</v>
      </c>
      <c r="I7" s="69">
        <v>2035</v>
      </c>
      <c r="J7" s="69">
        <v>2040</v>
      </c>
      <c r="K7" s="69">
        <v>2045</v>
      </c>
      <c r="L7" s="69">
        <v>2050</v>
      </c>
      <c r="M7" s="69">
        <v>2060</v>
      </c>
      <c r="N7" s="69">
        <v>2070</v>
      </c>
      <c r="O7" s="76"/>
      <c r="P7" s="69">
        <v>2035</v>
      </c>
      <c r="Q7" s="69">
        <v>2040</v>
      </c>
      <c r="R7" s="69">
        <v>2045</v>
      </c>
      <c r="S7" s="69">
        <v>2050</v>
      </c>
      <c r="T7" s="69">
        <v>2060</v>
      </c>
      <c r="U7" s="69">
        <v>2070</v>
      </c>
      <c r="V7" s="76"/>
      <c r="W7" s="69">
        <v>2035</v>
      </c>
      <c r="X7" s="69">
        <v>2040</v>
      </c>
      <c r="Y7" s="69">
        <v>2045</v>
      </c>
      <c r="Z7" s="69">
        <v>2050</v>
      </c>
      <c r="AA7" s="69">
        <v>2060</v>
      </c>
      <c r="AB7" s="69">
        <v>2070</v>
      </c>
      <c r="AC7" s="41"/>
      <c r="AD7" s="70" t="s">
        <v>120</v>
      </c>
      <c r="AE7" s="70" t="s">
        <v>121</v>
      </c>
      <c r="AF7" s="70" t="s">
        <v>122</v>
      </c>
      <c r="AG7" s="66"/>
    </row>
    <row r="8" spans="2:33" ht="22.5">
      <c r="B8" s="64"/>
      <c r="C8" s="69"/>
      <c r="D8" s="69"/>
      <c r="E8" s="70"/>
      <c r="F8" s="70" t="s">
        <v>123</v>
      </c>
      <c r="G8" s="70" t="s">
        <v>124</v>
      </c>
      <c r="H8" s="71"/>
      <c r="I8" s="69"/>
      <c r="J8" s="69"/>
      <c r="K8" s="69"/>
      <c r="L8" s="69"/>
      <c r="M8" s="69"/>
      <c r="N8" s="69"/>
      <c r="O8" s="76"/>
      <c r="V8" s="76"/>
      <c r="AC8" s="41"/>
      <c r="AD8" s="70"/>
      <c r="AE8" s="70"/>
      <c r="AF8" s="70"/>
      <c r="AG8" s="66"/>
    </row>
    <row r="9" spans="2:33">
      <c r="B9" s="64"/>
      <c r="C9" s="72" t="s">
        <v>125</v>
      </c>
      <c r="D9" s="37" t="str" cm="1">
        <f t="array" aca="1" ref="D9" ca="1">INDIRECT("'" &amp; $C9 &amp;"'!" &amp; "B4")</f>
        <v>Baseline</v>
      </c>
      <c r="E9" s="37" t="str" cm="1">
        <f t="array" aca="1" ref="E9" ca="1">INDIRECT("'" &amp; $C9 &amp;"'!" &amp; "B7")</f>
        <v>N</v>
      </c>
      <c r="F9" s="37">
        <f ca="1">SUM(INDIRECT("'" &amp; $C9 &amp;"'!" &amp; "B26:F26"))</f>
        <v>0</v>
      </c>
      <c r="G9" s="37">
        <f ca="1">SUM(INDIRECT("'" &amp; $C9 &amp;"'!" &amp; "B27:F27"))</f>
        <v>-10.913843572056299</v>
      </c>
      <c r="H9" s="37" t="str" cm="1">
        <f t="array" aca="1" ref="H9" ca="1">INDIRECT("'" &amp; $C9 &amp;"'!" &amp; "B8")</f>
        <v>CV5.01</v>
      </c>
      <c r="I9" s="37" cm="1">
        <f t="array" aca="1" ref="I9" ca="1">INDIRECT("'" &amp; $C9 &amp;"'!" &amp; "B13")</f>
        <v>-199.73159405474104</v>
      </c>
      <c r="J9" s="37" cm="1">
        <f t="array" aca="1" ref="J9" ca="1">INDIRECT("'" &amp; $C9 &amp;"'!" &amp; "B14")</f>
        <v>-312.66434952154668</v>
      </c>
      <c r="K9" s="37" cm="1">
        <f t="array" aca="1" ref="K9" ca="1">INDIRECT("'" &amp; $C9 &amp;"'!" &amp; "B15")</f>
        <v>-426.09519740513349</v>
      </c>
      <c r="L9" s="37" cm="1">
        <f t="array" aca="1" ref="L9" ca="1">INDIRECT("'" &amp; $C9 &amp;"'!" &amp; "B16")</f>
        <v>-540.40633294233544</v>
      </c>
      <c r="M9" s="277" cm="1">
        <f t="array" aca="1" ref="M9" ca="1">INDIRECT("'" &amp; $C9 &amp;"'!" &amp; "B17")</f>
        <v>-1986.0768888023481</v>
      </c>
      <c r="N9" s="277" cm="1">
        <f t="array" aca="1" ref="N9" ca="1">INDIRECT("'" &amp; $C9 &amp;"'!" &amp; "B18")</f>
        <v>-3534.7401744847775</v>
      </c>
      <c r="O9" s="76"/>
      <c r="P9" s="37" cm="1">
        <f t="array" aca="1" ref="P9" ca="1">INDIRECT("'" &amp; $C9 &amp;"'!" &amp; "D13")</f>
        <v>-142.25770774869332</v>
      </c>
      <c r="Q9" s="37" cm="1">
        <f t="array" aca="1" ref="Q9" ca="1">INDIRECT("'" &amp; $C9 &amp;"'!" &amp; "D14")</f>
        <v>-221.42854109435197</v>
      </c>
      <c r="R9" s="37" cm="1">
        <f t="array" aca="1" ref="R9" ca="1">INDIRECT("'" &amp; $C9 &amp;"'!" &amp; "D15")</f>
        <v>-300.1472322576048</v>
      </c>
      <c r="S9" s="37" cm="1">
        <f t="array" aca="1" ref="S9" ca="1">INDIRECT("'" &amp; $C9 &amp;"'!" &amp; "D16")</f>
        <v>-378.74386822911282</v>
      </c>
      <c r="T9" s="277" cm="1">
        <f t="array" aca="1" ref="T9" ca="1">INDIRECT("'" &amp; $C9 &amp;"'!" &amp; "D17")</f>
        <v>-1264.6394683904321</v>
      </c>
      <c r="U9" s="277" cm="1">
        <f t="array" aca="1" ref="U9" ca="1">INDIRECT("'" &amp; $C9 &amp;"'!" &amp; "D18")</f>
        <v>-2193.8552758539854</v>
      </c>
      <c r="V9" s="76"/>
      <c r="W9" s="37" cm="1">
        <f t="array" aca="1" ref="W9" ca="1">INDIRECT("'" &amp; $C9 &amp;"'!" &amp; "F13")</f>
        <v>-257.19937447771417</v>
      </c>
      <c r="X9" s="37" cm="1">
        <f t="array" aca="1" ref="X9" ca="1">INDIRECT("'" &amp; $C9 &amp;"'!" &amp; "F14")</f>
        <v>-403.9870731499106</v>
      </c>
      <c r="Y9" s="37" cm="1">
        <f t="array" aca="1" ref="Y9" ca="1">INDIRECT("'" &amp; $C9 &amp;"'!" &amp; "F15")</f>
        <v>-552.08140024918555</v>
      </c>
      <c r="Z9" s="37" cm="1">
        <f t="array" aca="1" ref="Z9" ca="1">INDIRECT("'" &amp; $C9 &amp;"'!" &amp; "F16")</f>
        <v>-702.02010300445522</v>
      </c>
      <c r="AA9" s="277" cm="1">
        <f t="array" aca="1" ref="AA9" ca="1">INDIRECT("'" &amp; $C9 &amp;"'!" &amp; "F17")</f>
        <v>-2702.2147905251627</v>
      </c>
      <c r="AB9" s="277" cm="1">
        <f t="array" aca="1" ref="AB9" ca="1">INDIRECT("'" &amp; $C9 &amp;"'!" &amp; "F18")</f>
        <v>-4859.6436074434969</v>
      </c>
      <c r="AC9" s="41"/>
      <c r="AD9" s="84" t="s">
        <v>126</v>
      </c>
      <c r="AE9" s="84" t="s">
        <v>127</v>
      </c>
      <c r="AF9" s="84" t="s">
        <v>128</v>
      </c>
      <c r="AG9" s="66"/>
    </row>
    <row r="10" spans="2:33">
      <c r="B10" s="64"/>
      <c r="C10" s="72" t="s">
        <v>129</v>
      </c>
      <c r="D10" s="37" t="str" cm="1">
        <f t="array" aca="1" ref="D10" ca="1">INDIRECT("'" &amp; $C10 &amp;"'!" &amp; "B4")</f>
        <v>Preferred Option</v>
      </c>
      <c r="E10" s="37" t="str" cm="1">
        <f t="array" aca="1" ref="E10" ca="1">IF(ISTEXT($D10),INDIRECT("'" &amp; $C10 &amp;"'!" &amp; "B7"),"")</f>
        <v>Y</v>
      </c>
      <c r="F10" s="37">
        <f t="shared" ref="F10:F19" ca="1" si="0">IF(ISTEXT($D10),SUM(INDIRECT("'" &amp; $C10 &amp;"'!" &amp; "B26:f26")),"")</f>
        <v>-14.429999999999998</v>
      </c>
      <c r="G10" s="37">
        <f t="shared" ref="G10:G19" ca="1" si="1">IF(ISTEXT($D10),SUM(INDIRECT("'" &amp; $C10 &amp;"'!" &amp; "B27:f27")),"")</f>
        <v>-10.646478333632416</v>
      </c>
      <c r="H10" s="37" t="str" cm="1">
        <f t="array" aca="1" ref="H10" ca="1">IF(ISTEXT($D10),INDIRECT("'" &amp; $C10 &amp;"'!" &amp; "B8"),"")</f>
        <v>CV5.01</v>
      </c>
      <c r="I10" s="37" cm="1">
        <f t="array" aca="1" ref="I10" ca="1">IF(ISTEXT($D10),INDIRECT("'" &amp; $C10 &amp;"'!" &amp; "B13"),"")</f>
        <v>-204.40468802261719</v>
      </c>
      <c r="J10" s="37" cm="1">
        <f t="array" aca="1" ref="J10" ca="1">IF(ISTEXT($D10),INDIRECT("'" &amp; $C10 &amp;"'!" &amp; "B14"),"")</f>
        <v>-312.97056592279745</v>
      </c>
      <c r="K10" s="37" cm="1">
        <f t="array" aca="1" ref="K10" ca="1">IF(ISTEXT($D10),INDIRECT("'" &amp; $C10 &amp;"'!" &amp; "B15"),"")</f>
        <v>-421.26715314011625</v>
      </c>
      <c r="L10" s="37" cm="1">
        <f t="array" aca="1" ref="L10" ca="1">IF(ISTEXT($D10),INDIRECT("'" &amp; $C10 &amp;"'!" &amp; "B16"),"")</f>
        <v>-529.8833196130754</v>
      </c>
      <c r="M10" s="277" cm="1">
        <f t="array" aca="1" ref="M10" ca="1">IF(ISTEXT($D10),INDIRECT("'" &amp; $C10 &amp;"'!" &amp; "B17"),"")</f>
        <v>-1894.2308886530118</v>
      </c>
      <c r="N10" s="277" cm="1">
        <f t="array" aca="1" ref="N10" ca="1">IF(ISTEXT($D10),INDIRECT("'" &amp; $C10 &amp;"'!" &amp; "B18"),"")</f>
        <v>-3354.1159766877336</v>
      </c>
      <c r="O10" s="76"/>
      <c r="P10" s="37" cm="1">
        <f t="array" aca="1" ref="P10" ca="1">IF(ISTEXT($D10),INDIRECT("'" &amp; $C10 &amp;"'!" &amp; "D13"),"")</f>
        <v>-148.97703710147692</v>
      </c>
      <c r="Q10" s="37" cm="1">
        <f t="array" aca="1" ref="Q10" ca="1">IF(ISTEXT($D10),INDIRECT("'" &amp; $C10 &amp;"'!" &amp; "D14"),"")</f>
        <v>-225.47203677133521</v>
      </c>
      <c r="R10" s="37" cm="1">
        <f t="array" aca="1" ref="R10" ca="1">IF(ISTEXT($D10),INDIRECT("'" &amp; $C10 &amp;"'!" &amp; "D15"),"")</f>
        <v>-300.8421450437063</v>
      </c>
      <c r="S10" s="37" cm="1">
        <f t="array" aca="1" ref="S10" ca="1">IF(ISTEXT($D10),INDIRECT("'" &amp; $C10 &amp;"'!" &amp; "D16"),"")</f>
        <v>-375.62552465730619</v>
      </c>
      <c r="T10" s="277" cm="1">
        <f t="array" aca="1" ref="T10" ca="1">IF(ISTEXT($D10),INDIRECT("'" &amp; $C10 &amp;"'!" &amp; "D17"),"")</f>
        <v>-1211.4086311744018</v>
      </c>
      <c r="U10" s="277" cm="1">
        <f t="array" aca="1" ref="U10" ca="1">IF(ISTEXT($D10),INDIRECT("'" &amp; $C10 &amp;"'!" &amp; "D18"),"")</f>
        <v>-2087.1564964972154</v>
      </c>
      <c r="V10" s="76"/>
      <c r="W10" s="37" cm="1">
        <f t="array" aca="1" ref="W10" ca="1">IF(ISTEXT($D10),INDIRECT("'" &amp; $C10 &amp;"'!" &amp; "F13"),"")</f>
        <v>-259.82863299766279</v>
      </c>
      <c r="X10" s="37" cm="1">
        <f t="array" aca="1" ref="X10" ca="1">IF(ISTEXT($D10),INDIRECT("'" &amp; $C10 &amp;"'!" &amp; "F14"),"")</f>
        <v>-400.55379157081455</v>
      </c>
      <c r="Y10" s="37" cm="1">
        <f t="array" aca="1" ref="Y10" ca="1">IF(ISTEXT($D10),INDIRECT("'" &amp; $C10 &amp;"'!" &amp; "F15"),"")</f>
        <v>-541.73067698824968</v>
      </c>
      <c r="Z10" s="37" cm="1">
        <f t="array" aca="1" ref="Z10" ca="1">IF(ISTEXT($D10),INDIRECT("'" &amp; $C10 &amp;"'!" &amp; "F16"),"")</f>
        <v>-684.09728732457347</v>
      </c>
      <c r="AA10" s="277" cm="1">
        <f t="array" aca="1" ref="AA10" ca="1">IF(ISTEXT($D10),INDIRECT("'" &amp; $C10 &amp;"'!" &amp; "F17"),"")</f>
        <v>-2572.0518444936429</v>
      </c>
      <c r="AB10" s="277" cm="1">
        <f t="array" aca="1" ref="AB10" ca="1">IF(ISTEXT($D10),INDIRECT("'" &amp; $C10 &amp;"'!" &amp; "F18"),"")</f>
        <v>-4606.0014930778507</v>
      </c>
      <c r="AC10" s="41"/>
      <c r="AD10" s="84" t="s">
        <v>130</v>
      </c>
      <c r="AE10" s="84" t="s">
        <v>131</v>
      </c>
      <c r="AF10" s="84" t="s">
        <v>132</v>
      </c>
      <c r="AG10" s="66"/>
    </row>
    <row r="11" spans="2:33">
      <c r="B11" s="64"/>
      <c r="C11" s="72" t="s">
        <v>133</v>
      </c>
      <c r="D11" s="37" t="str" cm="1">
        <f t="array" aca="1" ref="D11" ca="1">INDIRECT("'" &amp; $C11 &amp;"'!" &amp; "B4")</f>
        <v>Do More - Increase in Volume by 20% (capacity upgrades remain the same)</v>
      </c>
      <c r="E11" s="37" t="str" cm="1">
        <f t="array" aca="1" ref="E11" ca="1">IF(ISTEXT($D11),INDIRECT("'" &amp; $C11 &amp;"'!" &amp; "B7"),"")</f>
        <v>N</v>
      </c>
      <c r="F11" s="37">
        <f t="shared" ca="1" si="0"/>
        <v>-15.879999999999999</v>
      </c>
      <c r="G11" s="37">
        <f t="shared" ca="1" si="1"/>
        <v>-10.610611498290737</v>
      </c>
      <c r="H11" s="37" t="str" cm="1">
        <f t="array" aca="1" ref="H11" ca="1">IF(ISTEXT($D11),INDIRECT("'" &amp; $C11 &amp;"'!" &amp; "B8"),"")</f>
        <v>CV5.01</v>
      </c>
      <c r="I11" s="37" cm="1">
        <f t="array" aca="1" ref="I11" ca="1">IF(ISTEXT($D11),INDIRECT("'" &amp; $C11 &amp;"'!" &amp; "B13"),"")</f>
        <v>-204.65238389217635</v>
      </c>
      <c r="J11" s="37" cm="1">
        <f t="array" aca="1" ref="J11" ca="1">IF(ISTEXT($D11),INDIRECT("'" &amp; $C11 &amp;"'!" &amp; "B14"),"")</f>
        <v>-312.66327051032408</v>
      </c>
      <c r="K11" s="37" cm="1">
        <f t="array" aca="1" ref="K11" ca="1">IF(ISTEXT($D11),INDIRECT("'" &amp; $C11 &amp;"'!" &amp; "B15"),"")</f>
        <v>-420.32631485721311</v>
      </c>
      <c r="L11" s="37" cm="1">
        <f t="array" aca="1" ref="L11" ca="1">IF(ISTEXT($D11),INDIRECT("'" &amp; $C11 &amp;"'!" &amp; "B16"),"")</f>
        <v>-528.25033064365664</v>
      </c>
      <c r="M11" s="277" cm="1">
        <f t="array" aca="1" ref="M11" ca="1">IF(ISTEXT($D11),INDIRECT("'" &amp; $C11 &amp;"'!" &amp; "B17"),"")</f>
        <v>-1880.126998793422</v>
      </c>
      <c r="N11" s="277" cm="1">
        <f t="array" aca="1" ref="N11" ca="1">IF(ISTEXT($D11),INDIRECT("'" &amp; $C11 &amp;"'!" &amp; "B18"),"")</f>
        <v>-3326.3551755150052</v>
      </c>
      <c r="O11" s="76"/>
      <c r="P11" s="37" cm="1">
        <f t="array" aca="1" ref="P11" ca="1">IF(ISTEXT($D11),INDIRECT("'" &amp; $C11 &amp;"'!" &amp; "D13"),"")</f>
        <v>-149.48008744012819</v>
      </c>
      <c r="Q11" s="37" cm="1">
        <f t="array" aca="1" ref="Q11" ca="1">IF(ISTEXT($D11),INDIRECT("'" &amp; $C11 &amp;"'!" &amp; "D14"),"")</f>
        <v>-225.62208226669364</v>
      </c>
      <c r="R11" s="37" cm="1">
        <f t="array" aca="1" ref="R11" ca="1">IF(ISTEXT($D11),INDIRECT("'" &amp; $C11 &amp;"'!" &amp; "D15"),"")</f>
        <v>-300.57190513201078</v>
      </c>
      <c r="S11" s="37" cm="1">
        <f t="array" aca="1" ref="S11" ca="1">IF(ISTEXT($D11),INDIRECT("'" &amp; $C11 &amp;"'!" &amp; "D16"),"")</f>
        <v>-374.88784342418666</v>
      </c>
      <c r="T11" s="277" cm="1">
        <f t="array" aca="1" ref="T11" ca="1">IF(ISTEXT($D11),INDIRECT("'" &amp; $C11 &amp;"'!" &amp; "D17"),"")</f>
        <v>-1203.0606221723847</v>
      </c>
      <c r="U11" s="277" cm="1">
        <f t="array" aca="1" ref="U11" ca="1">IF(ISTEXT($D11),INDIRECT("'" &amp; $C11 &amp;"'!" &amp; "D18"),"")</f>
        <v>-2070.6498788779422</v>
      </c>
      <c r="V11" s="76"/>
      <c r="W11" s="37" cm="1">
        <f t="array" aca="1" ref="W11" ca="1">IF(ISTEXT($D11),INDIRECT("'" &amp; $C11 &amp;"'!" &amp; "F13"),"")</f>
        <v>-259.8211968651936</v>
      </c>
      <c r="X11" s="37" cm="1">
        <f t="array" aca="1" ref="X11" ca="1">IF(ISTEXT($D11),INDIRECT("'" &amp; $C11 &amp;"'!" &amp; "F14"),"")</f>
        <v>-399.78882599091787</v>
      </c>
      <c r="Y11" s="37" cm="1">
        <f t="array" aca="1" ref="Y11" ca="1">IF(ISTEXT($D11),INDIRECT("'" &amp; $C11 &amp;"'!" &amp; "F15"),"")</f>
        <v>-540.11920925700099</v>
      </c>
      <c r="Z11" s="37" cm="1">
        <f t="array" aca="1" ref="Z11" ca="1">IF(ISTEXT($D11),INDIRECT("'" &amp; $C11 &amp;"'!" &amp; "F16"),"")</f>
        <v>-681.56950758731034</v>
      </c>
      <c r="AA11" s="277" cm="1">
        <f t="array" aca="1" ref="AA11" ca="1">IF(ISTEXT($D11),INDIRECT("'" &amp; $C11 &amp;"'!" &amp; "F17"),"")</f>
        <v>-2552.2382750480765</v>
      </c>
      <c r="AB11" s="277" cm="1">
        <f t="array" aca="1" ref="AB11" ca="1">IF(ISTEXT($D11),INDIRECT("'" &amp; $C11 &amp;"'!" &amp; "F18"),"")</f>
        <v>-4567.1275834639982</v>
      </c>
      <c r="AC11" s="41"/>
      <c r="AD11" s="84" t="s">
        <v>134</v>
      </c>
      <c r="AE11" s="84" t="s">
        <v>135</v>
      </c>
      <c r="AF11" s="84" t="s">
        <v>136</v>
      </c>
      <c r="AG11" s="66"/>
    </row>
    <row r="12" spans="2:33">
      <c r="B12" s="64"/>
      <c r="C12" s="72" t="s">
        <v>137</v>
      </c>
      <c r="D12" s="37" t="str" cm="1">
        <f t="array" aca="1" ref="D12" ca="1">INDIRECT("'" &amp; $C12 &amp;"'!" &amp; "B4")</f>
        <v>Do Less - Decrease in Volume 20% reduction on all interventions</v>
      </c>
      <c r="E12" s="37" t="str" cm="1">
        <f t="array" aca="1" ref="E12" ca="1">IF(ISTEXT($D12),INDIRECT("'" &amp; $C12 &amp;"'!" &amp; "B7"),"")</f>
        <v>N</v>
      </c>
      <c r="F12" s="37">
        <f t="shared" ca="1" si="0"/>
        <v>-12.979999999999999</v>
      </c>
      <c r="G12" s="37">
        <f t="shared" ca="1" si="1"/>
        <v>-10.782441107597766</v>
      </c>
      <c r="H12" s="37" t="str" cm="1">
        <f t="array" aca="1" ref="H12" ca="1">IF(ISTEXT($D12),INDIRECT("'" &amp; $C12 &amp;"'!" &amp; "B8"),"")</f>
        <v>CV5.01</v>
      </c>
      <c r="I12" s="37" cm="1">
        <f t="array" aca="1" ref="I12" ca="1">IF(ISTEXT($D12),INDIRECT("'" &amp; $C12 &amp;"'!" &amp; "B13"),"")</f>
        <v>-205.5983413920768</v>
      </c>
      <c r="J12" s="37" cm="1">
        <f t="array" aca="1" ref="J12" ca="1">IF(ISTEXT($D12),INDIRECT("'" &amp; $C12 &amp;"'!" &amp; "B14"),"")</f>
        <v>-315.82980499459092</v>
      </c>
      <c r="K12" s="37" cm="1">
        <f t="array" aca="1" ref="K12" ca="1">IF(ISTEXT($D12),INDIRECT("'" &amp; $C12 &amp;"'!" &amp; "B15"),"")</f>
        <v>-425.90863609375725</v>
      </c>
      <c r="L12" s="37" cm="1">
        <f t="array" aca="1" ref="L12" ca="1">IF(ISTEXT($D12),INDIRECT("'" &amp; $C12 &amp;"'!" &amp; "B16"),"")</f>
        <v>-536.40693045101523</v>
      </c>
      <c r="M12" s="277" cm="1">
        <f t="array" aca="1" ref="M12" ca="1">IF(ISTEXT($D12),INDIRECT("'" &amp; $C12 &amp;"'!" &amp; "B17"),"")</f>
        <v>-1914.8875679872547</v>
      </c>
      <c r="N12" s="277" cm="1">
        <f t="array" aca="1" ref="N12" ca="1">IF(ISTEXT($D12),INDIRECT("'" &amp; $C12 &amp;"'!" &amp; "B18"),"")</f>
        <v>-3390.3481322398716</v>
      </c>
      <c r="O12" s="76"/>
      <c r="P12" s="37" cm="1">
        <f t="array" aca="1" ref="P12" ca="1">IF(ISTEXT($D12),INDIRECT("'" &amp; $C12 &amp;"'!" &amp; "D13"),"")</f>
        <v>-149.30506785594713</v>
      </c>
      <c r="Q12" s="37" cm="1">
        <f t="array" aca="1" ref="Q12" ca="1">IF(ISTEXT($D12),INDIRECT("'" &amp; $C12 &amp;"'!" &amp; "D14"),"")</f>
        <v>-226.83670479154034</v>
      </c>
      <c r="R12" s="37" cm="1">
        <f t="array" aca="1" ref="R12" ca="1">IF(ISTEXT($D12),INDIRECT("'" &amp; $C12 &amp;"'!" &amp; "D15"),"")</f>
        <v>-303.32502434693396</v>
      </c>
      <c r="S12" s="37" cm="1">
        <f t="array" aca="1" ref="S12" ca="1">IF(ISTEXT($D12),INDIRECT("'" &amp; $C12 &amp;"'!" &amp; "D16"),"")</f>
        <v>-379.29085140666751</v>
      </c>
      <c r="T12" s="277" cm="1">
        <f t="array" aca="1" ref="T12" ca="1">IF(ISTEXT($D12),INDIRECT("'" &amp; $C12 &amp;"'!" &amp; "D17"),"")</f>
        <v>-1223.5686254788727</v>
      </c>
      <c r="U12" s="277" cm="1">
        <f t="array" aca="1" ref="U12" ca="1">IF(ISTEXT($D12),INDIRECT("'" &amp; $C12 &amp;"'!" &amp; "D18"),"")</f>
        <v>-2108.5138357607561</v>
      </c>
      <c r="V12" s="76"/>
      <c r="W12" s="37" cm="1">
        <f t="array" aca="1" ref="W12" ca="1">IF(ISTEXT($D12),INDIRECT("'" &amp; $C12 &amp;"'!" &amp; "F13"),"")</f>
        <v>-261.8871636166528</v>
      </c>
      <c r="X12" s="37" cm="1">
        <f t="array" aca="1" ref="X12" ca="1">IF(ISTEXT($D12),INDIRECT("'" &amp; $C12 &amp;"'!" &amp; "F14"),"")</f>
        <v>-404.90857431375605</v>
      </c>
      <c r="Y12" s="37" cm="1">
        <f t="array" aca="1" ref="Y12" ca="1">IF(ISTEXT($D12),INDIRECT("'" &amp; $C12 &amp;"'!" &amp; "F15"),"")</f>
        <v>-548.53080774144428</v>
      </c>
      <c r="Z12" s="37" cm="1">
        <f t="array" aca="1" ref="Z12" ca="1">IF(ISTEXT($D12),INDIRECT("'" &amp; $C12 &amp;"'!" &amp; "F16"),"")</f>
        <v>-693.47751994558348</v>
      </c>
      <c r="AA12" s="277" cm="1">
        <f t="array" aca="1" ref="AA12" ca="1">IF(ISTEXT($D12),INDIRECT("'" &amp; $C12 &amp;"'!" &amp; "F17"),"")</f>
        <v>-2601.1505515224285</v>
      </c>
      <c r="AB12" s="277" cm="1">
        <f t="array" aca="1" ref="AB12" ca="1">IF(ISTEXT($D12),INDIRECT("'" &amp; $C12 &amp;"'!" &amp; "F18"),"")</f>
        <v>-4656.9437522260796</v>
      </c>
      <c r="AC12" s="41"/>
      <c r="AD12" s="84" t="s">
        <v>138</v>
      </c>
      <c r="AE12" s="84" t="s">
        <v>139</v>
      </c>
      <c r="AF12" s="84" t="s">
        <v>140</v>
      </c>
      <c r="AG12" s="66"/>
    </row>
    <row r="13" spans="2:33">
      <c r="B13" s="64"/>
      <c r="C13" s="72" t="s">
        <v>141</v>
      </c>
      <c r="D13" s="37" cm="1">
        <f t="array" aca="1" ref="D13" ca="1">INDIRECT("'" &amp; $C13 &amp;"'!" &amp; "B4")</f>
        <v>0</v>
      </c>
      <c r="E13" s="37" t="str" cm="1">
        <f t="array" aca="1" ref="E13" ca="1">IF(ISTEXT($D13),INDIRECT("'" &amp; $C13 &amp;"'!" &amp; "B7"),"")</f>
        <v/>
      </c>
      <c r="F13" s="37" t="str">
        <f t="shared" ca="1" si="0"/>
        <v/>
      </c>
      <c r="G13" s="37" t="str">
        <f t="shared" ca="1" si="1"/>
        <v/>
      </c>
      <c r="H13" s="37" t="str" cm="1">
        <f t="array" aca="1" ref="H13" ca="1">IF(ISTEXT($D13),INDIRECT("'" &amp; $C13 &amp;"'!" &amp; "B8"),"")</f>
        <v/>
      </c>
      <c r="I13" s="37" t="str" cm="1">
        <f t="array" aca="1" ref="I13" ca="1">IF(ISTEXT($D13),INDIRECT("'" &amp; $C13 &amp;"'!" &amp; "B13"),"")</f>
        <v/>
      </c>
      <c r="J13" s="37" t="str" cm="1">
        <f t="array" aca="1" ref="J13" ca="1">IF(ISTEXT($D13),INDIRECT("'" &amp; $C13 &amp;"'!" &amp; "B14"),"")</f>
        <v/>
      </c>
      <c r="K13" s="37" t="str" cm="1">
        <f t="array" aca="1" ref="K13" ca="1">IF(ISTEXT($D13),INDIRECT("'" &amp; $C13 &amp;"'!" &amp; "B15"),"")</f>
        <v/>
      </c>
      <c r="L13" s="37" t="str" cm="1">
        <f t="array" aca="1" ref="L13" ca="1">IF(ISTEXT($D13),INDIRECT("'" &amp; $C13 &amp;"'!" &amp; "B16"),"")</f>
        <v/>
      </c>
      <c r="M13" s="277" t="str" cm="1">
        <f t="array" aca="1" ref="M13" ca="1">IF(ISTEXT($D13),INDIRECT("'" &amp; $C13 &amp;"'!" &amp; "B17"),"")</f>
        <v/>
      </c>
      <c r="N13" s="277" t="str" cm="1">
        <f t="array" aca="1" ref="N13" ca="1">IF(ISTEXT($D13),INDIRECT("'" &amp; $C13 &amp;"'!" &amp; "B18"),"")</f>
        <v/>
      </c>
      <c r="O13" s="76"/>
      <c r="P13" s="37" t="str" cm="1">
        <f t="array" aca="1" ref="P13" ca="1">IF(ISTEXT($D13),INDIRECT("'" &amp; $C13 &amp;"'!" &amp; "D13"),"")</f>
        <v/>
      </c>
      <c r="Q13" s="37" t="str" cm="1">
        <f t="array" aca="1" ref="Q13" ca="1">IF(ISTEXT($D13),INDIRECT("'" &amp; $C13 &amp;"'!" &amp; "D14"),"")</f>
        <v/>
      </c>
      <c r="R13" s="37" t="str" cm="1">
        <f t="array" aca="1" ref="R13" ca="1">IF(ISTEXT($D13),INDIRECT("'" &amp; $C13 &amp;"'!" &amp; "D15"),"")</f>
        <v/>
      </c>
      <c r="S13" s="37" t="str" cm="1">
        <f t="array" aca="1" ref="S13" ca="1">IF(ISTEXT($D13),INDIRECT("'" &amp; $C13 &amp;"'!" &amp; "D16"),"")</f>
        <v/>
      </c>
      <c r="T13" s="277" t="str" cm="1">
        <f t="array" aca="1" ref="T13" ca="1">IF(ISTEXT($D13),INDIRECT("'" &amp; $C13 &amp;"'!" &amp; "D17"),"")</f>
        <v/>
      </c>
      <c r="U13" s="277" t="str" cm="1">
        <f t="array" aca="1" ref="U13" ca="1">IF(ISTEXT($D13),INDIRECT("'" &amp; $C13 &amp;"'!" &amp; "D18"),"")</f>
        <v/>
      </c>
      <c r="V13" s="76"/>
      <c r="W13" s="37" t="str" cm="1">
        <f t="array" aca="1" ref="W13" ca="1">IF(ISTEXT($D13),INDIRECT("'" &amp; $C13 &amp;"'!" &amp; "F13"),"")</f>
        <v/>
      </c>
      <c r="X13" s="37" t="str" cm="1">
        <f t="array" aca="1" ref="X13" ca="1">IF(ISTEXT($D13),INDIRECT("'" &amp; $C13 &amp;"'!" &amp; "F14"),"")</f>
        <v/>
      </c>
      <c r="Y13" s="37" t="str" cm="1">
        <f t="array" aca="1" ref="Y13" ca="1">IF(ISTEXT($D13),INDIRECT("'" &amp; $C13 &amp;"'!" &amp; "F15"),"")</f>
        <v/>
      </c>
      <c r="Z13" s="37" t="str" cm="1">
        <f t="array" aca="1" ref="Z13" ca="1">IF(ISTEXT($D13),INDIRECT("'" &amp; $C13 &amp;"'!" &amp; "F16"),"")</f>
        <v/>
      </c>
      <c r="AA13" s="277" t="str" cm="1">
        <f t="array" aca="1" ref="AA13" ca="1">IF(ISTEXT($D13),INDIRECT("'" &amp; $C13 &amp;"'!" &amp; "F17"),"")</f>
        <v/>
      </c>
      <c r="AB13" s="277" t="str" cm="1">
        <f t="array" aca="1" ref="AB13" ca="1">IF(ISTEXT($D13),INDIRECT("'" &amp; $C13 &amp;"'!" &amp; "F18"),"")</f>
        <v/>
      </c>
      <c r="AC13" s="41"/>
      <c r="AD13" s="84"/>
      <c r="AE13" s="84"/>
      <c r="AF13" s="84"/>
      <c r="AG13" s="66"/>
    </row>
    <row r="14" spans="2:33">
      <c r="B14" s="64"/>
      <c r="C14" s="72" t="s">
        <v>142</v>
      </c>
      <c r="D14" s="37" cm="1">
        <f t="array" aca="1" ref="D14" ca="1">INDIRECT("'" &amp; $C14 &amp;"'!" &amp; "B4")</f>
        <v>0</v>
      </c>
      <c r="E14" s="37" t="str" cm="1">
        <f t="array" aca="1" ref="E14" ca="1">IF(ISTEXT($D14),INDIRECT("'" &amp; $C14 &amp;"'!" &amp; "B7"),"")</f>
        <v/>
      </c>
      <c r="F14" s="37" t="str">
        <f t="shared" ca="1" si="0"/>
        <v/>
      </c>
      <c r="G14" s="37" t="str">
        <f t="shared" ca="1" si="1"/>
        <v/>
      </c>
      <c r="H14" s="37" t="str" cm="1">
        <f t="array" aca="1" ref="H14" ca="1">IF(ISTEXT($D14),INDIRECT("'" &amp; $C14 &amp;"'!" &amp; "B8"),"")</f>
        <v/>
      </c>
      <c r="I14" s="37" t="str" cm="1">
        <f t="array" aca="1" ref="I14" ca="1">IF(ISTEXT($D14),INDIRECT("'" &amp; $C14 &amp;"'!" &amp; "B13"),"")</f>
        <v/>
      </c>
      <c r="J14" s="37" t="str" cm="1">
        <f t="array" aca="1" ref="J14" ca="1">IF(ISTEXT($D14),INDIRECT("'" &amp; $C14 &amp;"'!" &amp; "B14"),"")</f>
        <v/>
      </c>
      <c r="K14" s="37" t="str" cm="1">
        <f t="array" aca="1" ref="K14" ca="1">IF(ISTEXT($D14),INDIRECT("'" &amp; $C14 &amp;"'!" &amp; "B15"),"")</f>
        <v/>
      </c>
      <c r="L14" s="37" t="str" cm="1">
        <f t="array" aca="1" ref="L14" ca="1">IF(ISTEXT($D14),INDIRECT("'" &amp; $C14 &amp;"'!" &amp; "B16"),"")</f>
        <v/>
      </c>
      <c r="M14" s="277" t="str" cm="1">
        <f t="array" aca="1" ref="M14" ca="1">IF(ISTEXT($D14),INDIRECT("'" &amp; $C14 &amp;"'!" &amp; "B17"),"")</f>
        <v/>
      </c>
      <c r="N14" s="277" t="str" cm="1">
        <f t="array" aca="1" ref="N14" ca="1">IF(ISTEXT($D14),INDIRECT("'" &amp; $C14 &amp;"'!" &amp; "B18"),"")</f>
        <v/>
      </c>
      <c r="O14" s="76"/>
      <c r="P14" s="37" t="str" cm="1">
        <f t="array" aca="1" ref="P14" ca="1">IF(ISTEXT($D14),INDIRECT("'" &amp; $C14 &amp;"'!" &amp; "D13"),"")</f>
        <v/>
      </c>
      <c r="Q14" s="37" t="str" cm="1">
        <f t="array" aca="1" ref="Q14" ca="1">IF(ISTEXT($D14),INDIRECT("'" &amp; $C14 &amp;"'!" &amp; "D14"),"")</f>
        <v/>
      </c>
      <c r="R14" s="37" t="str" cm="1">
        <f t="array" aca="1" ref="R14" ca="1">IF(ISTEXT($D14),INDIRECT("'" &amp; $C14 &amp;"'!" &amp; "D15"),"")</f>
        <v/>
      </c>
      <c r="S14" s="37" t="str" cm="1">
        <f t="array" aca="1" ref="S14" ca="1">IF(ISTEXT($D14),INDIRECT("'" &amp; $C14 &amp;"'!" &amp; "D16"),"")</f>
        <v/>
      </c>
      <c r="T14" s="277" t="str" cm="1">
        <f t="array" aca="1" ref="T14" ca="1">IF(ISTEXT($D14),INDIRECT("'" &amp; $C14 &amp;"'!" &amp; "D17"),"")</f>
        <v/>
      </c>
      <c r="U14" s="277" t="str" cm="1">
        <f t="array" aca="1" ref="U14" ca="1">IF(ISTEXT($D14),INDIRECT("'" &amp; $C14 &amp;"'!" &amp; "D18"),"")</f>
        <v/>
      </c>
      <c r="V14" s="76"/>
      <c r="W14" s="37" t="str" cm="1">
        <f t="array" aca="1" ref="W14" ca="1">IF(ISTEXT($D14),INDIRECT("'" &amp; $C14 &amp;"'!" &amp; "F13"),"")</f>
        <v/>
      </c>
      <c r="X14" s="37" t="str" cm="1">
        <f t="array" aca="1" ref="X14" ca="1">IF(ISTEXT($D14),INDIRECT("'" &amp; $C14 &amp;"'!" &amp; "F14"),"")</f>
        <v/>
      </c>
      <c r="Y14" s="37" t="str" cm="1">
        <f t="array" aca="1" ref="Y14" ca="1">IF(ISTEXT($D14),INDIRECT("'" &amp; $C14 &amp;"'!" &amp; "F15"),"")</f>
        <v/>
      </c>
      <c r="Z14" s="37" t="str" cm="1">
        <f t="array" aca="1" ref="Z14" ca="1">IF(ISTEXT($D14),INDIRECT("'" &amp; $C14 &amp;"'!" &amp; "F16"),"")</f>
        <v/>
      </c>
      <c r="AA14" s="277" t="str" cm="1">
        <f t="array" aca="1" ref="AA14" ca="1">IF(ISTEXT($D14),INDIRECT("'" &amp; $C14 &amp;"'!" &amp; "F17"),"")</f>
        <v/>
      </c>
      <c r="AB14" s="277" t="str" cm="1">
        <f t="array" aca="1" ref="AB14" ca="1">IF(ISTEXT($D14),INDIRECT("'" &amp; $C14 &amp;"'!" &amp; "F18"),"")</f>
        <v/>
      </c>
      <c r="AC14" s="41"/>
      <c r="AD14" s="84"/>
      <c r="AE14" s="84"/>
      <c r="AF14" s="84"/>
      <c r="AG14" s="66"/>
    </row>
    <row r="15" spans="2:33">
      <c r="B15" s="64"/>
      <c r="C15" s="72" t="s">
        <v>143</v>
      </c>
      <c r="D15" s="37" cm="1">
        <f t="array" aca="1" ref="D15" ca="1">INDIRECT("'" &amp; $C15 &amp;"'!" &amp; "B4")</f>
        <v>0</v>
      </c>
      <c r="E15" s="37" t="str" cm="1">
        <f t="array" aca="1" ref="E15" ca="1">IF(ISTEXT($D15),INDIRECT("'" &amp; $C15 &amp;"'!" &amp; "B7"),"")</f>
        <v/>
      </c>
      <c r="F15" s="37" t="str">
        <f t="shared" ca="1" si="0"/>
        <v/>
      </c>
      <c r="G15" s="37" t="str">
        <f t="shared" ca="1" si="1"/>
        <v/>
      </c>
      <c r="H15" s="37" t="str" cm="1">
        <f t="array" aca="1" ref="H15" ca="1">IF(ISTEXT($D15),INDIRECT("'" &amp; $C15 &amp;"'!" &amp; "B8"),"")</f>
        <v/>
      </c>
      <c r="I15" s="37" t="str" cm="1">
        <f t="array" aca="1" ref="I15" ca="1">IF(ISTEXT($D15),INDIRECT("'" &amp; $C15 &amp;"'!" &amp; "B13"),"")</f>
        <v/>
      </c>
      <c r="J15" s="37" t="str" cm="1">
        <f t="array" aca="1" ref="J15" ca="1">IF(ISTEXT($D15),INDIRECT("'" &amp; $C15 &amp;"'!" &amp; "B14"),"")</f>
        <v/>
      </c>
      <c r="K15" s="37" t="str" cm="1">
        <f t="array" aca="1" ref="K15" ca="1">IF(ISTEXT($D15),INDIRECT("'" &amp; $C15 &amp;"'!" &amp; "B15"),"")</f>
        <v/>
      </c>
      <c r="L15" s="37" t="str" cm="1">
        <f t="array" aca="1" ref="L15" ca="1">IF(ISTEXT($D15),INDIRECT("'" &amp; $C15 &amp;"'!" &amp; "B16"),"")</f>
        <v/>
      </c>
      <c r="M15" s="277" t="str" cm="1">
        <f t="array" aca="1" ref="M15" ca="1">IF(ISTEXT($D15),INDIRECT("'" &amp; $C15 &amp;"'!" &amp; "B17"),"")</f>
        <v/>
      </c>
      <c r="N15" s="277" t="str" cm="1">
        <f t="array" aca="1" ref="N15" ca="1">IF(ISTEXT($D15),INDIRECT("'" &amp; $C15 &amp;"'!" &amp; "B18"),"")</f>
        <v/>
      </c>
      <c r="O15" s="76"/>
      <c r="P15" s="37" t="str" cm="1">
        <f t="array" aca="1" ref="P15" ca="1">IF(ISTEXT($D15),INDIRECT("'" &amp; $C15 &amp;"'!" &amp; "D13"),"")</f>
        <v/>
      </c>
      <c r="Q15" s="37" t="str" cm="1">
        <f t="array" aca="1" ref="Q15" ca="1">IF(ISTEXT($D15),INDIRECT("'" &amp; $C15 &amp;"'!" &amp; "D14"),"")</f>
        <v/>
      </c>
      <c r="R15" s="37" t="str" cm="1">
        <f t="array" aca="1" ref="R15" ca="1">IF(ISTEXT($D15),INDIRECT("'" &amp; $C15 &amp;"'!" &amp; "D15"),"")</f>
        <v/>
      </c>
      <c r="S15" s="37" t="str" cm="1">
        <f t="array" aca="1" ref="S15" ca="1">IF(ISTEXT($D15),INDIRECT("'" &amp; $C15 &amp;"'!" &amp; "D16"),"")</f>
        <v/>
      </c>
      <c r="T15" s="277" t="str" cm="1">
        <f t="array" aca="1" ref="T15" ca="1">IF(ISTEXT($D15),INDIRECT("'" &amp; $C15 &amp;"'!" &amp; "D17"),"")</f>
        <v/>
      </c>
      <c r="U15" s="277" t="str" cm="1">
        <f t="array" aca="1" ref="U15" ca="1">IF(ISTEXT($D15),INDIRECT("'" &amp; $C15 &amp;"'!" &amp; "D18"),"")</f>
        <v/>
      </c>
      <c r="V15" s="76"/>
      <c r="W15" s="37" t="str" cm="1">
        <f t="array" aca="1" ref="W15" ca="1">IF(ISTEXT($D15),INDIRECT("'" &amp; $C15 &amp;"'!" &amp; "F13"),"")</f>
        <v/>
      </c>
      <c r="X15" s="37" t="str" cm="1">
        <f t="array" aca="1" ref="X15" ca="1">IF(ISTEXT($D15),INDIRECT("'" &amp; $C15 &amp;"'!" &amp; "F14"),"")</f>
        <v/>
      </c>
      <c r="Y15" s="37" t="str" cm="1">
        <f t="array" aca="1" ref="Y15" ca="1">IF(ISTEXT($D15),INDIRECT("'" &amp; $C15 &amp;"'!" &amp; "F15"),"")</f>
        <v/>
      </c>
      <c r="Z15" s="37" t="str" cm="1">
        <f t="array" aca="1" ref="Z15" ca="1">IF(ISTEXT($D15),INDIRECT("'" &amp; $C15 &amp;"'!" &amp; "F16"),"")</f>
        <v/>
      </c>
      <c r="AA15" s="277" t="str" cm="1">
        <f t="array" aca="1" ref="AA15" ca="1">IF(ISTEXT($D15),INDIRECT("'" &amp; $C15 &amp;"'!" &amp; "F17"),"")</f>
        <v/>
      </c>
      <c r="AB15" s="277" t="str" cm="1">
        <f t="array" aca="1" ref="AB15" ca="1">IF(ISTEXT($D15),INDIRECT("'" &amp; $C15 &amp;"'!" &amp; "F18"),"")</f>
        <v/>
      </c>
      <c r="AC15" s="41"/>
      <c r="AD15" s="84"/>
      <c r="AE15" s="84"/>
      <c r="AF15" s="84"/>
      <c r="AG15" s="66"/>
    </row>
    <row r="16" spans="2:33">
      <c r="B16" s="64"/>
      <c r="C16" s="72" t="s">
        <v>144</v>
      </c>
      <c r="D16" s="37" cm="1">
        <f t="array" aca="1" ref="D16" ca="1">INDIRECT("'" &amp; $C16 &amp;"'!" &amp; "B4")</f>
        <v>0</v>
      </c>
      <c r="E16" s="37" t="str" cm="1">
        <f t="array" aca="1" ref="E16" ca="1">IF(ISTEXT($D16),INDIRECT("'" &amp; $C16 &amp;"'!" &amp; "B7"),"")</f>
        <v/>
      </c>
      <c r="F16" s="37" t="str">
        <f t="shared" ca="1" si="0"/>
        <v/>
      </c>
      <c r="G16" s="37" t="str">
        <f t="shared" ca="1" si="1"/>
        <v/>
      </c>
      <c r="H16" s="37" t="str" cm="1">
        <f t="array" aca="1" ref="H16" ca="1">IF(ISTEXT($D16),INDIRECT("'" &amp; $C16 &amp;"'!" &amp; "B8"),"")</f>
        <v/>
      </c>
      <c r="I16" s="37" t="str" cm="1">
        <f t="array" aca="1" ref="I16" ca="1">IF(ISTEXT($D16),INDIRECT("'" &amp; $C16 &amp;"'!" &amp; "B13"),"")</f>
        <v/>
      </c>
      <c r="J16" s="37" t="str" cm="1">
        <f t="array" aca="1" ref="J16" ca="1">IF(ISTEXT($D16),INDIRECT("'" &amp; $C16 &amp;"'!" &amp; "B14"),"")</f>
        <v/>
      </c>
      <c r="K16" s="37" t="str" cm="1">
        <f t="array" aca="1" ref="K16" ca="1">IF(ISTEXT($D16),INDIRECT("'" &amp; $C16 &amp;"'!" &amp; "B15"),"")</f>
        <v/>
      </c>
      <c r="L16" s="37" t="str" cm="1">
        <f t="array" aca="1" ref="L16" ca="1">IF(ISTEXT($D16),INDIRECT("'" &amp; $C16 &amp;"'!" &amp; "B16"),"")</f>
        <v/>
      </c>
      <c r="M16" s="277" t="str" cm="1">
        <f t="array" aca="1" ref="M16" ca="1">IF(ISTEXT($D16),INDIRECT("'" &amp; $C16 &amp;"'!" &amp; "B17"),"")</f>
        <v/>
      </c>
      <c r="N16" s="277" t="str" cm="1">
        <f t="array" aca="1" ref="N16" ca="1">IF(ISTEXT($D16),INDIRECT("'" &amp; $C16 &amp;"'!" &amp; "B18"),"")</f>
        <v/>
      </c>
      <c r="O16" s="76"/>
      <c r="P16" s="37" t="str" cm="1">
        <f t="array" aca="1" ref="P16" ca="1">IF(ISTEXT($D16),INDIRECT("'" &amp; $C16 &amp;"'!" &amp; "D13"),"")</f>
        <v/>
      </c>
      <c r="Q16" s="37" t="str" cm="1">
        <f t="array" aca="1" ref="Q16" ca="1">IF(ISTEXT($D16),INDIRECT("'" &amp; $C16 &amp;"'!" &amp; "D14"),"")</f>
        <v/>
      </c>
      <c r="R16" s="37" t="str" cm="1">
        <f t="array" aca="1" ref="R16" ca="1">IF(ISTEXT($D16),INDIRECT("'" &amp; $C16 &amp;"'!" &amp; "D15"),"")</f>
        <v/>
      </c>
      <c r="S16" s="37" t="str" cm="1">
        <f t="array" aca="1" ref="S16" ca="1">IF(ISTEXT($D16),INDIRECT("'" &amp; $C16 &amp;"'!" &amp; "D16"),"")</f>
        <v/>
      </c>
      <c r="T16" s="277" t="str" cm="1">
        <f t="array" aca="1" ref="T16" ca="1">IF(ISTEXT($D16),INDIRECT("'" &amp; $C16 &amp;"'!" &amp; "D17"),"")</f>
        <v/>
      </c>
      <c r="U16" s="277" t="str" cm="1">
        <f t="array" aca="1" ref="U16" ca="1">IF(ISTEXT($D16),INDIRECT("'" &amp; $C16 &amp;"'!" &amp; "D18"),"")</f>
        <v/>
      </c>
      <c r="V16" s="76"/>
      <c r="W16" s="37" t="str" cm="1">
        <f t="array" aca="1" ref="W16" ca="1">IF(ISTEXT($D16),INDIRECT("'" &amp; $C16 &amp;"'!" &amp; "F13"),"")</f>
        <v/>
      </c>
      <c r="X16" s="37" t="str" cm="1">
        <f t="array" aca="1" ref="X16" ca="1">IF(ISTEXT($D16),INDIRECT("'" &amp; $C16 &amp;"'!" &amp; "F14"),"")</f>
        <v/>
      </c>
      <c r="Y16" s="37" t="str" cm="1">
        <f t="array" aca="1" ref="Y16" ca="1">IF(ISTEXT($D16),INDIRECT("'" &amp; $C16 &amp;"'!" &amp; "F15"),"")</f>
        <v/>
      </c>
      <c r="Z16" s="37" t="str" cm="1">
        <f t="array" aca="1" ref="Z16" ca="1">IF(ISTEXT($D16),INDIRECT("'" &amp; $C16 &amp;"'!" &amp; "F16"),"")</f>
        <v/>
      </c>
      <c r="AA16" s="277" t="str" cm="1">
        <f t="array" aca="1" ref="AA16" ca="1">IF(ISTEXT($D16),INDIRECT("'" &amp; $C16 &amp;"'!" &amp; "F17"),"")</f>
        <v/>
      </c>
      <c r="AB16" s="277" t="str" cm="1">
        <f t="array" aca="1" ref="AB16" ca="1">IF(ISTEXT($D16),INDIRECT("'" &amp; $C16 &amp;"'!" &amp; "F18"),"")</f>
        <v/>
      </c>
      <c r="AC16" s="41"/>
      <c r="AD16" s="84"/>
      <c r="AE16" s="84"/>
      <c r="AF16" s="84"/>
      <c r="AG16" s="66"/>
    </row>
    <row r="17" spans="2:33">
      <c r="B17" s="64"/>
      <c r="C17" s="72" t="s">
        <v>145</v>
      </c>
      <c r="D17" s="37" cm="1">
        <f t="array" aca="1" ref="D17" ca="1">INDIRECT("'" &amp; $C17 &amp;"'!" &amp; "B4")</f>
        <v>0</v>
      </c>
      <c r="E17" s="37" t="str" cm="1">
        <f t="array" aca="1" ref="E17" ca="1">IF(ISTEXT($D17),INDIRECT("'" &amp; $C17 &amp;"'!" &amp; "B7"),"")</f>
        <v/>
      </c>
      <c r="F17" s="37" t="str">
        <f t="shared" ca="1" si="0"/>
        <v/>
      </c>
      <c r="G17" s="37" t="str">
        <f t="shared" ca="1" si="1"/>
        <v/>
      </c>
      <c r="H17" s="37" t="str" cm="1">
        <f t="array" aca="1" ref="H17" ca="1">IF(ISTEXT($D17),INDIRECT("'" &amp; $C17 &amp;"'!" &amp; "B8"),"")</f>
        <v/>
      </c>
      <c r="I17" s="37" t="str" cm="1">
        <f t="array" aca="1" ref="I17" ca="1">IF(ISTEXT($D17),INDIRECT("'" &amp; $C17 &amp;"'!" &amp; "B13"),"")</f>
        <v/>
      </c>
      <c r="J17" s="37" t="str" cm="1">
        <f t="array" aca="1" ref="J17" ca="1">IF(ISTEXT($D17),INDIRECT("'" &amp; $C17 &amp;"'!" &amp; "B14"),"")</f>
        <v/>
      </c>
      <c r="K17" s="37" t="str" cm="1">
        <f t="array" aca="1" ref="K17" ca="1">IF(ISTEXT($D17),INDIRECT("'" &amp; $C17 &amp;"'!" &amp; "B15"),"")</f>
        <v/>
      </c>
      <c r="L17" s="37" t="str" cm="1">
        <f t="array" aca="1" ref="L17" ca="1">IF(ISTEXT($D17),INDIRECT("'" &amp; $C17 &amp;"'!" &amp; "B16"),"")</f>
        <v/>
      </c>
      <c r="M17" s="277" t="str" cm="1">
        <f t="array" aca="1" ref="M17" ca="1">IF(ISTEXT($D17),INDIRECT("'" &amp; $C17 &amp;"'!" &amp; "B17"),"")</f>
        <v/>
      </c>
      <c r="N17" s="277" t="str" cm="1">
        <f t="array" aca="1" ref="N17" ca="1">IF(ISTEXT($D17),INDIRECT("'" &amp; $C17 &amp;"'!" &amp; "B18"),"")</f>
        <v/>
      </c>
      <c r="O17" s="76"/>
      <c r="P17" s="37" t="str" cm="1">
        <f t="array" aca="1" ref="P17" ca="1">IF(ISTEXT($D17),INDIRECT("'" &amp; $C17 &amp;"'!" &amp; "D13"),"")</f>
        <v/>
      </c>
      <c r="Q17" s="37" t="str" cm="1">
        <f t="array" aca="1" ref="Q17" ca="1">IF(ISTEXT($D17),INDIRECT("'" &amp; $C17 &amp;"'!" &amp; "D14"),"")</f>
        <v/>
      </c>
      <c r="R17" s="37" t="str" cm="1">
        <f t="array" aca="1" ref="R17" ca="1">IF(ISTEXT($D17),INDIRECT("'" &amp; $C17 &amp;"'!" &amp; "D15"),"")</f>
        <v/>
      </c>
      <c r="S17" s="37" t="str" cm="1">
        <f t="array" aca="1" ref="S17" ca="1">IF(ISTEXT($D17),INDIRECT("'" &amp; $C17 &amp;"'!" &amp; "D16"),"")</f>
        <v/>
      </c>
      <c r="T17" s="277" t="str" cm="1">
        <f t="array" aca="1" ref="T17" ca="1">IF(ISTEXT($D17),INDIRECT("'" &amp; $C17 &amp;"'!" &amp; "D17"),"")</f>
        <v/>
      </c>
      <c r="U17" s="277" t="str" cm="1">
        <f t="array" aca="1" ref="U17" ca="1">IF(ISTEXT($D17),INDIRECT("'" &amp; $C17 &amp;"'!" &amp; "D18"),"")</f>
        <v/>
      </c>
      <c r="V17" s="76"/>
      <c r="W17" s="37" t="str" cm="1">
        <f t="array" aca="1" ref="W17" ca="1">IF(ISTEXT($D17),INDIRECT("'" &amp; $C17 &amp;"'!" &amp; "F13"),"")</f>
        <v/>
      </c>
      <c r="X17" s="37" t="str" cm="1">
        <f t="array" aca="1" ref="X17" ca="1">IF(ISTEXT($D17),INDIRECT("'" &amp; $C17 &amp;"'!" &amp; "F14"),"")</f>
        <v/>
      </c>
      <c r="Y17" s="37" t="str" cm="1">
        <f t="array" aca="1" ref="Y17" ca="1">IF(ISTEXT($D17),INDIRECT("'" &amp; $C17 &amp;"'!" &amp; "F15"),"")</f>
        <v/>
      </c>
      <c r="Z17" s="37" t="str" cm="1">
        <f t="array" aca="1" ref="Z17" ca="1">IF(ISTEXT($D17),INDIRECT("'" &amp; $C17 &amp;"'!" &amp; "F16"),"")</f>
        <v/>
      </c>
      <c r="AA17" s="277" t="str" cm="1">
        <f t="array" aca="1" ref="AA17" ca="1">IF(ISTEXT($D17),INDIRECT("'" &amp; $C17 &amp;"'!" &amp; "F17"),"")</f>
        <v/>
      </c>
      <c r="AB17" s="277" t="str" cm="1">
        <f t="array" aca="1" ref="AB17" ca="1">IF(ISTEXT($D17),INDIRECT("'" &amp; $C17 &amp;"'!" &amp; "F18"),"")</f>
        <v/>
      </c>
      <c r="AC17" s="41"/>
      <c r="AD17" s="84"/>
      <c r="AE17" s="84"/>
      <c r="AF17" s="84"/>
      <c r="AG17" s="66"/>
    </row>
    <row r="18" spans="2:33">
      <c r="B18" s="64"/>
      <c r="C18" s="72" t="s">
        <v>146</v>
      </c>
      <c r="D18" s="37" cm="1">
        <f t="array" aca="1" ref="D18" ca="1">INDIRECT("'" &amp; $C18 &amp;"'!" &amp; "B4")</f>
        <v>0</v>
      </c>
      <c r="E18" s="37" t="str" cm="1">
        <f t="array" aca="1" ref="E18" ca="1">IF(ISTEXT($D18),INDIRECT("'" &amp; $C18 &amp;"'!" &amp; "B7"),"")</f>
        <v/>
      </c>
      <c r="F18" s="37" t="str">
        <f t="shared" ca="1" si="0"/>
        <v/>
      </c>
      <c r="G18" s="37" t="str">
        <f t="shared" ca="1" si="1"/>
        <v/>
      </c>
      <c r="H18" s="37" t="str" cm="1">
        <f t="array" aca="1" ref="H18" ca="1">IF(ISTEXT($D18),INDIRECT("'" &amp; $C18 &amp;"'!" &amp; "B8"),"")</f>
        <v/>
      </c>
      <c r="I18" s="37" t="str" cm="1">
        <f t="array" aca="1" ref="I18" ca="1">IF(ISTEXT($D18),INDIRECT("'" &amp; $C18 &amp;"'!" &amp; "B13"),"")</f>
        <v/>
      </c>
      <c r="J18" s="37" t="str" cm="1">
        <f t="array" aca="1" ref="J18" ca="1">IF(ISTEXT($D18),INDIRECT("'" &amp; $C18 &amp;"'!" &amp; "B14"),"")</f>
        <v/>
      </c>
      <c r="K18" s="37" t="str" cm="1">
        <f t="array" aca="1" ref="K18" ca="1">IF(ISTEXT($D18),INDIRECT("'" &amp; $C18 &amp;"'!" &amp; "B15"),"")</f>
        <v/>
      </c>
      <c r="L18" s="37" t="str" cm="1">
        <f t="array" aca="1" ref="L18" ca="1">IF(ISTEXT($D18),INDIRECT("'" &amp; $C18 &amp;"'!" &amp; "B16"),"")</f>
        <v/>
      </c>
      <c r="M18" s="277" t="str" cm="1">
        <f t="array" aca="1" ref="M18" ca="1">IF(ISTEXT($D18),INDIRECT("'" &amp; $C18 &amp;"'!" &amp; "B17"),"")</f>
        <v/>
      </c>
      <c r="N18" s="277" t="str" cm="1">
        <f t="array" aca="1" ref="N18" ca="1">IF(ISTEXT($D18),INDIRECT("'" &amp; $C18 &amp;"'!" &amp; "B18"),"")</f>
        <v/>
      </c>
      <c r="O18" s="76"/>
      <c r="P18" s="37" t="str" cm="1">
        <f t="array" aca="1" ref="P18" ca="1">IF(ISTEXT($D18),INDIRECT("'" &amp; $C18 &amp;"'!" &amp; "D13"),"")</f>
        <v/>
      </c>
      <c r="Q18" s="37" t="str" cm="1">
        <f t="array" aca="1" ref="Q18" ca="1">IF(ISTEXT($D18),INDIRECT("'" &amp; $C18 &amp;"'!" &amp; "D14"),"")</f>
        <v/>
      </c>
      <c r="R18" s="37" t="str" cm="1">
        <f t="array" aca="1" ref="R18" ca="1">IF(ISTEXT($D18),INDIRECT("'" &amp; $C18 &amp;"'!" &amp; "D15"),"")</f>
        <v/>
      </c>
      <c r="S18" s="37" t="str" cm="1">
        <f t="array" aca="1" ref="S18" ca="1">IF(ISTEXT($D18),INDIRECT("'" &amp; $C18 &amp;"'!" &amp; "D16"),"")</f>
        <v/>
      </c>
      <c r="T18" s="277" t="str" cm="1">
        <f t="array" aca="1" ref="T18" ca="1">IF(ISTEXT($D18),INDIRECT("'" &amp; $C18 &amp;"'!" &amp; "D17"),"")</f>
        <v/>
      </c>
      <c r="U18" s="277" t="str" cm="1">
        <f t="array" aca="1" ref="U18" ca="1">IF(ISTEXT($D18),INDIRECT("'" &amp; $C18 &amp;"'!" &amp; "D18"),"")</f>
        <v/>
      </c>
      <c r="V18" s="76"/>
      <c r="W18" s="37" t="str" cm="1">
        <f t="array" aca="1" ref="W18" ca="1">IF(ISTEXT($D18),INDIRECT("'" &amp; $C18 &amp;"'!" &amp; "F13"),"")</f>
        <v/>
      </c>
      <c r="X18" s="37" t="str" cm="1">
        <f t="array" aca="1" ref="X18" ca="1">IF(ISTEXT($D18),INDIRECT("'" &amp; $C18 &amp;"'!" &amp; "F14"),"")</f>
        <v/>
      </c>
      <c r="Y18" s="37" t="str" cm="1">
        <f t="array" aca="1" ref="Y18" ca="1">IF(ISTEXT($D18),INDIRECT("'" &amp; $C18 &amp;"'!" &amp; "F15"),"")</f>
        <v/>
      </c>
      <c r="Z18" s="37" t="str" cm="1">
        <f t="array" aca="1" ref="Z18" ca="1">IF(ISTEXT($D18),INDIRECT("'" &amp; $C18 &amp;"'!" &amp; "F16"),"")</f>
        <v/>
      </c>
      <c r="AA18" s="277" t="str" cm="1">
        <f t="array" aca="1" ref="AA18" ca="1">IF(ISTEXT($D18),INDIRECT("'" &amp; $C18 &amp;"'!" &amp; "F17"),"")</f>
        <v/>
      </c>
      <c r="AB18" s="277" t="str" cm="1">
        <f t="array" aca="1" ref="AB18" ca="1">IF(ISTEXT($D18),INDIRECT("'" &amp; $C18 &amp;"'!" &amp; "F18"),"")</f>
        <v/>
      </c>
      <c r="AC18" s="41"/>
      <c r="AD18" s="84"/>
      <c r="AE18" s="84"/>
      <c r="AF18" s="84"/>
      <c r="AG18" s="66"/>
    </row>
    <row r="19" spans="2:33">
      <c r="B19" s="64"/>
      <c r="C19" s="72" t="s">
        <v>147</v>
      </c>
      <c r="D19" s="37" cm="1">
        <f t="array" aca="1" ref="D19" ca="1">INDIRECT("'" &amp; $C19 &amp;"'!" &amp; "B4")</f>
        <v>0</v>
      </c>
      <c r="E19" s="37" t="str" cm="1">
        <f t="array" aca="1" ref="E19" ca="1">IF(ISTEXT($D19),INDIRECT("'" &amp; $C19 &amp;"'!" &amp; "B7"),"")</f>
        <v/>
      </c>
      <c r="F19" s="37" t="str">
        <f t="shared" ca="1" si="0"/>
        <v/>
      </c>
      <c r="G19" s="37" t="str">
        <f t="shared" ca="1" si="1"/>
        <v/>
      </c>
      <c r="H19" s="37" t="str" cm="1">
        <f t="array" aca="1" ref="H19" ca="1">IF(ISTEXT($D19),INDIRECT("'" &amp; $C19 &amp;"'!" &amp; "B8"),"")</f>
        <v/>
      </c>
      <c r="I19" s="37" t="str" cm="1">
        <f t="array" aca="1" ref="I19" ca="1">IF(ISTEXT($D19),INDIRECT("'" &amp; $C19 &amp;"'!" &amp; "B13"),"")</f>
        <v/>
      </c>
      <c r="J19" s="37" t="str" cm="1">
        <f t="array" aca="1" ref="J19" ca="1">IF(ISTEXT($D19),INDIRECT("'" &amp; $C19 &amp;"'!" &amp; "B14"),"")</f>
        <v/>
      </c>
      <c r="K19" s="37" t="str" cm="1">
        <f t="array" aca="1" ref="K19" ca="1">IF(ISTEXT($D19),INDIRECT("'" &amp; $C19 &amp;"'!" &amp; "B15"),"")</f>
        <v/>
      </c>
      <c r="L19" s="37" t="str" cm="1">
        <f t="array" aca="1" ref="L19" ca="1">IF(ISTEXT($D19),INDIRECT("'" &amp; $C19 &amp;"'!" &amp; "B16"),"")</f>
        <v/>
      </c>
      <c r="M19" s="277" t="str" cm="1">
        <f t="array" aca="1" ref="M19" ca="1">IF(ISTEXT($D19),INDIRECT("'" &amp; $C19 &amp;"'!" &amp; "B17"),"")</f>
        <v/>
      </c>
      <c r="N19" s="277" t="str" cm="1">
        <f t="array" aca="1" ref="N19" ca="1">IF(ISTEXT($D19),INDIRECT("'" &amp; $C19 &amp;"'!" &amp; "B18"),"")</f>
        <v/>
      </c>
      <c r="O19" s="76"/>
      <c r="P19" s="37" t="str" cm="1">
        <f t="array" aca="1" ref="P19" ca="1">IF(ISTEXT($D19),INDIRECT("'" &amp; $C19 &amp;"'!" &amp; "D13"),"")</f>
        <v/>
      </c>
      <c r="Q19" s="37" t="str" cm="1">
        <f t="array" aca="1" ref="Q19" ca="1">IF(ISTEXT($D19),INDIRECT("'" &amp; $C19 &amp;"'!" &amp; "D14"),"")</f>
        <v/>
      </c>
      <c r="R19" s="37" t="str" cm="1">
        <f t="array" aca="1" ref="R19" ca="1">IF(ISTEXT($D19),INDIRECT("'" &amp; $C19 &amp;"'!" &amp; "D15"),"")</f>
        <v/>
      </c>
      <c r="S19" s="37" t="str" cm="1">
        <f t="array" aca="1" ref="S19" ca="1">IF(ISTEXT($D19),INDIRECT("'" &amp; $C19 &amp;"'!" &amp; "D16"),"")</f>
        <v/>
      </c>
      <c r="T19" s="277" t="str" cm="1">
        <f t="array" aca="1" ref="T19" ca="1">IF(ISTEXT($D19),INDIRECT("'" &amp; $C19 &amp;"'!" &amp; "D17"),"")</f>
        <v/>
      </c>
      <c r="U19" s="277" t="str" cm="1">
        <f t="array" aca="1" ref="U19" ca="1">IF(ISTEXT($D19),INDIRECT("'" &amp; $C19 &amp;"'!" &amp; "D18"),"")</f>
        <v/>
      </c>
      <c r="V19" s="76"/>
      <c r="W19" s="37" t="str" cm="1">
        <f t="array" aca="1" ref="W19" ca="1">IF(ISTEXT($D19),INDIRECT("'" &amp; $C19 &amp;"'!" &amp; "F13"),"")</f>
        <v/>
      </c>
      <c r="X19" s="37" t="str" cm="1">
        <f t="array" aca="1" ref="X19" ca="1">IF(ISTEXT($D19),INDIRECT("'" &amp; $C19 &amp;"'!" &amp; "F14"),"")</f>
        <v/>
      </c>
      <c r="Y19" s="37" t="str" cm="1">
        <f t="array" aca="1" ref="Y19" ca="1">IF(ISTEXT($D19),INDIRECT("'" &amp; $C19 &amp;"'!" &amp; "F15"),"")</f>
        <v/>
      </c>
      <c r="Z19" s="37" t="str" cm="1">
        <f t="array" aca="1" ref="Z19" ca="1">IF(ISTEXT($D19),INDIRECT("'" &amp; $C19 &amp;"'!" &amp; "F16"),"")</f>
        <v/>
      </c>
      <c r="AA19" s="277" t="str" cm="1">
        <f t="array" aca="1" ref="AA19" ca="1">IF(ISTEXT($D19),INDIRECT("'" &amp; $C19 &amp;"'!" &amp; "F17"),"")</f>
        <v/>
      </c>
      <c r="AB19" s="277" t="str" cm="1">
        <f t="array" aca="1" ref="AB19" ca="1">IF(ISTEXT($D19),INDIRECT("'" &amp; $C19 &amp;"'!" &amp; "F18"),"")</f>
        <v/>
      </c>
      <c r="AC19" s="41"/>
      <c r="AD19" s="84"/>
      <c r="AE19" s="84"/>
      <c r="AF19" s="84"/>
      <c r="AG19" s="66"/>
    </row>
    <row r="20" spans="2:33">
      <c r="B20" s="64"/>
      <c r="C20" s="73"/>
      <c r="D20" s="73"/>
      <c r="E20" s="73"/>
      <c r="F20" s="73"/>
      <c r="G20" s="73"/>
      <c r="H20" s="73"/>
      <c r="I20" s="73"/>
      <c r="J20" s="73"/>
      <c r="K20" s="73"/>
      <c r="L20" s="74"/>
      <c r="M20" s="74"/>
      <c r="N20" s="74"/>
      <c r="O20" s="76"/>
      <c r="P20" s="73"/>
      <c r="Q20" s="73"/>
      <c r="R20" s="73"/>
      <c r="S20" s="74"/>
      <c r="T20" s="74"/>
      <c r="U20" s="74"/>
      <c r="V20" s="76"/>
      <c r="W20" s="73"/>
      <c r="X20" s="73"/>
      <c r="Y20" s="73"/>
      <c r="Z20" s="74"/>
      <c r="AA20" s="74"/>
      <c r="AB20" s="74"/>
      <c r="AC20" s="41"/>
      <c r="AD20" s="74"/>
      <c r="AG20" s="66"/>
    </row>
    <row r="21" spans="2:33">
      <c r="B21" s="64"/>
      <c r="C21" s="75" t="s">
        <v>148</v>
      </c>
      <c r="D21" s="68"/>
      <c r="E21" s="68"/>
      <c r="F21" s="68"/>
      <c r="G21" s="68"/>
      <c r="H21" s="68"/>
      <c r="I21" s="68"/>
      <c r="J21" s="68"/>
      <c r="K21" s="68"/>
      <c r="L21" s="76"/>
      <c r="M21" s="76"/>
      <c r="N21" s="76"/>
      <c r="O21" s="76"/>
      <c r="P21" s="68"/>
      <c r="Q21" s="68"/>
      <c r="R21" s="68"/>
      <c r="S21" s="76"/>
      <c r="T21" s="76"/>
      <c r="U21" s="76"/>
      <c r="V21" s="76"/>
      <c r="W21" s="68"/>
      <c r="X21" s="68"/>
      <c r="Y21" s="68"/>
      <c r="Z21" s="76"/>
      <c r="AA21" s="76"/>
      <c r="AB21" s="76"/>
      <c r="AC21" s="41"/>
      <c r="AD21" s="76"/>
      <c r="AE21" s="76"/>
      <c r="AF21" s="76"/>
      <c r="AG21" s="66"/>
    </row>
    <row r="22" spans="2:33">
      <c r="B22" s="64"/>
      <c r="H22" s="68"/>
      <c r="I22" s="362" t="s">
        <v>149</v>
      </c>
      <c r="J22" s="363"/>
      <c r="K22" s="363"/>
      <c r="L22" s="363"/>
      <c r="M22" s="363"/>
      <c r="N22" s="364"/>
      <c r="O22" s="76"/>
      <c r="P22" s="362" t="s">
        <v>149</v>
      </c>
      <c r="Q22" s="363"/>
      <c r="R22" s="363"/>
      <c r="S22" s="363"/>
      <c r="T22" s="363"/>
      <c r="U22" s="364"/>
      <c r="V22" s="76"/>
      <c r="W22" s="362" t="s">
        <v>149</v>
      </c>
      <c r="X22" s="363"/>
      <c r="Y22" s="363"/>
      <c r="Z22" s="363"/>
      <c r="AA22" s="363"/>
      <c r="AB22" s="364"/>
      <c r="AC22" s="41"/>
      <c r="AD22" s="76"/>
      <c r="AE22" s="76"/>
      <c r="AF22" s="76"/>
      <c r="AG22" s="66"/>
    </row>
    <row r="23" spans="2:33" ht="33.75" customHeight="1">
      <c r="B23" s="64"/>
      <c r="C23" s="69" t="s">
        <v>115</v>
      </c>
      <c r="D23" s="69" t="s">
        <v>116</v>
      </c>
      <c r="E23" s="70" t="s">
        <v>117</v>
      </c>
      <c r="F23" s="359" t="s">
        <v>118</v>
      </c>
      <c r="G23" s="360"/>
      <c r="H23" s="71" t="s">
        <v>119</v>
      </c>
      <c r="I23" s="69">
        <v>2035</v>
      </c>
      <c r="J23" s="69">
        <v>2040</v>
      </c>
      <c r="K23" s="69">
        <v>2045</v>
      </c>
      <c r="L23" s="69">
        <v>2050</v>
      </c>
      <c r="M23" s="69">
        <v>2060</v>
      </c>
      <c r="N23" s="69">
        <v>2070</v>
      </c>
      <c r="O23" s="76"/>
      <c r="P23" s="69">
        <v>2035</v>
      </c>
      <c r="Q23" s="69">
        <v>2040</v>
      </c>
      <c r="R23" s="69">
        <v>2045</v>
      </c>
      <c r="S23" s="69">
        <v>2050</v>
      </c>
      <c r="T23" s="69">
        <v>2060</v>
      </c>
      <c r="U23" s="69">
        <v>2070</v>
      </c>
      <c r="V23" s="76"/>
      <c r="W23" s="69">
        <v>2035</v>
      </c>
      <c r="X23" s="69">
        <v>2040</v>
      </c>
      <c r="Y23" s="69">
        <v>2045</v>
      </c>
      <c r="Z23" s="69">
        <v>2050</v>
      </c>
      <c r="AA23" s="69">
        <v>2060</v>
      </c>
      <c r="AB23" s="69">
        <v>2070</v>
      </c>
      <c r="AC23" s="41"/>
      <c r="AD23" s="76"/>
      <c r="AE23" s="76"/>
      <c r="AF23" s="76"/>
      <c r="AG23" s="66"/>
    </row>
    <row r="24" spans="2:33" ht="22.5">
      <c r="B24" s="64"/>
      <c r="C24" s="69"/>
      <c r="D24" s="69"/>
      <c r="E24" s="70"/>
      <c r="F24" s="70" t="s">
        <v>123</v>
      </c>
      <c r="G24" s="70" t="s">
        <v>124</v>
      </c>
      <c r="H24" s="71"/>
      <c r="I24" s="69"/>
      <c r="J24" s="69"/>
      <c r="K24" s="69"/>
      <c r="L24" s="69"/>
      <c r="M24" s="77"/>
      <c r="N24" s="77"/>
      <c r="O24" s="76"/>
      <c r="P24" s="69"/>
      <c r="Q24" s="69"/>
      <c r="R24" s="69"/>
      <c r="S24" s="69"/>
      <c r="T24" s="77"/>
      <c r="U24" s="77"/>
      <c r="V24" s="76"/>
      <c r="W24" s="69"/>
      <c r="X24" s="69"/>
      <c r="Y24" s="69"/>
      <c r="Z24" s="69"/>
      <c r="AA24" s="77"/>
      <c r="AB24" s="77"/>
      <c r="AC24" s="41"/>
      <c r="AD24" s="76"/>
      <c r="AE24" s="76"/>
      <c r="AF24" s="76"/>
      <c r="AG24" s="66"/>
    </row>
    <row r="25" spans="2:33">
      <c r="B25" s="64"/>
      <c r="C25" s="72" t="s">
        <v>129</v>
      </c>
      <c r="D25" s="87" t="str">
        <f ca="1">D10</f>
        <v>Preferred Option</v>
      </c>
      <c r="E25" s="37" t="str">
        <f ca="1">E10</f>
        <v>Y</v>
      </c>
      <c r="F25" s="59">
        <f ca="1">IF(ISNUMBER(F10-F$9),F10-F$9,"")</f>
        <v>-14.429999999999998</v>
      </c>
      <c r="G25" s="59">
        <f ca="1">IF(ISNUMBER(G10-G$9),G10-G$9,"")</f>
        <v>0.26736523842388316</v>
      </c>
      <c r="H25" s="87" t="str">
        <f ca="1">H10</f>
        <v>CV5.01</v>
      </c>
      <c r="I25" s="59">
        <f t="shared" ref="I25:N34" ca="1" si="2">IF(ISNUMBER(I10-I$9),I10-I$9,"")</f>
        <v>-4.6730939678761558</v>
      </c>
      <c r="J25" s="59">
        <f t="shared" ca="1" si="2"/>
        <v>-0.3062164012507651</v>
      </c>
      <c r="K25" s="59">
        <f t="shared" ca="1" si="2"/>
        <v>4.8280442650172404</v>
      </c>
      <c r="L25" s="59">
        <f t="shared" ca="1" si="2"/>
        <v>10.523013329260039</v>
      </c>
      <c r="M25" s="59">
        <f t="shared" ca="1" si="2"/>
        <v>91.846000149336305</v>
      </c>
      <c r="N25" s="59">
        <f t="shared" ca="1" si="2"/>
        <v>180.62419779704396</v>
      </c>
      <c r="O25" s="76"/>
      <c r="P25" s="59">
        <f t="shared" ref="P25:U34" ca="1" si="3">IF(ISNUMBER(P10-P$9),P10-P$9,"")</f>
        <v>-6.7193293527836033</v>
      </c>
      <c r="Q25" s="59">
        <f t="shared" ca="1" si="3"/>
        <v>-4.0434956769832411</v>
      </c>
      <c r="R25" s="59">
        <f t="shared" ca="1" si="3"/>
        <v>-0.6949127861014972</v>
      </c>
      <c r="S25" s="59">
        <f t="shared" ca="1" si="3"/>
        <v>3.1183435718066335</v>
      </c>
      <c r="T25" s="59">
        <f t="shared" ca="1" si="3"/>
        <v>53.230837216030295</v>
      </c>
      <c r="U25" s="59">
        <f t="shared" ca="1" si="3"/>
        <v>106.69877935677005</v>
      </c>
      <c r="V25" s="76"/>
      <c r="W25" s="59">
        <f t="shared" ref="W25:AB34" ca="1" si="4">IF(ISNUMBER(W10-W$9),W10-W$9,"")</f>
        <v>-2.6292585199486211</v>
      </c>
      <c r="X25" s="59">
        <f t="shared" ca="1" si="4"/>
        <v>3.4332815790960467</v>
      </c>
      <c r="Y25" s="59">
        <f t="shared" ca="1" si="4"/>
        <v>10.350723260935865</v>
      </c>
      <c r="Z25" s="59">
        <f t="shared" ca="1" si="4"/>
        <v>17.922815679881751</v>
      </c>
      <c r="AA25" s="59">
        <f t="shared" ca="1" si="4"/>
        <v>130.16294603151982</v>
      </c>
      <c r="AB25" s="59">
        <f t="shared" ca="1" si="4"/>
        <v>253.64211436564619</v>
      </c>
      <c r="AC25" s="41"/>
      <c r="AD25" s="76"/>
      <c r="AE25" s="76"/>
      <c r="AF25" s="76"/>
      <c r="AG25" s="66"/>
    </row>
    <row r="26" spans="2:33">
      <c r="B26" s="64"/>
      <c r="C26" s="72" t="s">
        <v>133</v>
      </c>
      <c r="D26" s="87" t="str">
        <f t="shared" ref="D26:E34" ca="1" si="5">D11</f>
        <v>Do More - Increase in Volume by 20% (capacity upgrades remain the same)</v>
      </c>
      <c r="E26" s="37" t="str">
        <f t="shared" ca="1" si="5"/>
        <v>N</v>
      </c>
      <c r="F26" s="59">
        <f t="shared" ref="F26:G34" ca="1" si="6">IF(ISNUMBER(F11-F$9),F11-F$9,"")</f>
        <v>-15.879999999999999</v>
      </c>
      <c r="G26" s="59">
        <f t="shared" ca="1" si="6"/>
        <v>0.30323207376556205</v>
      </c>
      <c r="H26" s="87" t="str">
        <f t="shared" ref="H26:H34" ca="1" si="7">H11</f>
        <v>CV5.01</v>
      </c>
      <c r="I26" s="59">
        <f t="shared" ca="1" si="2"/>
        <v>-4.9207898374353078</v>
      </c>
      <c r="J26" s="59">
        <f t="shared" ca="1" si="2"/>
        <v>1.0790112226004567E-3</v>
      </c>
      <c r="K26" s="59">
        <f t="shared" ca="1" si="2"/>
        <v>5.7688825479203842</v>
      </c>
      <c r="L26" s="59">
        <f t="shared" ca="1" si="2"/>
        <v>12.1560022986788</v>
      </c>
      <c r="M26" s="59">
        <f t="shared" ca="1" si="2"/>
        <v>105.9498900089261</v>
      </c>
      <c r="N26" s="59">
        <f t="shared" ca="1" si="2"/>
        <v>208.38499896977237</v>
      </c>
      <c r="O26" s="76"/>
      <c r="P26" s="59">
        <f t="shared" ca="1" si="3"/>
        <v>-7.2223796914348668</v>
      </c>
      <c r="Q26" s="59">
        <f t="shared" ca="1" si="3"/>
        <v>-4.1935411723416678</v>
      </c>
      <c r="R26" s="59">
        <f t="shared" ca="1" si="3"/>
        <v>-0.42467287440598511</v>
      </c>
      <c r="S26" s="59">
        <f t="shared" ca="1" si="3"/>
        <v>3.8560248049261645</v>
      </c>
      <c r="T26" s="59">
        <f t="shared" ca="1" si="3"/>
        <v>61.578846218047374</v>
      </c>
      <c r="U26" s="59">
        <f t="shared" ca="1" si="3"/>
        <v>123.20539697604318</v>
      </c>
      <c r="V26" s="76"/>
      <c r="W26" s="59">
        <f t="shared" ca="1" si="4"/>
        <v>-2.6218223874794262</v>
      </c>
      <c r="X26" s="59">
        <f t="shared" ca="1" si="4"/>
        <v>4.1982471589927286</v>
      </c>
      <c r="Y26" s="59">
        <f t="shared" ca="1" si="4"/>
        <v>11.96219099218456</v>
      </c>
      <c r="Z26" s="59">
        <f t="shared" ca="1" si="4"/>
        <v>20.450595417144882</v>
      </c>
      <c r="AA26" s="59">
        <f t="shared" ca="1" si="4"/>
        <v>149.9765154770862</v>
      </c>
      <c r="AB26" s="59">
        <f t="shared" ca="1" si="4"/>
        <v>292.51602397949864</v>
      </c>
      <c r="AC26" s="41"/>
      <c r="AD26" s="76"/>
      <c r="AE26" s="76"/>
      <c r="AF26" s="76"/>
      <c r="AG26" s="66"/>
    </row>
    <row r="27" spans="2:33">
      <c r="B27" s="64"/>
      <c r="C27" s="72" t="s">
        <v>137</v>
      </c>
      <c r="D27" s="87" t="str">
        <f t="shared" ca="1" si="5"/>
        <v>Do Less - Decrease in Volume 20% reduction on all interventions</v>
      </c>
      <c r="E27" s="37" t="str">
        <f t="shared" ca="1" si="5"/>
        <v>N</v>
      </c>
      <c r="F27" s="59">
        <f t="shared" ca="1" si="6"/>
        <v>-12.979999999999999</v>
      </c>
      <c r="G27" s="59">
        <f t="shared" ca="1" si="6"/>
        <v>0.13140246445853343</v>
      </c>
      <c r="H27" s="87" t="str">
        <f t="shared" ca="1" si="7"/>
        <v>CV5.01</v>
      </c>
      <c r="I27" s="59">
        <f t="shared" ca="1" si="2"/>
        <v>-5.8667473373357666</v>
      </c>
      <c r="J27" s="59">
        <f t="shared" ca="1" si="2"/>
        <v>-3.1654554730442328</v>
      </c>
      <c r="K27" s="59">
        <f t="shared" ca="1" si="2"/>
        <v>0.18656131137623788</v>
      </c>
      <c r="L27" s="59">
        <f t="shared" ca="1" si="2"/>
        <v>3.9994024913202111</v>
      </c>
      <c r="M27" s="59">
        <f t="shared" ca="1" si="2"/>
        <v>71.189320815093424</v>
      </c>
      <c r="N27" s="59">
        <f t="shared" ca="1" si="2"/>
        <v>144.39204224490595</v>
      </c>
      <c r="O27" s="76"/>
      <c r="P27" s="59">
        <f t="shared" ca="1" si="3"/>
        <v>-7.0473601072538088</v>
      </c>
      <c r="Q27" s="59">
        <f t="shared" ca="1" si="3"/>
        <v>-5.4081636971883711</v>
      </c>
      <c r="R27" s="59">
        <f t="shared" ca="1" si="3"/>
        <v>-3.1777920893291594</v>
      </c>
      <c r="S27" s="59">
        <f t="shared" ca="1" si="3"/>
        <v>-0.54698317755469361</v>
      </c>
      <c r="T27" s="59">
        <f t="shared" ca="1" si="3"/>
        <v>41.070842911559339</v>
      </c>
      <c r="U27" s="59">
        <f t="shared" ca="1" si="3"/>
        <v>85.341440093229266</v>
      </c>
      <c r="V27" s="76"/>
      <c r="W27" s="59">
        <f t="shared" ca="1" si="4"/>
        <v>-4.6877891389386264</v>
      </c>
      <c r="X27" s="59">
        <f t="shared" ca="1" si="4"/>
        <v>-0.92150116384544845</v>
      </c>
      <c r="Y27" s="59">
        <f t="shared" ca="1" si="4"/>
        <v>3.5505925077412712</v>
      </c>
      <c r="Z27" s="59">
        <f t="shared" ca="1" si="4"/>
        <v>8.5425830588717417</v>
      </c>
      <c r="AA27" s="59">
        <f t="shared" ca="1" si="4"/>
        <v>101.06423900273421</v>
      </c>
      <c r="AB27" s="59">
        <f t="shared" ca="1" si="4"/>
        <v>202.69985521741728</v>
      </c>
      <c r="AC27" s="41"/>
      <c r="AD27" s="76"/>
      <c r="AE27" s="76"/>
      <c r="AF27" s="76"/>
      <c r="AG27" s="66"/>
    </row>
    <row r="28" spans="2:33">
      <c r="B28" s="64"/>
      <c r="C28" s="72" t="s">
        <v>141</v>
      </c>
      <c r="D28" s="87">
        <f t="shared" ca="1" si="5"/>
        <v>0</v>
      </c>
      <c r="E28" s="37" t="str">
        <f t="shared" ca="1" si="5"/>
        <v/>
      </c>
      <c r="F28" s="59" t="str">
        <f t="shared" ca="1" si="6"/>
        <v/>
      </c>
      <c r="G28" s="59" t="str">
        <f t="shared" ca="1" si="6"/>
        <v/>
      </c>
      <c r="H28" s="87" t="str">
        <f t="shared" ca="1" si="7"/>
        <v/>
      </c>
      <c r="I28" s="59" t="str">
        <f t="shared" ca="1" si="2"/>
        <v/>
      </c>
      <c r="J28" s="59" t="str">
        <f t="shared" ca="1" si="2"/>
        <v/>
      </c>
      <c r="K28" s="59" t="str">
        <f t="shared" ca="1" si="2"/>
        <v/>
      </c>
      <c r="L28" s="59" t="str">
        <f t="shared" ca="1" si="2"/>
        <v/>
      </c>
      <c r="M28" s="59" t="str">
        <f t="shared" ca="1" si="2"/>
        <v/>
      </c>
      <c r="N28" s="59" t="str">
        <f t="shared" ca="1" si="2"/>
        <v/>
      </c>
      <c r="O28" s="76"/>
      <c r="P28" s="59" t="str">
        <f t="shared" ca="1" si="3"/>
        <v/>
      </c>
      <c r="Q28" s="59" t="str">
        <f t="shared" ca="1" si="3"/>
        <v/>
      </c>
      <c r="R28" s="59" t="str">
        <f t="shared" ca="1" si="3"/>
        <v/>
      </c>
      <c r="S28" s="59" t="str">
        <f t="shared" ca="1" si="3"/>
        <v/>
      </c>
      <c r="T28" s="59" t="str">
        <f t="shared" ca="1" si="3"/>
        <v/>
      </c>
      <c r="U28" s="59" t="str">
        <f t="shared" ca="1" si="3"/>
        <v/>
      </c>
      <c r="V28" s="76"/>
      <c r="W28" s="59" t="str">
        <f t="shared" ca="1" si="4"/>
        <v/>
      </c>
      <c r="X28" s="59" t="str">
        <f t="shared" ca="1" si="4"/>
        <v/>
      </c>
      <c r="Y28" s="59" t="str">
        <f t="shared" ca="1" si="4"/>
        <v/>
      </c>
      <c r="Z28" s="59" t="str">
        <f t="shared" ca="1" si="4"/>
        <v/>
      </c>
      <c r="AA28" s="59" t="str">
        <f t="shared" ca="1" si="4"/>
        <v/>
      </c>
      <c r="AB28" s="59" t="str">
        <f t="shared" ca="1" si="4"/>
        <v/>
      </c>
      <c r="AC28" s="41"/>
      <c r="AD28" s="76"/>
      <c r="AE28" s="76"/>
      <c r="AF28" s="76"/>
      <c r="AG28" s="66"/>
    </row>
    <row r="29" spans="2:33">
      <c r="B29" s="64"/>
      <c r="C29" s="72" t="s">
        <v>142</v>
      </c>
      <c r="D29" s="87">
        <f t="shared" ca="1" si="5"/>
        <v>0</v>
      </c>
      <c r="E29" s="37" t="str">
        <f t="shared" ca="1" si="5"/>
        <v/>
      </c>
      <c r="F29" s="59" t="str">
        <f t="shared" ca="1" si="6"/>
        <v/>
      </c>
      <c r="G29" s="59" t="str">
        <f t="shared" ca="1" si="6"/>
        <v/>
      </c>
      <c r="H29" s="87" t="str">
        <f t="shared" ca="1" si="7"/>
        <v/>
      </c>
      <c r="I29" s="59" t="str">
        <f t="shared" ca="1" si="2"/>
        <v/>
      </c>
      <c r="J29" s="59" t="str">
        <f t="shared" ca="1" si="2"/>
        <v/>
      </c>
      <c r="K29" s="59" t="str">
        <f t="shared" ca="1" si="2"/>
        <v/>
      </c>
      <c r="L29" s="59" t="str">
        <f t="shared" ca="1" si="2"/>
        <v/>
      </c>
      <c r="M29" s="59" t="str">
        <f t="shared" ca="1" si="2"/>
        <v/>
      </c>
      <c r="N29" s="59" t="str">
        <f t="shared" ca="1" si="2"/>
        <v/>
      </c>
      <c r="O29" s="76"/>
      <c r="P29" s="59" t="str">
        <f t="shared" ca="1" si="3"/>
        <v/>
      </c>
      <c r="Q29" s="59" t="str">
        <f t="shared" ca="1" si="3"/>
        <v/>
      </c>
      <c r="R29" s="59" t="str">
        <f t="shared" ca="1" si="3"/>
        <v/>
      </c>
      <c r="S29" s="59" t="str">
        <f t="shared" ca="1" si="3"/>
        <v/>
      </c>
      <c r="T29" s="59" t="str">
        <f t="shared" ca="1" si="3"/>
        <v/>
      </c>
      <c r="U29" s="59" t="str">
        <f t="shared" ca="1" si="3"/>
        <v/>
      </c>
      <c r="V29" s="76"/>
      <c r="W29" s="59" t="str">
        <f t="shared" ca="1" si="4"/>
        <v/>
      </c>
      <c r="X29" s="59" t="str">
        <f t="shared" ca="1" si="4"/>
        <v/>
      </c>
      <c r="Y29" s="59" t="str">
        <f t="shared" ca="1" si="4"/>
        <v/>
      </c>
      <c r="Z29" s="59" t="str">
        <f t="shared" ca="1" si="4"/>
        <v/>
      </c>
      <c r="AA29" s="59" t="str">
        <f t="shared" ca="1" si="4"/>
        <v/>
      </c>
      <c r="AB29" s="59" t="str">
        <f t="shared" ca="1" si="4"/>
        <v/>
      </c>
      <c r="AC29" s="41"/>
      <c r="AD29" s="76"/>
      <c r="AE29" s="76"/>
      <c r="AF29" s="76"/>
      <c r="AG29" s="66"/>
    </row>
    <row r="30" spans="2:33">
      <c r="B30" s="64"/>
      <c r="C30" s="72" t="s">
        <v>143</v>
      </c>
      <c r="D30" s="87">
        <f t="shared" ca="1" si="5"/>
        <v>0</v>
      </c>
      <c r="E30" s="37" t="str">
        <f t="shared" ca="1" si="5"/>
        <v/>
      </c>
      <c r="F30" s="59" t="str">
        <f t="shared" ca="1" si="6"/>
        <v/>
      </c>
      <c r="G30" s="59" t="str">
        <f t="shared" ca="1" si="6"/>
        <v/>
      </c>
      <c r="H30" s="87" t="str">
        <f t="shared" ca="1" si="7"/>
        <v/>
      </c>
      <c r="I30" s="59" t="str">
        <f t="shared" ca="1" si="2"/>
        <v/>
      </c>
      <c r="J30" s="59" t="str">
        <f t="shared" ca="1" si="2"/>
        <v/>
      </c>
      <c r="K30" s="59" t="str">
        <f t="shared" ca="1" si="2"/>
        <v/>
      </c>
      <c r="L30" s="59" t="str">
        <f t="shared" ca="1" si="2"/>
        <v/>
      </c>
      <c r="M30" s="59" t="str">
        <f t="shared" ca="1" si="2"/>
        <v/>
      </c>
      <c r="N30" s="59" t="str">
        <f t="shared" ca="1" si="2"/>
        <v/>
      </c>
      <c r="O30" s="76"/>
      <c r="P30" s="59" t="str">
        <f t="shared" ca="1" si="3"/>
        <v/>
      </c>
      <c r="Q30" s="59" t="str">
        <f t="shared" ca="1" si="3"/>
        <v/>
      </c>
      <c r="R30" s="59" t="str">
        <f t="shared" ca="1" si="3"/>
        <v/>
      </c>
      <c r="S30" s="59" t="str">
        <f t="shared" ca="1" si="3"/>
        <v/>
      </c>
      <c r="T30" s="59" t="str">
        <f t="shared" ca="1" si="3"/>
        <v/>
      </c>
      <c r="U30" s="59" t="str">
        <f t="shared" ca="1" si="3"/>
        <v/>
      </c>
      <c r="V30" s="76"/>
      <c r="W30" s="59" t="str">
        <f t="shared" ca="1" si="4"/>
        <v/>
      </c>
      <c r="X30" s="59" t="str">
        <f t="shared" ca="1" si="4"/>
        <v/>
      </c>
      <c r="Y30" s="59" t="str">
        <f t="shared" ca="1" si="4"/>
        <v/>
      </c>
      <c r="Z30" s="59" t="str">
        <f t="shared" ca="1" si="4"/>
        <v/>
      </c>
      <c r="AA30" s="59" t="str">
        <f t="shared" ca="1" si="4"/>
        <v/>
      </c>
      <c r="AB30" s="59" t="str">
        <f t="shared" ca="1" si="4"/>
        <v/>
      </c>
      <c r="AC30" s="41"/>
      <c r="AD30" s="76"/>
      <c r="AE30" s="76"/>
      <c r="AF30" s="76"/>
      <c r="AG30" s="66"/>
    </row>
    <row r="31" spans="2:33">
      <c r="B31" s="64"/>
      <c r="C31" s="72" t="s">
        <v>144</v>
      </c>
      <c r="D31" s="87">
        <f t="shared" ca="1" si="5"/>
        <v>0</v>
      </c>
      <c r="E31" s="37" t="str">
        <f t="shared" ca="1" si="5"/>
        <v/>
      </c>
      <c r="F31" s="59" t="str">
        <f t="shared" ca="1" si="6"/>
        <v/>
      </c>
      <c r="G31" s="59" t="str">
        <f t="shared" ca="1" si="6"/>
        <v/>
      </c>
      <c r="H31" s="87" t="str">
        <f t="shared" ca="1" si="7"/>
        <v/>
      </c>
      <c r="I31" s="59" t="str">
        <f t="shared" ca="1" si="2"/>
        <v/>
      </c>
      <c r="J31" s="59" t="str">
        <f t="shared" ca="1" si="2"/>
        <v/>
      </c>
      <c r="K31" s="59" t="str">
        <f t="shared" ca="1" si="2"/>
        <v/>
      </c>
      <c r="L31" s="59" t="str">
        <f t="shared" ca="1" si="2"/>
        <v/>
      </c>
      <c r="M31" s="59" t="str">
        <f t="shared" ca="1" si="2"/>
        <v/>
      </c>
      <c r="N31" s="59" t="str">
        <f t="shared" ca="1" si="2"/>
        <v/>
      </c>
      <c r="O31" s="76"/>
      <c r="P31" s="59" t="str">
        <f t="shared" ca="1" si="3"/>
        <v/>
      </c>
      <c r="Q31" s="59" t="str">
        <f t="shared" ca="1" si="3"/>
        <v/>
      </c>
      <c r="R31" s="59" t="str">
        <f t="shared" ca="1" si="3"/>
        <v/>
      </c>
      <c r="S31" s="59" t="str">
        <f t="shared" ca="1" si="3"/>
        <v/>
      </c>
      <c r="T31" s="59" t="str">
        <f t="shared" ca="1" si="3"/>
        <v/>
      </c>
      <c r="U31" s="59" t="str">
        <f t="shared" ca="1" si="3"/>
        <v/>
      </c>
      <c r="V31" s="76"/>
      <c r="W31" s="59" t="str">
        <f t="shared" ca="1" si="4"/>
        <v/>
      </c>
      <c r="X31" s="59" t="str">
        <f t="shared" ca="1" si="4"/>
        <v/>
      </c>
      <c r="Y31" s="59" t="str">
        <f t="shared" ca="1" si="4"/>
        <v/>
      </c>
      <c r="Z31" s="59" t="str">
        <f t="shared" ca="1" si="4"/>
        <v/>
      </c>
      <c r="AA31" s="59" t="str">
        <f t="shared" ca="1" si="4"/>
        <v/>
      </c>
      <c r="AB31" s="59" t="str">
        <f t="shared" ca="1" si="4"/>
        <v/>
      </c>
      <c r="AC31" s="41"/>
      <c r="AD31" s="76"/>
      <c r="AE31" s="76"/>
      <c r="AF31" s="76"/>
      <c r="AG31" s="66"/>
    </row>
    <row r="32" spans="2:33">
      <c r="B32" s="64"/>
      <c r="C32" s="72" t="s">
        <v>145</v>
      </c>
      <c r="D32" s="87">
        <f t="shared" ca="1" si="5"/>
        <v>0</v>
      </c>
      <c r="E32" s="37" t="str">
        <f t="shared" ca="1" si="5"/>
        <v/>
      </c>
      <c r="F32" s="59" t="str">
        <f t="shared" ca="1" si="6"/>
        <v/>
      </c>
      <c r="G32" s="59" t="str">
        <f t="shared" ca="1" si="6"/>
        <v/>
      </c>
      <c r="H32" s="87" t="str">
        <f t="shared" ca="1" si="7"/>
        <v/>
      </c>
      <c r="I32" s="59" t="str">
        <f t="shared" ca="1" si="2"/>
        <v/>
      </c>
      <c r="J32" s="59" t="str">
        <f t="shared" ca="1" si="2"/>
        <v/>
      </c>
      <c r="K32" s="59" t="str">
        <f t="shared" ca="1" si="2"/>
        <v/>
      </c>
      <c r="L32" s="59" t="str">
        <f t="shared" ca="1" si="2"/>
        <v/>
      </c>
      <c r="M32" s="59" t="str">
        <f t="shared" ca="1" si="2"/>
        <v/>
      </c>
      <c r="N32" s="59" t="str">
        <f t="shared" ca="1" si="2"/>
        <v/>
      </c>
      <c r="O32" s="76"/>
      <c r="P32" s="59" t="str">
        <f t="shared" ca="1" si="3"/>
        <v/>
      </c>
      <c r="Q32" s="59" t="str">
        <f t="shared" ca="1" si="3"/>
        <v/>
      </c>
      <c r="R32" s="59" t="str">
        <f t="shared" ca="1" si="3"/>
        <v/>
      </c>
      <c r="S32" s="59" t="str">
        <f t="shared" ca="1" si="3"/>
        <v/>
      </c>
      <c r="T32" s="59" t="str">
        <f t="shared" ca="1" si="3"/>
        <v/>
      </c>
      <c r="U32" s="59" t="str">
        <f t="shared" ca="1" si="3"/>
        <v/>
      </c>
      <c r="V32" s="76"/>
      <c r="W32" s="59" t="str">
        <f t="shared" ca="1" si="4"/>
        <v/>
      </c>
      <c r="X32" s="59" t="str">
        <f t="shared" ca="1" si="4"/>
        <v/>
      </c>
      <c r="Y32" s="59" t="str">
        <f t="shared" ca="1" si="4"/>
        <v/>
      </c>
      <c r="Z32" s="59" t="str">
        <f t="shared" ca="1" si="4"/>
        <v/>
      </c>
      <c r="AA32" s="59" t="str">
        <f t="shared" ca="1" si="4"/>
        <v/>
      </c>
      <c r="AB32" s="59" t="str">
        <f t="shared" ca="1" si="4"/>
        <v/>
      </c>
      <c r="AC32" s="41"/>
      <c r="AD32" s="76"/>
      <c r="AE32" s="76"/>
      <c r="AF32" s="76"/>
      <c r="AG32" s="66"/>
    </row>
    <row r="33" spans="2:33">
      <c r="B33" s="64"/>
      <c r="C33" s="72" t="s">
        <v>146</v>
      </c>
      <c r="D33" s="87">
        <f t="shared" ca="1" si="5"/>
        <v>0</v>
      </c>
      <c r="E33" s="37" t="str">
        <f t="shared" ca="1" si="5"/>
        <v/>
      </c>
      <c r="F33" s="59" t="str">
        <f t="shared" ca="1" si="6"/>
        <v/>
      </c>
      <c r="G33" s="59" t="str">
        <f t="shared" ca="1" si="6"/>
        <v/>
      </c>
      <c r="H33" s="87" t="str">
        <f t="shared" ca="1" si="7"/>
        <v/>
      </c>
      <c r="I33" s="59" t="str">
        <f t="shared" ca="1" si="2"/>
        <v/>
      </c>
      <c r="J33" s="59" t="str">
        <f t="shared" ca="1" si="2"/>
        <v/>
      </c>
      <c r="K33" s="59" t="str">
        <f t="shared" ca="1" si="2"/>
        <v/>
      </c>
      <c r="L33" s="59" t="str">
        <f t="shared" ca="1" si="2"/>
        <v/>
      </c>
      <c r="M33" s="59" t="str">
        <f t="shared" ca="1" si="2"/>
        <v/>
      </c>
      <c r="N33" s="59" t="str">
        <f t="shared" ca="1" si="2"/>
        <v/>
      </c>
      <c r="O33" s="76"/>
      <c r="P33" s="59" t="str">
        <f t="shared" ca="1" si="3"/>
        <v/>
      </c>
      <c r="Q33" s="59" t="str">
        <f t="shared" ca="1" si="3"/>
        <v/>
      </c>
      <c r="R33" s="59" t="str">
        <f t="shared" ca="1" si="3"/>
        <v/>
      </c>
      <c r="S33" s="59" t="str">
        <f t="shared" ca="1" si="3"/>
        <v/>
      </c>
      <c r="T33" s="59" t="str">
        <f t="shared" ca="1" si="3"/>
        <v/>
      </c>
      <c r="U33" s="59" t="str">
        <f t="shared" ca="1" si="3"/>
        <v/>
      </c>
      <c r="V33" s="76"/>
      <c r="W33" s="59" t="str">
        <f t="shared" ca="1" si="4"/>
        <v/>
      </c>
      <c r="X33" s="59" t="str">
        <f t="shared" ca="1" si="4"/>
        <v/>
      </c>
      <c r="Y33" s="59" t="str">
        <f t="shared" ca="1" si="4"/>
        <v/>
      </c>
      <c r="Z33" s="59" t="str">
        <f t="shared" ca="1" si="4"/>
        <v/>
      </c>
      <c r="AA33" s="59" t="str">
        <f t="shared" ca="1" si="4"/>
        <v/>
      </c>
      <c r="AB33" s="59" t="str">
        <f t="shared" ca="1" si="4"/>
        <v/>
      </c>
      <c r="AC33" s="41"/>
      <c r="AD33" s="76"/>
      <c r="AE33" s="76"/>
      <c r="AF33" s="76"/>
      <c r="AG33" s="66"/>
    </row>
    <row r="34" spans="2:33">
      <c r="B34" s="64"/>
      <c r="C34" s="72" t="s">
        <v>147</v>
      </c>
      <c r="D34" s="87">
        <f t="shared" ca="1" si="5"/>
        <v>0</v>
      </c>
      <c r="E34" s="37" t="str">
        <f t="shared" ca="1" si="5"/>
        <v/>
      </c>
      <c r="F34" s="59" t="str">
        <f t="shared" ca="1" si="6"/>
        <v/>
      </c>
      <c r="G34" s="59" t="str">
        <f t="shared" ca="1" si="6"/>
        <v/>
      </c>
      <c r="H34" s="87" t="str">
        <f t="shared" ca="1" si="7"/>
        <v/>
      </c>
      <c r="I34" s="59" t="str">
        <f t="shared" ca="1" si="2"/>
        <v/>
      </c>
      <c r="J34" s="59" t="str">
        <f t="shared" ca="1" si="2"/>
        <v/>
      </c>
      <c r="K34" s="59" t="str">
        <f t="shared" ca="1" si="2"/>
        <v/>
      </c>
      <c r="L34" s="59" t="str">
        <f t="shared" ca="1" si="2"/>
        <v/>
      </c>
      <c r="M34" s="59" t="str">
        <f t="shared" ca="1" si="2"/>
        <v/>
      </c>
      <c r="N34" s="59" t="str">
        <f t="shared" ca="1" si="2"/>
        <v/>
      </c>
      <c r="O34" s="76"/>
      <c r="P34" s="59" t="str">
        <f t="shared" ca="1" si="3"/>
        <v/>
      </c>
      <c r="Q34" s="59" t="str">
        <f t="shared" ca="1" si="3"/>
        <v/>
      </c>
      <c r="R34" s="59" t="str">
        <f t="shared" ca="1" si="3"/>
        <v/>
      </c>
      <c r="S34" s="59" t="str">
        <f t="shared" ca="1" si="3"/>
        <v/>
      </c>
      <c r="T34" s="59" t="str">
        <f t="shared" ca="1" si="3"/>
        <v/>
      </c>
      <c r="U34" s="59" t="str">
        <f t="shared" ca="1" si="3"/>
        <v/>
      </c>
      <c r="V34" s="76"/>
      <c r="W34" s="59" t="str">
        <f t="shared" ca="1" si="4"/>
        <v/>
      </c>
      <c r="X34" s="59" t="str">
        <f t="shared" ca="1" si="4"/>
        <v/>
      </c>
      <c r="Y34" s="59" t="str">
        <f t="shared" ca="1" si="4"/>
        <v/>
      </c>
      <c r="Z34" s="59" t="str">
        <f t="shared" ca="1" si="4"/>
        <v/>
      </c>
      <c r="AA34" s="59" t="str">
        <f t="shared" ca="1" si="4"/>
        <v/>
      </c>
      <c r="AB34" s="59" t="str">
        <f t="shared" ca="1" si="4"/>
        <v/>
      </c>
      <c r="AC34" s="41"/>
      <c r="AD34" s="76"/>
      <c r="AE34" s="76"/>
      <c r="AF34" s="76"/>
      <c r="AG34" s="66"/>
    </row>
    <row r="35" spans="2:33" ht="13.5" thickBot="1">
      <c r="B35" s="78"/>
      <c r="C35" s="79"/>
      <c r="D35" s="79"/>
      <c r="E35" s="79"/>
      <c r="F35" s="79"/>
      <c r="G35" s="79"/>
      <c r="H35" s="79"/>
      <c r="I35" s="79"/>
      <c r="J35" s="79"/>
      <c r="K35" s="79"/>
      <c r="L35" s="80"/>
      <c r="M35" s="80"/>
      <c r="N35" s="80"/>
      <c r="O35" s="80"/>
      <c r="P35" s="7"/>
      <c r="Q35" s="7"/>
      <c r="R35" s="7"/>
      <c r="S35" s="7"/>
      <c r="T35" s="7"/>
      <c r="U35" s="7"/>
      <c r="V35" s="80"/>
      <c r="W35" s="7"/>
      <c r="X35" s="7"/>
      <c r="Y35" s="7"/>
      <c r="Z35" s="7"/>
      <c r="AA35" s="7"/>
      <c r="AB35" s="7"/>
      <c r="AC35" s="79"/>
      <c r="AD35" s="81"/>
      <c r="AE35" s="81"/>
      <c r="AF35" s="81"/>
      <c r="AG35" s="82"/>
    </row>
    <row r="36" spans="2:33">
      <c r="K36" s="83"/>
      <c r="AD36" s="76"/>
      <c r="AE36" s="76"/>
      <c r="AF36" s="76"/>
    </row>
    <row r="37" spans="2:33">
      <c r="L37" s="41"/>
      <c r="M37" s="41"/>
      <c r="N37" s="41"/>
      <c r="O37" s="41"/>
      <c r="V37" s="41"/>
      <c r="AD37" s="76"/>
      <c r="AE37" s="76"/>
      <c r="AF37" s="76"/>
    </row>
    <row r="38" spans="2:33">
      <c r="I38" s="67"/>
    </row>
    <row r="39" spans="2:33">
      <c r="I39" s="67"/>
    </row>
    <row r="40" spans="2:33">
      <c r="I40" s="67"/>
    </row>
    <row r="41" spans="2:33">
      <c r="I41" s="67"/>
      <c r="L41" s="41"/>
      <c r="M41" s="41"/>
      <c r="N41" s="41"/>
    </row>
    <row r="42" spans="2:33">
      <c r="I42" s="67"/>
      <c r="L42" s="41"/>
      <c r="M42" s="41"/>
      <c r="N42" s="41"/>
    </row>
    <row r="43" spans="2:33">
      <c r="I43" s="67"/>
      <c r="L43" s="41"/>
      <c r="M43" s="41"/>
      <c r="N43" s="41"/>
    </row>
    <row r="44" spans="2:33">
      <c r="I44" s="67"/>
      <c r="L44" s="41"/>
      <c r="M44" s="41"/>
      <c r="N44" s="41"/>
    </row>
    <row r="45" spans="2:33">
      <c r="I45" s="67"/>
      <c r="L45" s="41"/>
      <c r="M45" s="41"/>
      <c r="N45" s="41"/>
    </row>
    <row r="46" spans="2:33">
      <c r="I46" s="67"/>
      <c r="L46" s="41"/>
      <c r="M46" s="41"/>
      <c r="N46" s="41"/>
    </row>
    <row r="47" spans="2:33">
      <c r="I47" s="67"/>
      <c r="L47" s="41"/>
      <c r="M47" s="41"/>
      <c r="N47" s="41"/>
    </row>
    <row r="48" spans="2:33">
      <c r="L48" s="41"/>
      <c r="M48" s="41"/>
      <c r="N48" s="41"/>
    </row>
    <row r="49" spans="12:14">
      <c r="L49" s="41"/>
      <c r="M49" s="41"/>
      <c r="N49" s="41"/>
    </row>
    <row r="50" spans="12:14">
      <c r="L50" s="41"/>
      <c r="M50" s="41"/>
      <c r="N50" s="41"/>
    </row>
    <row r="53" spans="12:14">
      <c r="L53" s="41"/>
      <c r="M53" s="41"/>
      <c r="N53" s="41"/>
    </row>
    <row r="54" spans="12:14">
      <c r="L54" s="41"/>
      <c r="M54" s="41"/>
      <c r="N54" s="41"/>
    </row>
    <row r="55" spans="12:14">
      <c r="L55" s="41"/>
      <c r="M55" s="41"/>
      <c r="N55" s="41"/>
    </row>
    <row r="56" spans="12:14">
      <c r="L56" s="41"/>
      <c r="M56" s="41"/>
      <c r="N56" s="41"/>
    </row>
    <row r="57" spans="12:14">
      <c r="L57" s="41"/>
      <c r="M57" s="41"/>
      <c r="N57" s="41"/>
    </row>
    <row r="58" spans="12:14">
      <c r="L58" s="41"/>
      <c r="M58" s="41"/>
      <c r="N58" s="41"/>
    </row>
    <row r="59" spans="12:14">
      <c r="L59" s="41"/>
      <c r="M59" s="41"/>
      <c r="N59" s="41"/>
    </row>
    <row r="60" spans="12:14">
      <c r="L60" s="41"/>
      <c r="M60" s="41"/>
      <c r="N60" s="41"/>
    </row>
    <row r="61" spans="12:14">
      <c r="L61" s="41"/>
      <c r="M61" s="41"/>
      <c r="N61" s="41"/>
    </row>
    <row r="62" spans="12:14">
      <c r="L62" s="41"/>
      <c r="M62" s="41"/>
      <c r="N62" s="41"/>
    </row>
    <row r="65" spans="9:14">
      <c r="I65" s="85"/>
      <c r="J65" s="85"/>
      <c r="K65" s="85"/>
      <c r="L65" s="85"/>
      <c r="M65" s="85"/>
      <c r="N65" s="85"/>
    </row>
    <row r="66" spans="9:14">
      <c r="I66" s="85"/>
      <c r="J66" s="85"/>
      <c r="K66" s="85"/>
      <c r="L66" s="85"/>
      <c r="M66" s="85"/>
      <c r="N66" s="85"/>
    </row>
    <row r="67" spans="9:14">
      <c r="I67" s="85"/>
      <c r="J67" s="85"/>
      <c r="K67" s="85"/>
      <c r="L67" s="85"/>
      <c r="M67" s="85"/>
      <c r="N67" s="85"/>
    </row>
    <row r="68" spans="9:14">
      <c r="I68" s="85"/>
      <c r="J68" s="85"/>
      <c r="K68" s="85"/>
      <c r="L68" s="85"/>
      <c r="M68" s="85"/>
      <c r="N68" s="85"/>
    </row>
    <row r="69" spans="9:14">
      <c r="I69" s="85"/>
      <c r="J69" s="85"/>
      <c r="K69" s="85"/>
      <c r="L69" s="85"/>
      <c r="M69" s="85"/>
      <c r="N69" s="85"/>
    </row>
    <row r="70" spans="9:14">
      <c r="I70" s="85"/>
      <c r="J70" s="85"/>
      <c r="K70" s="85"/>
      <c r="L70" s="85"/>
      <c r="M70" s="85"/>
      <c r="N70" s="85"/>
    </row>
    <row r="71" spans="9:14">
      <c r="I71" s="85"/>
      <c r="J71" s="85"/>
      <c r="K71" s="85"/>
      <c r="L71" s="85"/>
      <c r="M71" s="85"/>
      <c r="N71" s="85"/>
    </row>
    <row r="72" spans="9:14">
      <c r="I72" s="85"/>
      <c r="J72" s="85"/>
      <c r="K72" s="85"/>
      <c r="L72" s="85"/>
      <c r="M72" s="85"/>
      <c r="N72" s="85"/>
    </row>
    <row r="73" spans="9:14">
      <c r="I73" s="85"/>
      <c r="J73" s="85"/>
      <c r="K73" s="85"/>
      <c r="L73" s="85"/>
      <c r="M73" s="85"/>
      <c r="N73" s="85"/>
    </row>
    <row r="74" spans="9:14">
      <c r="I74" s="85"/>
      <c r="J74" s="85"/>
      <c r="K74" s="85"/>
      <c r="L74" s="85"/>
      <c r="M74" s="85"/>
      <c r="N74" s="85"/>
    </row>
  </sheetData>
  <mergeCells count="11">
    <mergeCell ref="I4:N4"/>
    <mergeCell ref="W4:AB4"/>
    <mergeCell ref="F23:G23"/>
    <mergeCell ref="F7:G7"/>
    <mergeCell ref="I6:N6"/>
    <mergeCell ref="I22:N22"/>
    <mergeCell ref="W6:AB6"/>
    <mergeCell ref="W22:AB22"/>
    <mergeCell ref="P4:U4"/>
    <mergeCell ref="P6:U6"/>
    <mergeCell ref="P22:U22"/>
  </mergeCells>
  <phoneticPr fontId="24"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A2"/>
  <sheetViews>
    <sheetView zoomScale="109" zoomScaleNormal="109" workbookViewId="0">
      <selection activeCell="A3" sqref="A3"/>
    </sheetView>
  </sheetViews>
  <sheetFormatPr defaultRowHeight="12.75"/>
  <cols>
    <col min="1" max="6" width="9.375" customWidth="1"/>
  </cols>
  <sheetData>
    <row r="1" spans="1:1" s="365" customFormat="1" ht="56.85" customHeight="1"/>
    <row r="2" spans="1:1">
      <c r="A2" s="1"/>
    </row>
  </sheetData>
  <sortState xmlns:xlrd2="http://schemas.microsoft.com/office/spreadsheetml/2017/richdata2" ref="C4:C81">
    <sortCondition ref="C4"/>
  </sortState>
  <mergeCells count="1">
    <mergeCell ref="A1:XFD1"/>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4" tint="0.59999389629810485"/>
  </sheetPr>
  <dimension ref="A1:L101"/>
  <sheetViews>
    <sheetView zoomScale="90" zoomScaleNormal="90" workbookViewId="0">
      <selection activeCell="A15" sqref="A15:L15"/>
    </sheetView>
  </sheetViews>
  <sheetFormatPr defaultColWidth="9" defaultRowHeight="12.75"/>
  <cols>
    <col min="1" max="1" width="8.125" customWidth="1"/>
    <col min="2" max="2" width="14.375" customWidth="1"/>
    <col min="3" max="3" width="14.25" customWidth="1"/>
    <col min="4" max="6" width="16.625" customWidth="1"/>
    <col min="7" max="12" width="20.625" customWidth="1"/>
  </cols>
  <sheetData>
    <row r="1" spans="1:12" s="365" customFormat="1" ht="56.85" customHeight="1"/>
    <row r="2" spans="1:12">
      <c r="A2" s="1"/>
    </row>
    <row r="3" spans="1:12">
      <c r="A3" s="44" t="s">
        <v>150</v>
      </c>
      <c r="B3" s="45"/>
      <c r="C3" s="45"/>
    </row>
    <row r="4" spans="1:12" ht="12.75" customHeight="1">
      <c r="A4" s="375" t="s">
        <v>151</v>
      </c>
      <c r="B4" s="376"/>
      <c r="C4" s="376"/>
      <c r="D4" s="376"/>
      <c r="E4" s="376"/>
      <c r="F4" s="376"/>
      <c r="G4" s="376"/>
      <c r="H4" s="376"/>
      <c r="I4" s="376"/>
      <c r="J4" s="376"/>
      <c r="K4" s="376"/>
      <c r="L4" s="377"/>
    </row>
    <row r="5" spans="1:12" ht="12.75" customHeight="1">
      <c r="A5" s="378"/>
      <c r="B5" s="379"/>
      <c r="C5" s="379"/>
      <c r="D5" s="379"/>
      <c r="E5" s="379"/>
      <c r="F5" s="379"/>
      <c r="G5" s="379"/>
      <c r="H5" s="379"/>
      <c r="I5" s="379"/>
      <c r="J5" s="379"/>
      <c r="K5" s="379"/>
      <c r="L5" s="380"/>
    </row>
    <row r="6" spans="1:12">
      <c r="A6" s="44" t="s">
        <v>152</v>
      </c>
      <c r="B6" s="46"/>
      <c r="C6" s="46"/>
    </row>
    <row r="7" spans="1:12">
      <c r="A7" s="369" t="s">
        <v>153</v>
      </c>
      <c r="B7" s="370"/>
      <c r="C7" s="370"/>
      <c r="D7" s="370"/>
      <c r="E7" s="370"/>
      <c r="F7" s="370"/>
      <c r="G7" s="370"/>
      <c r="H7" s="370"/>
      <c r="I7" s="370"/>
      <c r="J7" s="370"/>
      <c r="K7" s="370"/>
      <c r="L7" s="371"/>
    </row>
    <row r="8" spans="1:12">
      <c r="A8" s="46"/>
      <c r="B8" s="46"/>
      <c r="C8" s="46"/>
    </row>
    <row r="9" spans="1:12">
      <c r="A9" s="44" t="s">
        <v>154</v>
      </c>
      <c r="B9" s="45"/>
      <c r="C9" s="45"/>
    </row>
    <row r="10" spans="1:12" s="38" customFormat="1" ht="22.5">
      <c r="A10" s="47" t="s">
        <v>115</v>
      </c>
      <c r="B10" s="48" t="s">
        <v>155</v>
      </c>
      <c r="C10" s="47" t="s">
        <v>156</v>
      </c>
      <c r="D10" s="372" t="s">
        <v>157</v>
      </c>
      <c r="E10" s="373"/>
      <c r="F10" s="374"/>
      <c r="G10" s="372" t="s">
        <v>158</v>
      </c>
      <c r="H10" s="373"/>
      <c r="I10" s="374"/>
      <c r="J10" s="372" t="s">
        <v>159</v>
      </c>
      <c r="K10" s="373"/>
      <c r="L10" s="374"/>
    </row>
    <row r="11" spans="1:12" ht="84" customHeight="1">
      <c r="A11" s="49">
        <v>1</v>
      </c>
      <c r="B11" s="50" t="s">
        <v>160</v>
      </c>
      <c r="C11" s="51" t="s">
        <v>125</v>
      </c>
      <c r="D11" s="366" t="s">
        <v>125</v>
      </c>
      <c r="E11" s="367"/>
      <c r="F11" s="368"/>
      <c r="G11" s="366" t="s">
        <v>161</v>
      </c>
      <c r="H11" s="367"/>
      <c r="I11" s="368"/>
      <c r="J11" s="366" t="s">
        <v>162</v>
      </c>
      <c r="K11" s="367"/>
      <c r="L11" s="368"/>
    </row>
    <row r="12" spans="1:12" ht="129" customHeight="1">
      <c r="A12" s="49">
        <v>2</v>
      </c>
      <c r="B12" s="50" t="s">
        <v>160</v>
      </c>
      <c r="C12" s="51" t="s">
        <v>163</v>
      </c>
      <c r="D12" s="366" t="s">
        <v>164</v>
      </c>
      <c r="E12" s="367"/>
      <c r="F12" s="368"/>
      <c r="G12" s="366" t="s">
        <v>165</v>
      </c>
      <c r="H12" s="367"/>
      <c r="I12" s="368"/>
      <c r="J12" s="366" t="s">
        <v>166</v>
      </c>
      <c r="K12" s="367"/>
      <c r="L12" s="368"/>
    </row>
    <row r="13" spans="1:12" ht="58.5" customHeight="1">
      <c r="A13" s="49">
        <v>3</v>
      </c>
      <c r="B13" s="50" t="s">
        <v>160</v>
      </c>
      <c r="C13" s="51" t="s">
        <v>133</v>
      </c>
      <c r="D13" s="366" t="s">
        <v>167</v>
      </c>
      <c r="E13" s="367"/>
      <c r="F13" s="368"/>
      <c r="G13" s="366" t="s">
        <v>168</v>
      </c>
      <c r="H13" s="367"/>
      <c r="I13" s="368"/>
      <c r="J13" s="366" t="s">
        <v>169</v>
      </c>
      <c r="K13" s="367"/>
      <c r="L13" s="368"/>
    </row>
    <row r="14" spans="1:12" ht="79.5" customHeight="1">
      <c r="A14" s="49">
        <v>4</v>
      </c>
      <c r="B14" s="50" t="s">
        <v>160</v>
      </c>
      <c r="C14" s="51" t="s">
        <v>137</v>
      </c>
      <c r="D14" s="366" t="s">
        <v>170</v>
      </c>
      <c r="E14" s="367"/>
      <c r="F14" s="368"/>
      <c r="G14" s="366" t="s">
        <v>171</v>
      </c>
      <c r="H14" s="367"/>
      <c r="I14" s="368"/>
      <c r="J14" s="366" t="s">
        <v>172</v>
      </c>
      <c r="K14" s="367"/>
      <c r="L14" s="368"/>
    </row>
    <row r="15" spans="1:12" ht="40.5" customHeight="1">
      <c r="A15" s="49">
        <v>5</v>
      </c>
      <c r="B15" s="50" t="s">
        <v>173</v>
      </c>
      <c r="C15" s="51" t="s">
        <v>174</v>
      </c>
      <c r="D15" s="366" t="s">
        <v>175</v>
      </c>
      <c r="E15" s="367"/>
      <c r="F15" s="368"/>
      <c r="G15" s="366" t="s">
        <v>176</v>
      </c>
      <c r="H15" s="367"/>
      <c r="I15" s="368"/>
      <c r="J15" s="366" t="s">
        <v>177</v>
      </c>
      <c r="K15" s="367"/>
      <c r="L15" s="368"/>
    </row>
    <row r="16" spans="1:12">
      <c r="A16" s="49">
        <v>6</v>
      </c>
      <c r="B16" s="50"/>
      <c r="C16" s="51"/>
      <c r="D16" s="366"/>
      <c r="E16" s="367"/>
      <c r="F16" s="368"/>
      <c r="G16" s="366"/>
      <c r="H16" s="367"/>
      <c r="I16" s="368"/>
      <c r="J16" s="366"/>
      <c r="K16" s="367"/>
      <c r="L16" s="368"/>
    </row>
    <row r="17" spans="1:12">
      <c r="A17" s="49">
        <v>7</v>
      </c>
      <c r="B17" s="50"/>
      <c r="C17" s="51"/>
      <c r="D17" s="366"/>
      <c r="E17" s="367"/>
      <c r="F17" s="368"/>
      <c r="G17" s="366"/>
      <c r="H17" s="367"/>
      <c r="I17" s="368"/>
      <c r="J17" s="366"/>
      <c r="K17" s="367"/>
      <c r="L17" s="368"/>
    </row>
    <row r="18" spans="1:12">
      <c r="A18" s="49">
        <v>8</v>
      </c>
      <c r="B18" s="50"/>
      <c r="C18" s="51"/>
      <c r="D18" s="366"/>
      <c r="E18" s="367"/>
      <c r="F18" s="368"/>
      <c r="G18" s="366"/>
      <c r="H18" s="367"/>
      <c r="I18" s="368"/>
      <c r="J18" s="366"/>
      <c r="K18" s="367"/>
      <c r="L18" s="368"/>
    </row>
    <row r="19" spans="1:12">
      <c r="A19" s="49">
        <v>9</v>
      </c>
      <c r="B19" s="50"/>
      <c r="C19" s="51"/>
      <c r="D19" s="366"/>
      <c r="E19" s="367"/>
      <c r="F19" s="368"/>
      <c r="G19" s="366"/>
      <c r="H19" s="367"/>
      <c r="I19" s="368"/>
      <c r="J19" s="366"/>
      <c r="K19" s="367"/>
      <c r="L19" s="368"/>
    </row>
    <row r="20" spans="1:12">
      <c r="A20" s="49">
        <v>10</v>
      </c>
      <c r="B20" s="50"/>
      <c r="C20" s="51"/>
      <c r="D20" s="366"/>
      <c r="E20" s="367"/>
      <c r="F20" s="368"/>
      <c r="G20" s="366"/>
      <c r="H20" s="367"/>
      <c r="I20" s="368"/>
      <c r="J20" s="366"/>
      <c r="K20" s="367"/>
      <c r="L20" s="368"/>
    </row>
    <row r="21" spans="1:12">
      <c r="A21" s="49">
        <v>11</v>
      </c>
      <c r="B21" s="50"/>
      <c r="C21" s="51"/>
      <c r="D21" s="366"/>
      <c r="E21" s="367"/>
      <c r="F21" s="368"/>
      <c r="G21" s="366"/>
      <c r="H21" s="367"/>
      <c r="I21" s="368"/>
      <c r="J21" s="366"/>
      <c r="K21" s="367"/>
      <c r="L21" s="368"/>
    </row>
    <row r="22" spans="1:12">
      <c r="A22" s="49">
        <v>12</v>
      </c>
      <c r="B22" s="50"/>
      <c r="C22" s="51"/>
      <c r="D22" s="366"/>
      <c r="E22" s="367"/>
      <c r="F22" s="368"/>
      <c r="G22" s="366"/>
      <c r="H22" s="367"/>
      <c r="I22" s="368"/>
      <c r="J22" s="366"/>
      <c r="K22" s="367"/>
      <c r="L22" s="368"/>
    </row>
    <row r="23" spans="1:12">
      <c r="A23" s="49">
        <v>13</v>
      </c>
      <c r="B23" s="50"/>
      <c r="C23" s="51"/>
      <c r="D23" s="366"/>
      <c r="E23" s="367"/>
      <c r="F23" s="368"/>
      <c r="G23" s="366"/>
      <c r="H23" s="367"/>
      <c r="I23" s="368"/>
      <c r="J23" s="366"/>
      <c r="K23" s="367"/>
      <c r="L23" s="368"/>
    </row>
    <row r="24" spans="1:12">
      <c r="A24" s="49">
        <v>14</v>
      </c>
      <c r="B24" s="50"/>
      <c r="C24" s="51"/>
      <c r="D24" s="366"/>
      <c r="E24" s="367"/>
      <c r="F24" s="368"/>
      <c r="G24" s="366"/>
      <c r="H24" s="367"/>
      <c r="I24" s="368"/>
      <c r="J24" s="366"/>
      <c r="K24" s="367"/>
      <c r="L24" s="368"/>
    </row>
    <row r="25" spans="1:12">
      <c r="A25" s="49">
        <v>15</v>
      </c>
      <c r="B25" s="50"/>
      <c r="C25" s="51"/>
      <c r="D25" s="366"/>
      <c r="E25" s="367"/>
      <c r="F25" s="368"/>
      <c r="G25" s="366"/>
      <c r="H25" s="367"/>
      <c r="I25" s="368"/>
      <c r="J25" s="366"/>
      <c r="K25" s="367"/>
      <c r="L25" s="368"/>
    </row>
    <row r="26" spans="1:12">
      <c r="A26" s="49">
        <v>16</v>
      </c>
      <c r="B26" s="50"/>
      <c r="C26" s="51"/>
      <c r="D26" s="366"/>
      <c r="E26" s="367"/>
      <c r="F26" s="368"/>
      <c r="G26" s="366"/>
      <c r="H26" s="367"/>
      <c r="I26" s="368"/>
      <c r="J26" s="366"/>
      <c r="K26" s="367"/>
      <c r="L26" s="368"/>
    </row>
    <row r="27" spans="1:12">
      <c r="A27" s="49">
        <v>17</v>
      </c>
      <c r="B27" s="50"/>
      <c r="C27" s="51"/>
      <c r="D27" s="366"/>
      <c r="E27" s="367"/>
      <c r="F27" s="368"/>
      <c r="G27" s="366"/>
      <c r="H27" s="367"/>
      <c r="I27" s="368"/>
      <c r="J27" s="366"/>
      <c r="K27" s="367"/>
      <c r="L27" s="368"/>
    </row>
    <row r="28" spans="1:12">
      <c r="A28" s="49">
        <v>18</v>
      </c>
      <c r="B28" s="50"/>
      <c r="C28" s="51"/>
      <c r="D28" s="366"/>
      <c r="E28" s="367"/>
      <c r="F28" s="368"/>
      <c r="G28" s="366"/>
      <c r="H28" s="367"/>
      <c r="I28" s="368"/>
      <c r="J28" s="366"/>
      <c r="K28" s="367"/>
      <c r="L28" s="368"/>
    </row>
    <row r="29" spans="1:12">
      <c r="A29" s="49">
        <v>19</v>
      </c>
      <c r="B29" s="50"/>
      <c r="C29" s="51"/>
      <c r="D29" s="366"/>
      <c r="E29" s="367"/>
      <c r="F29" s="368"/>
      <c r="G29" s="366"/>
      <c r="H29" s="367"/>
      <c r="I29" s="368"/>
      <c r="J29" s="366"/>
      <c r="K29" s="367"/>
      <c r="L29" s="368"/>
    </row>
    <row r="30" spans="1:12">
      <c r="A30" s="49">
        <v>20</v>
      </c>
      <c r="B30" s="50"/>
      <c r="C30" s="51"/>
      <c r="D30" s="366"/>
      <c r="E30" s="367"/>
      <c r="F30" s="368"/>
      <c r="G30" s="366"/>
      <c r="H30" s="367"/>
      <c r="I30" s="368"/>
      <c r="J30" s="366"/>
      <c r="K30" s="367"/>
      <c r="L30" s="368"/>
    </row>
    <row r="31" spans="1:12">
      <c r="A31" s="49">
        <v>21</v>
      </c>
      <c r="B31" s="50"/>
      <c r="C31" s="51"/>
      <c r="D31" s="366"/>
      <c r="E31" s="367"/>
      <c r="F31" s="368"/>
      <c r="G31" s="366"/>
      <c r="H31" s="367"/>
      <c r="I31" s="368"/>
      <c r="J31" s="366"/>
      <c r="K31" s="367"/>
      <c r="L31" s="368"/>
    </row>
    <row r="32" spans="1:12">
      <c r="A32" s="49">
        <v>22</v>
      </c>
      <c r="B32" s="50"/>
      <c r="C32" s="51"/>
      <c r="D32" s="366"/>
      <c r="E32" s="367"/>
      <c r="F32" s="368"/>
      <c r="G32" s="366"/>
      <c r="H32" s="367"/>
      <c r="I32" s="368"/>
      <c r="J32" s="366"/>
      <c r="K32" s="367"/>
      <c r="L32" s="368"/>
    </row>
    <row r="33" spans="1:12">
      <c r="A33" s="49">
        <v>23</v>
      </c>
      <c r="B33" s="50"/>
      <c r="C33" s="51"/>
      <c r="D33" s="366"/>
      <c r="E33" s="367"/>
      <c r="F33" s="368"/>
      <c r="G33" s="366"/>
      <c r="H33" s="367"/>
      <c r="I33" s="368"/>
      <c r="J33" s="366"/>
      <c r="K33" s="367"/>
      <c r="L33" s="368"/>
    </row>
    <row r="34" spans="1:12">
      <c r="A34" s="49">
        <v>24</v>
      </c>
      <c r="B34" s="50"/>
      <c r="C34" s="51"/>
      <c r="D34" s="366"/>
      <c r="E34" s="367"/>
      <c r="F34" s="368"/>
      <c r="G34" s="366"/>
      <c r="H34" s="367"/>
      <c r="I34" s="368"/>
      <c r="J34" s="366"/>
      <c r="K34" s="367"/>
      <c r="L34" s="368"/>
    </row>
    <row r="35" spans="1:12">
      <c r="A35" s="49">
        <v>25</v>
      </c>
      <c r="B35" s="50"/>
      <c r="C35" s="51"/>
      <c r="D35" s="366"/>
      <c r="E35" s="367"/>
      <c r="F35" s="368"/>
      <c r="G35" s="366"/>
      <c r="H35" s="367"/>
      <c r="I35" s="368"/>
      <c r="J35" s="366"/>
      <c r="K35" s="367"/>
      <c r="L35" s="368"/>
    </row>
    <row r="36" spans="1:12">
      <c r="A36" s="49">
        <v>26</v>
      </c>
      <c r="B36" s="50"/>
      <c r="C36" s="51"/>
      <c r="D36" s="366"/>
      <c r="E36" s="367"/>
      <c r="F36" s="368"/>
      <c r="G36" s="366"/>
      <c r="H36" s="367"/>
      <c r="I36" s="368"/>
      <c r="J36" s="366"/>
      <c r="K36" s="367"/>
      <c r="L36" s="368"/>
    </row>
    <row r="37" spans="1:12">
      <c r="A37" s="49">
        <v>27</v>
      </c>
      <c r="B37" s="50"/>
      <c r="C37" s="51"/>
      <c r="D37" s="366"/>
      <c r="E37" s="367"/>
      <c r="F37" s="368"/>
      <c r="G37" s="366"/>
      <c r="H37" s="367"/>
      <c r="I37" s="368"/>
      <c r="J37" s="366"/>
      <c r="K37" s="367"/>
      <c r="L37" s="368"/>
    </row>
    <row r="38" spans="1:12">
      <c r="A38" s="49">
        <v>28</v>
      </c>
      <c r="B38" s="50"/>
      <c r="C38" s="51"/>
      <c r="D38" s="366"/>
      <c r="E38" s="367"/>
      <c r="F38" s="368"/>
      <c r="G38" s="366"/>
      <c r="H38" s="367"/>
      <c r="I38" s="368"/>
      <c r="J38" s="366"/>
      <c r="K38" s="367"/>
      <c r="L38" s="368"/>
    </row>
    <row r="39" spans="1:12">
      <c r="A39" s="49">
        <v>29</v>
      </c>
      <c r="B39" s="50"/>
      <c r="C39" s="51"/>
      <c r="D39" s="366"/>
      <c r="E39" s="367"/>
      <c r="F39" s="368"/>
      <c r="G39" s="366"/>
      <c r="H39" s="367"/>
      <c r="I39" s="368"/>
      <c r="J39" s="366"/>
      <c r="K39" s="367"/>
      <c r="L39" s="368"/>
    </row>
    <row r="40" spans="1:12">
      <c r="A40" s="49">
        <v>30</v>
      </c>
      <c r="B40" s="50"/>
      <c r="C40" s="51"/>
      <c r="D40" s="366"/>
      <c r="E40" s="367"/>
      <c r="F40" s="368"/>
      <c r="G40" s="366"/>
      <c r="H40" s="367"/>
      <c r="I40" s="368"/>
      <c r="J40" s="366"/>
      <c r="K40" s="367"/>
      <c r="L40" s="368"/>
    </row>
    <row r="41" spans="1:12">
      <c r="A41" s="49">
        <v>31</v>
      </c>
      <c r="B41" s="50"/>
      <c r="C41" s="51"/>
      <c r="D41" s="366"/>
      <c r="E41" s="367"/>
      <c r="F41" s="368"/>
      <c r="G41" s="366"/>
      <c r="H41" s="367"/>
      <c r="I41" s="368"/>
      <c r="J41" s="366"/>
      <c r="K41" s="367"/>
      <c r="L41" s="368"/>
    </row>
    <row r="42" spans="1:12">
      <c r="A42" s="49">
        <v>32</v>
      </c>
      <c r="B42" s="50"/>
      <c r="C42" s="51"/>
      <c r="D42" s="366"/>
      <c r="E42" s="367"/>
      <c r="F42" s="368"/>
      <c r="G42" s="366"/>
      <c r="H42" s="367"/>
      <c r="I42" s="368"/>
      <c r="J42" s="366"/>
      <c r="K42" s="367"/>
      <c r="L42" s="368"/>
    </row>
    <row r="43" spans="1:12">
      <c r="A43" s="49">
        <v>33</v>
      </c>
      <c r="B43" s="50"/>
      <c r="C43" s="51"/>
      <c r="D43" s="366"/>
      <c r="E43" s="367"/>
      <c r="F43" s="368"/>
      <c r="G43" s="366"/>
      <c r="H43" s="367"/>
      <c r="I43" s="368"/>
      <c r="J43" s="366"/>
      <c r="K43" s="367"/>
      <c r="L43" s="368"/>
    </row>
    <row r="44" spans="1:12">
      <c r="A44" s="49">
        <v>34</v>
      </c>
      <c r="B44" s="50"/>
      <c r="C44" s="51"/>
      <c r="D44" s="366"/>
      <c r="E44" s="367"/>
      <c r="F44" s="368"/>
      <c r="G44" s="366"/>
      <c r="H44" s="367"/>
      <c r="I44" s="368"/>
      <c r="J44" s="366"/>
      <c r="K44" s="367"/>
      <c r="L44" s="368"/>
    </row>
    <row r="45" spans="1:12">
      <c r="A45" s="49">
        <v>35</v>
      </c>
      <c r="B45" s="50"/>
      <c r="C45" s="51"/>
      <c r="D45" s="366"/>
      <c r="E45" s="367"/>
      <c r="F45" s="368"/>
      <c r="G45" s="366"/>
      <c r="H45" s="367"/>
      <c r="I45" s="368"/>
      <c r="J45" s="366"/>
      <c r="K45" s="367"/>
      <c r="L45" s="368"/>
    </row>
    <row r="46" spans="1:12">
      <c r="A46" s="49">
        <v>36</v>
      </c>
      <c r="B46" s="50"/>
      <c r="C46" s="51"/>
      <c r="D46" s="366"/>
      <c r="E46" s="367"/>
      <c r="F46" s="368"/>
      <c r="G46" s="366"/>
      <c r="H46" s="367"/>
      <c r="I46" s="368"/>
      <c r="J46" s="366"/>
      <c r="K46" s="367"/>
      <c r="L46" s="368"/>
    </row>
    <row r="47" spans="1:12">
      <c r="A47" s="49">
        <v>37</v>
      </c>
      <c r="B47" s="50"/>
      <c r="C47" s="51"/>
      <c r="D47" s="366"/>
      <c r="E47" s="367"/>
      <c r="F47" s="368"/>
      <c r="G47" s="366"/>
      <c r="H47" s="367"/>
      <c r="I47" s="368"/>
      <c r="J47" s="366"/>
      <c r="K47" s="367"/>
      <c r="L47" s="368"/>
    </row>
    <row r="48" spans="1:12">
      <c r="A48" s="49">
        <v>38</v>
      </c>
      <c r="B48" s="50"/>
      <c r="C48" s="51"/>
      <c r="D48" s="366"/>
      <c r="E48" s="367"/>
      <c r="F48" s="368"/>
      <c r="G48" s="366"/>
      <c r="H48" s="367"/>
      <c r="I48" s="368"/>
      <c r="J48" s="366"/>
      <c r="K48" s="367"/>
      <c r="L48" s="368"/>
    </row>
    <row r="49" spans="1:12">
      <c r="A49" s="49">
        <v>39</v>
      </c>
      <c r="B49" s="50"/>
      <c r="C49" s="51"/>
      <c r="D49" s="366"/>
      <c r="E49" s="367"/>
      <c r="F49" s="368"/>
      <c r="G49" s="366"/>
      <c r="H49" s="367"/>
      <c r="I49" s="368"/>
      <c r="J49" s="366"/>
      <c r="K49" s="367"/>
      <c r="L49" s="368"/>
    </row>
    <row r="50" spans="1:12">
      <c r="A50" s="49">
        <v>40</v>
      </c>
      <c r="B50" s="50"/>
      <c r="C50" s="51"/>
      <c r="D50" s="366"/>
      <c r="E50" s="367"/>
      <c r="F50" s="368"/>
      <c r="G50" s="366"/>
      <c r="H50" s="367"/>
      <c r="I50" s="368"/>
      <c r="J50" s="366"/>
      <c r="K50" s="367"/>
      <c r="L50" s="368"/>
    </row>
    <row r="51" spans="1:12">
      <c r="A51" s="49">
        <v>41</v>
      </c>
      <c r="B51" s="50"/>
      <c r="C51" s="51"/>
      <c r="D51" s="366"/>
      <c r="E51" s="367"/>
      <c r="F51" s="368"/>
      <c r="G51" s="366"/>
      <c r="H51" s="367"/>
      <c r="I51" s="368"/>
      <c r="J51" s="366"/>
      <c r="K51" s="367"/>
      <c r="L51" s="368"/>
    </row>
    <row r="52" spans="1:12">
      <c r="A52" s="49">
        <v>42</v>
      </c>
      <c r="B52" s="50"/>
      <c r="C52" s="51"/>
      <c r="D52" s="366"/>
      <c r="E52" s="367"/>
      <c r="F52" s="368"/>
      <c r="G52" s="366"/>
      <c r="H52" s="367"/>
      <c r="I52" s="368"/>
      <c r="J52" s="366"/>
      <c r="K52" s="367"/>
      <c r="L52" s="368"/>
    </row>
    <row r="53" spans="1:12">
      <c r="A53" s="49">
        <v>43</v>
      </c>
      <c r="B53" s="50"/>
      <c r="C53" s="51"/>
      <c r="D53" s="366"/>
      <c r="E53" s="367"/>
      <c r="F53" s="368"/>
      <c r="G53" s="366"/>
      <c r="H53" s="367"/>
      <c r="I53" s="368"/>
      <c r="J53" s="366"/>
      <c r="K53" s="367"/>
      <c r="L53" s="368"/>
    </row>
    <row r="54" spans="1:12">
      <c r="A54" s="49">
        <v>44</v>
      </c>
      <c r="B54" s="50"/>
      <c r="C54" s="51"/>
      <c r="D54" s="366"/>
      <c r="E54" s="367"/>
      <c r="F54" s="368"/>
      <c r="G54" s="366"/>
      <c r="H54" s="367"/>
      <c r="I54" s="368"/>
      <c r="J54" s="366"/>
      <c r="K54" s="367"/>
      <c r="L54" s="368"/>
    </row>
    <row r="55" spans="1:12">
      <c r="A55" s="49">
        <v>45</v>
      </c>
      <c r="B55" s="50"/>
      <c r="C55" s="51"/>
      <c r="D55" s="366"/>
      <c r="E55" s="367"/>
      <c r="F55" s="368"/>
      <c r="G55" s="366"/>
      <c r="H55" s="367"/>
      <c r="I55" s="368"/>
      <c r="J55" s="366"/>
      <c r="K55" s="367"/>
      <c r="L55" s="368"/>
    </row>
    <row r="99" spans="1:1">
      <c r="A99" s="52"/>
    </row>
    <row r="100" spans="1:1">
      <c r="A100" s="24"/>
    </row>
    <row r="101" spans="1:1">
      <c r="A101" s="24"/>
    </row>
  </sheetData>
  <mergeCells count="141">
    <mergeCell ref="D12:F12"/>
    <mergeCell ref="G12:I12"/>
    <mergeCell ref="D13:F13"/>
    <mergeCell ref="G13:I13"/>
    <mergeCell ref="D14:F14"/>
    <mergeCell ref="G14:I14"/>
    <mergeCell ref="D11:F11"/>
    <mergeCell ref="G11:I11"/>
    <mergeCell ref="A1:XFD1"/>
    <mergeCell ref="D10:F10"/>
    <mergeCell ref="G10:I10"/>
    <mergeCell ref="J10:L10"/>
    <mergeCell ref="J11:L11"/>
    <mergeCell ref="A4:L5"/>
    <mergeCell ref="D18:F18"/>
    <mergeCell ref="G18:I18"/>
    <mergeCell ref="D19:F19"/>
    <mergeCell ref="G19:I19"/>
    <mergeCell ref="D20:F20"/>
    <mergeCell ref="G20:I20"/>
    <mergeCell ref="D15:F15"/>
    <mergeCell ref="G15:I15"/>
    <mergeCell ref="D16:F16"/>
    <mergeCell ref="G16:I16"/>
    <mergeCell ref="D17:F17"/>
    <mergeCell ref="G17:I17"/>
    <mergeCell ref="D24:F24"/>
    <mergeCell ref="G24:I24"/>
    <mergeCell ref="D25:F25"/>
    <mergeCell ref="G25:I25"/>
    <mergeCell ref="D26:F26"/>
    <mergeCell ref="G26:I26"/>
    <mergeCell ref="D21:F21"/>
    <mergeCell ref="G21:I21"/>
    <mergeCell ref="D22:F22"/>
    <mergeCell ref="G22:I22"/>
    <mergeCell ref="D23:F23"/>
    <mergeCell ref="G23:I23"/>
    <mergeCell ref="D30:F30"/>
    <mergeCell ref="G30:I30"/>
    <mergeCell ref="D31:F31"/>
    <mergeCell ref="G31:I31"/>
    <mergeCell ref="D32:F32"/>
    <mergeCell ref="G32:I32"/>
    <mergeCell ref="D27:F27"/>
    <mergeCell ref="G27:I27"/>
    <mergeCell ref="D28:F28"/>
    <mergeCell ref="G28:I28"/>
    <mergeCell ref="D29:F29"/>
    <mergeCell ref="G29:I29"/>
    <mergeCell ref="D36:F36"/>
    <mergeCell ref="G36:I36"/>
    <mergeCell ref="D37:F37"/>
    <mergeCell ref="G37:I37"/>
    <mergeCell ref="D38:F38"/>
    <mergeCell ref="G38:I38"/>
    <mergeCell ref="D33:F33"/>
    <mergeCell ref="G33:I33"/>
    <mergeCell ref="D34:F34"/>
    <mergeCell ref="G34:I34"/>
    <mergeCell ref="D35:F35"/>
    <mergeCell ref="G35:I35"/>
    <mergeCell ref="D42:F42"/>
    <mergeCell ref="G42:I42"/>
    <mergeCell ref="D43:F43"/>
    <mergeCell ref="G43:I43"/>
    <mergeCell ref="D44:F44"/>
    <mergeCell ref="G44:I44"/>
    <mergeCell ref="D39:F39"/>
    <mergeCell ref="G39:I39"/>
    <mergeCell ref="D40:F40"/>
    <mergeCell ref="G40:I40"/>
    <mergeCell ref="D41:F41"/>
    <mergeCell ref="G41:I41"/>
    <mergeCell ref="D48:F48"/>
    <mergeCell ref="G48:I48"/>
    <mergeCell ref="D49:F49"/>
    <mergeCell ref="G49:I49"/>
    <mergeCell ref="D50:F50"/>
    <mergeCell ref="G50:I50"/>
    <mergeCell ref="D45:F45"/>
    <mergeCell ref="G45:I45"/>
    <mergeCell ref="D46:F46"/>
    <mergeCell ref="G46:I46"/>
    <mergeCell ref="D47:F47"/>
    <mergeCell ref="G47:I47"/>
    <mergeCell ref="D54:F54"/>
    <mergeCell ref="G54:I54"/>
    <mergeCell ref="D55:F55"/>
    <mergeCell ref="G55:I55"/>
    <mergeCell ref="D51:F51"/>
    <mergeCell ref="G51:I51"/>
    <mergeCell ref="D52:F52"/>
    <mergeCell ref="G52:I52"/>
    <mergeCell ref="D53:F53"/>
    <mergeCell ref="G53:I53"/>
    <mergeCell ref="J17:L17"/>
    <mergeCell ref="J18:L18"/>
    <mergeCell ref="J19:L19"/>
    <mergeCell ref="J20:L20"/>
    <mergeCell ref="J21:L21"/>
    <mergeCell ref="J12:L12"/>
    <mergeCell ref="J13:L13"/>
    <mergeCell ref="J14:L14"/>
    <mergeCell ref="J15:L15"/>
    <mergeCell ref="J16:L16"/>
    <mergeCell ref="J36:L36"/>
    <mergeCell ref="J27:L27"/>
    <mergeCell ref="J28:L28"/>
    <mergeCell ref="J29:L29"/>
    <mergeCell ref="J30:L30"/>
    <mergeCell ref="J31:L31"/>
    <mergeCell ref="J22:L22"/>
    <mergeCell ref="J23:L23"/>
    <mergeCell ref="J24:L24"/>
    <mergeCell ref="J25:L25"/>
    <mergeCell ref="J26:L26"/>
    <mergeCell ref="J52:L52"/>
    <mergeCell ref="J53:L53"/>
    <mergeCell ref="J54:L54"/>
    <mergeCell ref="J55:L55"/>
    <mergeCell ref="A7:L7"/>
    <mergeCell ref="J47:L47"/>
    <mergeCell ref="J48:L48"/>
    <mergeCell ref="J49:L49"/>
    <mergeCell ref="J50:L50"/>
    <mergeCell ref="J51:L51"/>
    <mergeCell ref="J42:L42"/>
    <mergeCell ref="J43:L43"/>
    <mergeCell ref="J44:L44"/>
    <mergeCell ref="J45:L45"/>
    <mergeCell ref="J46:L46"/>
    <mergeCell ref="J37:L37"/>
    <mergeCell ref="J38:L38"/>
    <mergeCell ref="J39:L39"/>
    <mergeCell ref="J40:L40"/>
    <mergeCell ref="J41:L41"/>
    <mergeCell ref="J32:L32"/>
    <mergeCell ref="J33:L33"/>
    <mergeCell ref="J34:L34"/>
    <mergeCell ref="J35:L35"/>
  </mergeCells>
  <conditionalFormatting sqref="C11:C55">
    <cfRule type="expression" dxfId="1" priority="1">
      <formula>IF(B11="N",1,0)</formula>
    </cfRule>
  </conditionalFormatting>
  <dataValidations count="1">
    <dataValidation type="list" allowBlank="1" showInputMessage="1" showErrorMessage="1" sqref="B11:B55" xr:uid="{4B9FBFCF-D23C-4CB1-B48E-7CB99D672454}">
      <formula1>"Y,N"</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5DDC2-EACC-41C9-9764-A2F441C5083E}">
  <sheetPr codeName="Sheet9">
    <tabColor theme="4" tint="0.59999389629810485"/>
  </sheetPr>
  <dimension ref="A1:BW78"/>
  <sheetViews>
    <sheetView zoomScale="90" zoomScaleNormal="90" workbookViewId="0">
      <selection activeCell="B11" sqref="B11"/>
    </sheetView>
  </sheetViews>
  <sheetFormatPr defaultColWidth="8.875" defaultRowHeight="12.75"/>
  <cols>
    <col min="1" max="1" width="43" style="161" customWidth="1"/>
    <col min="2" max="2" width="16.25" style="160" customWidth="1"/>
    <col min="3" max="3" width="18.5" style="161" customWidth="1"/>
    <col min="4" max="4" width="15.875" style="161" customWidth="1"/>
    <col min="5" max="5" width="31.625" style="161" customWidth="1"/>
    <col min="6" max="6" width="18.5" style="161" customWidth="1"/>
    <col min="7" max="7" width="25" style="161" customWidth="1"/>
    <col min="8" max="8" width="26.75" style="161" customWidth="1"/>
    <col min="9" max="9" width="11" style="161" customWidth="1"/>
    <col min="10" max="10" width="14" style="161" customWidth="1"/>
    <col min="11" max="11" width="15" style="161" bestFit="1" customWidth="1"/>
    <col min="12" max="12" width="13.875" style="161" customWidth="1"/>
    <col min="13" max="13" width="12.625" style="161" customWidth="1"/>
    <col min="14" max="30" width="10.625" style="161" customWidth="1"/>
    <col min="31" max="57" width="9.25" style="161" customWidth="1"/>
    <col min="58" max="72" width="6.5" style="161" bestFit="1" customWidth="1"/>
    <col min="73" max="74" width="8.875" style="161"/>
    <col min="75" max="75" width="8.875" style="162"/>
    <col min="76" max="16384" width="8.875" style="161"/>
  </cols>
  <sheetData>
    <row r="1" spans="1:53" s="185" customFormat="1">
      <c r="A1" s="185" t="s">
        <v>13</v>
      </c>
    </row>
    <row r="2" spans="1:53" s="185" customFormat="1"/>
    <row r="3" spans="1:53" s="185" customFormat="1"/>
    <row r="5" spans="1:53">
      <c r="B5" s="161"/>
    </row>
    <row r="6" spans="1:53" s="160" customFormat="1" ht="17.45" customHeight="1">
      <c r="A6" s="382" t="s">
        <v>178</v>
      </c>
      <c r="B6" s="186" t="s">
        <v>179</v>
      </c>
      <c r="C6" s="384" t="s">
        <v>180</v>
      </c>
      <c r="D6" s="381" t="s">
        <v>181</v>
      </c>
      <c r="E6" s="382" t="s">
        <v>182</v>
      </c>
      <c r="F6" s="382"/>
      <c r="G6" s="382"/>
      <c r="H6" s="382" t="s">
        <v>183</v>
      </c>
      <c r="I6" s="382"/>
      <c r="J6" s="382"/>
      <c r="K6" s="188"/>
    </row>
    <row r="7" spans="1:53" s="113" customFormat="1" ht="16.5" customHeight="1">
      <c r="A7" s="382"/>
      <c r="B7" s="187" t="s">
        <v>184</v>
      </c>
      <c r="C7" s="384"/>
      <c r="D7" s="381"/>
      <c r="E7" s="382"/>
      <c r="F7" s="382"/>
      <c r="G7" s="382"/>
      <c r="H7" s="382"/>
      <c r="I7" s="382"/>
      <c r="J7" s="382"/>
      <c r="K7" s="188"/>
      <c r="X7" s="189"/>
      <c r="Y7" s="189"/>
      <c r="Z7" s="189"/>
      <c r="AA7" s="189"/>
      <c r="AB7" s="189"/>
      <c r="AC7" s="189"/>
      <c r="AD7" s="189"/>
      <c r="AE7" s="189"/>
      <c r="AF7" s="189"/>
      <c r="AG7" s="189"/>
      <c r="AH7" s="189"/>
      <c r="AI7" s="189"/>
      <c r="AJ7" s="189"/>
      <c r="AK7" s="189"/>
      <c r="AL7" s="189"/>
      <c r="AM7" s="189"/>
      <c r="AN7" s="189"/>
      <c r="AO7" s="189"/>
      <c r="AP7" s="189"/>
      <c r="AQ7" s="189"/>
      <c r="AR7" s="189"/>
      <c r="AS7" s="189"/>
      <c r="AT7" s="189"/>
      <c r="AU7" s="189"/>
      <c r="AV7" s="189"/>
      <c r="AW7" s="189"/>
      <c r="AX7" s="189"/>
      <c r="AY7" s="189"/>
      <c r="AZ7" s="189"/>
      <c r="BA7" s="189"/>
    </row>
    <row r="8" spans="1:53" s="113" customFormat="1" ht="16.5" customHeight="1">
      <c r="A8" s="190" t="s">
        <v>185</v>
      </c>
      <c r="B8" s="191"/>
      <c r="C8" s="191"/>
      <c r="D8" s="192"/>
      <c r="E8" s="190"/>
      <c r="F8" s="190"/>
      <c r="G8" s="190"/>
      <c r="H8" s="193"/>
      <c r="I8" s="194"/>
      <c r="J8" s="195"/>
      <c r="K8" s="188"/>
      <c r="X8" s="189"/>
      <c r="Y8" s="189"/>
      <c r="Z8" s="189"/>
      <c r="AA8" s="189"/>
      <c r="AB8" s="189"/>
      <c r="AC8" s="189"/>
      <c r="AD8" s="189"/>
      <c r="AE8" s="189"/>
      <c r="AF8" s="189"/>
      <c r="AG8" s="189"/>
      <c r="AH8" s="189"/>
      <c r="AI8" s="189"/>
      <c r="AJ8" s="189"/>
      <c r="AK8" s="189"/>
      <c r="AL8" s="189"/>
      <c r="AM8" s="189"/>
      <c r="AN8" s="189"/>
      <c r="AO8" s="189"/>
      <c r="AP8" s="189"/>
      <c r="AQ8" s="189"/>
      <c r="AR8" s="189"/>
      <c r="AS8" s="189"/>
      <c r="AT8" s="189"/>
      <c r="AU8" s="189"/>
      <c r="AV8" s="189"/>
      <c r="AW8" s="189"/>
      <c r="AX8" s="189"/>
      <c r="AY8" s="189"/>
      <c r="AZ8" s="189"/>
      <c r="BA8" s="189"/>
    </row>
    <row r="9" spans="1:53" s="113" customFormat="1" ht="16.5" customHeight="1">
      <c r="A9" s="190" t="s">
        <v>186</v>
      </c>
      <c r="B9" s="191"/>
      <c r="C9" s="191"/>
      <c r="D9" s="192"/>
      <c r="E9" s="190"/>
      <c r="F9" s="190"/>
      <c r="G9" s="190"/>
      <c r="H9" s="193"/>
      <c r="I9" s="194"/>
      <c r="J9" s="195"/>
      <c r="K9" s="188"/>
      <c r="X9" s="189"/>
      <c r="Y9" s="189"/>
      <c r="Z9" s="189"/>
      <c r="AA9" s="189"/>
      <c r="AB9" s="189"/>
      <c r="AC9" s="189"/>
      <c r="AD9" s="189"/>
      <c r="AE9" s="189"/>
      <c r="AF9" s="189"/>
      <c r="AG9" s="189"/>
      <c r="AH9" s="189"/>
      <c r="AI9" s="189"/>
      <c r="AJ9" s="189"/>
      <c r="AK9" s="189"/>
      <c r="AL9" s="189"/>
      <c r="AM9" s="189"/>
      <c r="AN9" s="189"/>
      <c r="AO9" s="189"/>
      <c r="AP9" s="189"/>
      <c r="AQ9" s="189"/>
      <c r="AR9" s="189"/>
      <c r="AS9" s="189"/>
      <c r="AT9" s="189"/>
      <c r="AU9" s="189"/>
      <c r="AV9" s="189"/>
      <c r="AW9" s="189"/>
      <c r="AX9" s="189"/>
      <c r="AY9" s="189"/>
      <c r="AZ9" s="189"/>
      <c r="BA9" s="189"/>
    </row>
    <row r="10" spans="1:53" s="113" customFormat="1" ht="16.5" customHeight="1">
      <c r="A10" s="196" t="s">
        <v>187</v>
      </c>
      <c r="B10" s="292">
        <v>3.9199999999999999E-2</v>
      </c>
      <c r="C10" s="191"/>
      <c r="D10" s="192"/>
      <c r="E10" s="190"/>
      <c r="F10" s="190"/>
      <c r="G10" s="190"/>
      <c r="H10" s="193"/>
      <c r="I10" s="194"/>
      <c r="J10" s="195"/>
      <c r="K10" s="188"/>
      <c r="X10" s="189"/>
      <c r="Y10" s="189"/>
      <c r="Z10" s="189"/>
      <c r="AA10" s="189"/>
      <c r="AB10" s="189"/>
      <c r="AC10" s="189"/>
      <c r="AD10" s="189"/>
      <c r="AE10" s="189"/>
      <c r="AF10" s="189"/>
      <c r="AG10" s="189"/>
      <c r="AH10" s="189"/>
      <c r="AI10" s="189"/>
      <c r="AJ10" s="189"/>
      <c r="AK10" s="189"/>
      <c r="AL10" s="189"/>
      <c r="AM10" s="189"/>
      <c r="AN10" s="189"/>
      <c r="AO10" s="189"/>
      <c r="AP10" s="189"/>
      <c r="AQ10" s="189"/>
      <c r="AR10" s="189"/>
      <c r="AS10" s="189"/>
      <c r="AT10" s="189"/>
      <c r="AU10" s="189"/>
      <c r="AV10" s="189"/>
      <c r="AW10" s="189"/>
      <c r="AX10" s="189"/>
      <c r="AY10" s="189"/>
      <c r="AZ10" s="189"/>
      <c r="BA10" s="189"/>
    </row>
    <row r="11" spans="1:53" s="113" customFormat="1" ht="16.5" customHeight="1">
      <c r="A11" s="190"/>
      <c r="B11" s="191"/>
      <c r="C11" s="191"/>
      <c r="D11" s="192"/>
      <c r="E11" s="190"/>
      <c r="F11" s="190"/>
      <c r="G11" s="190"/>
      <c r="H11" s="193"/>
      <c r="I11" s="194"/>
      <c r="J11" s="195"/>
      <c r="K11" s="188"/>
      <c r="X11" s="189"/>
      <c r="Y11" s="189"/>
      <c r="Z11" s="189"/>
      <c r="AA11" s="189"/>
      <c r="AB11" s="189"/>
      <c r="AC11" s="189"/>
      <c r="AD11" s="189"/>
      <c r="AE11" s="189"/>
      <c r="AF11" s="189"/>
      <c r="AG11" s="189"/>
      <c r="AH11" s="189"/>
      <c r="AI11" s="189"/>
      <c r="AJ11" s="189"/>
      <c r="AK11" s="189"/>
      <c r="AL11" s="189"/>
      <c r="AM11" s="189"/>
      <c r="AN11" s="189"/>
      <c r="AO11" s="189"/>
      <c r="AP11" s="189"/>
      <c r="AQ11" s="189"/>
      <c r="AR11" s="189"/>
      <c r="AS11" s="189"/>
      <c r="AT11" s="189"/>
      <c r="AU11" s="189"/>
      <c r="AV11" s="189"/>
      <c r="AW11" s="189"/>
      <c r="AX11" s="189"/>
      <c r="AY11" s="189"/>
      <c r="AZ11" s="189"/>
      <c r="BA11" s="189"/>
    </row>
    <row r="12" spans="1:53" s="113" customFormat="1" ht="16.5" customHeight="1">
      <c r="A12" s="190" t="s">
        <v>188</v>
      </c>
      <c r="B12" s="191"/>
      <c r="C12" s="191"/>
      <c r="D12" s="192"/>
      <c r="E12" s="190"/>
      <c r="F12" s="190"/>
      <c r="G12" s="190"/>
      <c r="H12" s="193"/>
      <c r="I12" s="194"/>
      <c r="J12" s="195"/>
      <c r="K12" s="188"/>
      <c r="X12" s="189"/>
      <c r="Y12" s="189"/>
      <c r="Z12" s="189"/>
      <c r="AA12" s="189"/>
      <c r="AB12" s="189"/>
      <c r="AC12" s="189"/>
      <c r="AD12" s="189"/>
      <c r="AE12" s="189"/>
      <c r="AF12" s="189"/>
      <c r="AG12" s="189"/>
      <c r="AH12" s="189"/>
      <c r="AI12" s="189"/>
      <c r="AJ12" s="189"/>
      <c r="AK12" s="189"/>
      <c r="AL12" s="189"/>
      <c r="AM12" s="189"/>
      <c r="AN12" s="189"/>
      <c r="AO12" s="189"/>
      <c r="AP12" s="189"/>
      <c r="AQ12" s="189"/>
      <c r="AR12" s="189"/>
      <c r="AS12" s="189"/>
      <c r="AT12" s="189"/>
      <c r="AU12" s="189"/>
      <c r="AV12" s="189"/>
      <c r="AW12" s="189"/>
      <c r="AX12" s="189"/>
      <c r="AY12" s="189"/>
      <c r="AZ12" s="189"/>
      <c r="BA12" s="189"/>
    </row>
    <row r="13" spans="1:53" s="165" customFormat="1" ht="20.100000000000001" customHeight="1">
      <c r="A13" s="197" t="s">
        <v>189</v>
      </c>
      <c r="B13" s="114">
        <v>3.5000000000000003E-2</v>
      </c>
      <c r="C13" s="163">
        <v>3.5000000000000003E-2</v>
      </c>
      <c r="D13" s="163" t="s">
        <v>190</v>
      </c>
      <c r="E13" s="383" t="s">
        <v>191</v>
      </c>
      <c r="F13" s="383"/>
      <c r="G13" s="383"/>
      <c r="H13" s="385" t="s">
        <v>192</v>
      </c>
      <c r="I13" s="386"/>
      <c r="J13" s="387"/>
      <c r="V13" s="198"/>
      <c r="W13" s="198"/>
      <c r="X13" s="198"/>
      <c r="Y13" s="198"/>
      <c r="Z13" s="198"/>
      <c r="AA13" s="198"/>
      <c r="AB13" s="198"/>
      <c r="AC13" s="198"/>
      <c r="AD13" s="198"/>
      <c r="AE13" s="198"/>
      <c r="AF13" s="198"/>
      <c r="AG13" s="198"/>
      <c r="AH13" s="198"/>
      <c r="AI13" s="198"/>
      <c r="AJ13" s="198"/>
      <c r="AK13" s="198"/>
      <c r="AL13" s="198"/>
      <c r="AM13" s="198"/>
      <c r="AN13" s="198"/>
      <c r="AO13" s="198"/>
      <c r="AP13" s="198"/>
      <c r="AQ13" s="198"/>
      <c r="AR13" s="198"/>
      <c r="AS13" s="198"/>
      <c r="AT13" s="198"/>
      <c r="AU13" s="198"/>
      <c r="AV13" s="198"/>
      <c r="AW13" s="198"/>
      <c r="AX13" s="198"/>
      <c r="AY13" s="198"/>
    </row>
    <row r="14" spans="1:53" s="165" customFormat="1" ht="20.100000000000001" customHeight="1">
      <c r="A14" s="197" t="s">
        <v>193</v>
      </c>
      <c r="B14" s="114">
        <v>0.03</v>
      </c>
      <c r="C14" s="163">
        <v>0.03</v>
      </c>
      <c r="D14" s="163" t="s">
        <v>190</v>
      </c>
      <c r="E14" s="383" t="s">
        <v>191</v>
      </c>
      <c r="F14" s="383"/>
      <c r="G14" s="383"/>
      <c r="H14" s="385" t="s">
        <v>192</v>
      </c>
      <c r="I14" s="386"/>
      <c r="J14" s="387"/>
      <c r="V14" s="198"/>
      <c r="W14" s="198"/>
      <c r="X14" s="198"/>
      <c r="Y14" s="198"/>
      <c r="Z14" s="198"/>
      <c r="AA14" s="198"/>
      <c r="AB14" s="198"/>
      <c r="AC14" s="198"/>
      <c r="AD14" s="198"/>
      <c r="AE14" s="198"/>
      <c r="AF14" s="198"/>
      <c r="AG14" s="198"/>
      <c r="AH14" s="198"/>
      <c r="AI14" s="198"/>
      <c r="AJ14" s="198"/>
      <c r="AK14" s="198"/>
      <c r="AL14" s="198"/>
      <c r="AM14" s="198"/>
      <c r="AN14" s="198"/>
      <c r="AO14" s="198"/>
      <c r="AP14" s="198"/>
      <c r="AQ14" s="198"/>
      <c r="AR14" s="198"/>
      <c r="AS14" s="198"/>
      <c r="AT14" s="198"/>
      <c r="AU14" s="198"/>
      <c r="AV14" s="198"/>
      <c r="AW14" s="198"/>
      <c r="AX14" s="198"/>
      <c r="AY14" s="198"/>
    </row>
    <row r="15" spans="1:53" s="165" customFormat="1" ht="20.100000000000001" customHeight="1">
      <c r="A15" s="197" t="s">
        <v>194</v>
      </c>
      <c r="B15" s="114">
        <v>1.4999999999999999E-2</v>
      </c>
      <c r="C15" s="163">
        <v>1.4999999999999999E-2</v>
      </c>
      <c r="D15" s="163" t="s">
        <v>190</v>
      </c>
      <c r="E15" s="383" t="s">
        <v>191</v>
      </c>
      <c r="F15" s="383"/>
      <c r="G15" s="383"/>
      <c r="H15" s="385" t="s">
        <v>192</v>
      </c>
      <c r="I15" s="386"/>
      <c r="J15" s="387"/>
      <c r="U15" s="198"/>
      <c r="V15" s="198"/>
      <c r="W15" s="198"/>
      <c r="X15" s="198"/>
      <c r="Y15" s="198"/>
      <c r="Z15" s="198"/>
      <c r="AA15" s="198"/>
      <c r="AB15" s="198"/>
      <c r="AC15" s="198"/>
      <c r="AD15" s="198"/>
      <c r="AE15" s="198"/>
      <c r="AF15" s="198"/>
      <c r="AG15" s="198"/>
      <c r="AH15" s="198"/>
      <c r="AI15" s="198"/>
      <c r="AJ15" s="198"/>
      <c r="AK15" s="198"/>
      <c r="AL15" s="198"/>
      <c r="AM15" s="198"/>
      <c r="AN15" s="198"/>
      <c r="AO15" s="198"/>
      <c r="AP15" s="198"/>
      <c r="AQ15" s="198"/>
      <c r="AR15" s="198"/>
      <c r="AS15" s="198"/>
      <c r="AT15" s="198"/>
      <c r="AU15" s="198"/>
      <c r="AV15" s="198"/>
      <c r="AW15" s="198"/>
      <c r="AX15" s="198"/>
      <c r="AY15" s="198"/>
    </row>
    <row r="16" spans="1:53" s="165" customFormat="1" ht="20.100000000000001" customHeight="1">
      <c r="A16" s="197" t="s">
        <v>195</v>
      </c>
      <c r="B16" s="114">
        <v>1.286E-2</v>
      </c>
      <c r="C16" s="163">
        <v>1.286E-2</v>
      </c>
      <c r="D16" s="163" t="s">
        <v>190</v>
      </c>
      <c r="E16" s="383" t="s">
        <v>191</v>
      </c>
      <c r="F16" s="383"/>
      <c r="G16" s="383"/>
      <c r="H16" s="385" t="s">
        <v>192</v>
      </c>
      <c r="I16" s="386"/>
      <c r="J16" s="387"/>
      <c r="U16" s="198"/>
      <c r="V16" s="198"/>
      <c r="W16" s="198"/>
      <c r="X16" s="198"/>
      <c r="Y16" s="198"/>
      <c r="Z16" s="198"/>
      <c r="AA16" s="198"/>
      <c r="AB16" s="198"/>
      <c r="AC16" s="198"/>
      <c r="AD16" s="198"/>
      <c r="AE16" s="198"/>
      <c r="AF16" s="198"/>
      <c r="AG16" s="198"/>
      <c r="AH16" s="198"/>
      <c r="AI16" s="198"/>
      <c r="AJ16" s="198"/>
      <c r="AK16" s="198"/>
      <c r="AL16" s="198"/>
      <c r="AM16" s="198"/>
      <c r="AN16" s="198"/>
      <c r="AO16" s="198"/>
      <c r="AP16" s="198"/>
      <c r="AQ16" s="198"/>
      <c r="AR16" s="198"/>
      <c r="AS16" s="198"/>
      <c r="AT16" s="198"/>
      <c r="AU16" s="198"/>
      <c r="AV16" s="198"/>
      <c r="AW16" s="198"/>
      <c r="AX16" s="198"/>
      <c r="AY16" s="198"/>
    </row>
    <row r="17" spans="1:75" s="165" customFormat="1" ht="20.100000000000001" customHeight="1">
      <c r="A17" s="197"/>
      <c r="B17" s="299"/>
      <c r="C17" s="163"/>
      <c r="D17" s="163"/>
      <c r="E17" s="394"/>
      <c r="F17" s="394"/>
      <c r="G17" s="394"/>
      <c r="H17" s="385"/>
      <c r="I17" s="386"/>
      <c r="J17" s="387"/>
      <c r="U17" s="198"/>
      <c r="V17" s="198"/>
      <c r="W17" s="198"/>
      <c r="X17" s="198"/>
      <c r="Y17" s="198"/>
      <c r="Z17" s="198"/>
      <c r="AA17" s="198"/>
      <c r="AB17" s="198"/>
      <c r="AC17" s="198"/>
      <c r="AD17" s="198"/>
      <c r="AE17" s="198"/>
      <c r="AF17" s="198"/>
      <c r="AG17" s="198"/>
      <c r="AH17" s="198"/>
      <c r="AI17" s="198"/>
      <c r="AJ17" s="198"/>
      <c r="AK17" s="198"/>
      <c r="AL17" s="198"/>
      <c r="AM17" s="198"/>
      <c r="AN17" s="198"/>
      <c r="AO17" s="198"/>
      <c r="AP17" s="198"/>
      <c r="AQ17" s="198"/>
      <c r="AR17" s="198"/>
      <c r="AS17" s="198"/>
      <c r="AT17" s="198"/>
      <c r="AU17" s="198"/>
      <c r="AV17" s="198"/>
      <c r="AW17" s="198"/>
      <c r="AX17" s="198"/>
    </row>
    <row r="18" spans="1:75" s="165" customFormat="1" ht="20.100000000000001" customHeight="1">
      <c r="A18" s="197"/>
      <c r="B18" s="300"/>
      <c r="C18" s="293"/>
      <c r="D18" s="163"/>
      <c r="E18" s="226"/>
      <c r="F18" s="228"/>
      <c r="G18" s="166"/>
      <c r="H18" s="223" t="s">
        <v>196</v>
      </c>
      <c r="I18" s="224"/>
      <c r="J18" s="225"/>
      <c r="U18" s="198"/>
      <c r="V18" s="198"/>
      <c r="W18" s="198"/>
      <c r="X18" s="198"/>
      <c r="Y18" s="198"/>
      <c r="Z18" s="198"/>
      <c r="AA18" s="198"/>
      <c r="AB18" s="198"/>
      <c r="AC18" s="198"/>
      <c r="AD18" s="198"/>
      <c r="AE18" s="198"/>
      <c r="AF18" s="198"/>
      <c r="AG18" s="198"/>
      <c r="AH18" s="198"/>
      <c r="AI18" s="198"/>
      <c r="AJ18" s="198"/>
      <c r="AK18" s="198"/>
      <c r="AL18" s="198"/>
      <c r="AM18" s="198"/>
      <c r="AN18" s="198"/>
      <c r="AO18" s="198"/>
      <c r="AP18" s="198"/>
      <c r="AQ18" s="198"/>
      <c r="AR18" s="198"/>
      <c r="AS18" s="198"/>
      <c r="AT18" s="198"/>
      <c r="AU18" s="198"/>
      <c r="AV18" s="198"/>
      <c r="AW18" s="198"/>
      <c r="AX18" s="198"/>
    </row>
    <row r="19" spans="1:75" s="165" customFormat="1" ht="20.100000000000001" customHeight="1">
      <c r="A19" s="197"/>
      <c r="B19" s="300"/>
      <c r="C19" s="293"/>
      <c r="D19" s="163"/>
      <c r="E19" s="226"/>
      <c r="F19" s="228"/>
      <c r="G19" s="166"/>
      <c r="H19" s="223" t="s">
        <v>196</v>
      </c>
      <c r="I19" s="224"/>
      <c r="J19" s="225"/>
      <c r="U19" s="198"/>
      <c r="V19" s="198"/>
      <c r="W19" s="198"/>
      <c r="X19" s="198"/>
      <c r="Y19" s="198"/>
      <c r="Z19" s="198"/>
      <c r="AA19" s="198"/>
      <c r="AB19" s="198"/>
      <c r="AC19" s="198"/>
      <c r="AD19" s="198"/>
      <c r="AE19" s="198"/>
      <c r="AF19" s="198"/>
      <c r="AG19" s="198"/>
      <c r="AH19" s="198"/>
      <c r="AI19" s="198"/>
      <c r="AJ19" s="198"/>
      <c r="AK19" s="198"/>
      <c r="AL19" s="198"/>
      <c r="AM19" s="198"/>
      <c r="AN19" s="198"/>
      <c r="AO19" s="198"/>
      <c r="AP19" s="198"/>
      <c r="AQ19" s="198"/>
      <c r="AR19" s="198"/>
      <c r="AS19" s="198"/>
      <c r="AT19" s="198"/>
      <c r="AU19" s="198"/>
      <c r="AV19" s="198"/>
      <c r="AW19" s="198"/>
      <c r="AX19" s="198"/>
    </row>
    <row r="20" spans="1:75" s="165" customFormat="1" ht="36.6" customHeight="1">
      <c r="A20" s="197" t="s">
        <v>197</v>
      </c>
      <c r="B20" s="116">
        <f>C20*_xlfn.XLOOKUP($D20,$B$32:$AD$32,$B$33:$AD$33,,0)</f>
        <v>2.2401506466810659</v>
      </c>
      <c r="C20" s="163">
        <v>1.9512195121951219</v>
      </c>
      <c r="D20" s="163" t="s">
        <v>198</v>
      </c>
      <c r="E20" s="398" t="s">
        <v>199</v>
      </c>
      <c r="F20" s="399"/>
      <c r="G20" s="167" t="s">
        <v>200</v>
      </c>
      <c r="H20" s="385" t="s">
        <v>201</v>
      </c>
      <c r="I20" s="386"/>
      <c r="J20" s="387"/>
      <c r="L20" s="198"/>
      <c r="M20" s="198"/>
      <c r="U20" s="198"/>
      <c r="V20" s="198"/>
      <c r="W20" s="198"/>
      <c r="X20" s="198"/>
      <c r="Y20" s="198"/>
      <c r="Z20" s="198"/>
      <c r="AA20" s="198"/>
      <c r="AB20" s="198"/>
      <c r="AC20" s="198"/>
      <c r="AD20" s="198"/>
      <c r="AE20" s="198"/>
      <c r="AF20" s="198"/>
      <c r="AG20" s="198"/>
      <c r="AH20" s="198"/>
      <c r="AI20" s="198"/>
      <c r="AJ20" s="198"/>
      <c r="AK20" s="198"/>
      <c r="AL20" s="198"/>
      <c r="AM20" s="198"/>
      <c r="AN20" s="198"/>
      <c r="AO20" s="198"/>
      <c r="AP20" s="198"/>
      <c r="AQ20" s="198"/>
      <c r="AR20" s="198"/>
      <c r="AS20" s="198"/>
      <c r="AT20" s="198"/>
      <c r="AU20" s="198"/>
      <c r="AV20" s="198"/>
    </row>
    <row r="21" spans="1:75" s="165" customFormat="1" ht="37.5" customHeight="1">
      <c r="A21" s="199" t="s">
        <v>202</v>
      </c>
      <c r="B21" s="116">
        <f>C21*_xlfn.XLOOKUP($D21,$B$32:$AD$32,$B$33:$AD$33,,0)</f>
        <v>1.5067243337405847E-2</v>
      </c>
      <c r="C21" s="163">
        <v>1.3123893805309735E-2</v>
      </c>
      <c r="D21" s="163" t="s">
        <v>198</v>
      </c>
      <c r="E21" s="398" t="s">
        <v>203</v>
      </c>
      <c r="F21" s="399"/>
      <c r="G21" s="167" t="s">
        <v>204</v>
      </c>
      <c r="H21" s="400" t="s">
        <v>205</v>
      </c>
      <c r="I21" s="401"/>
      <c r="J21" s="402"/>
      <c r="L21" s="198"/>
      <c r="M21" s="198"/>
      <c r="U21" s="198"/>
      <c r="V21" s="198"/>
      <c r="W21" s="198"/>
      <c r="X21" s="198"/>
      <c r="Y21" s="198"/>
      <c r="Z21" s="198"/>
      <c r="AA21" s="198"/>
      <c r="AB21" s="198"/>
      <c r="AC21" s="198"/>
      <c r="AD21" s="198"/>
      <c r="AE21" s="198"/>
      <c r="AF21" s="198"/>
      <c r="AG21" s="198"/>
      <c r="AH21" s="198"/>
      <c r="AI21" s="198"/>
      <c r="AJ21" s="198"/>
      <c r="AK21" s="198"/>
      <c r="AL21" s="198"/>
      <c r="AM21" s="198"/>
      <c r="AN21" s="198"/>
      <c r="AO21" s="198"/>
      <c r="AP21" s="198"/>
      <c r="AQ21" s="198"/>
      <c r="AR21" s="198"/>
      <c r="AS21" s="198"/>
      <c r="AT21" s="198"/>
      <c r="AU21" s="198"/>
      <c r="AV21" s="198"/>
    </row>
    <row r="22" spans="1:75" s="165" customFormat="1" ht="20.100000000000001" customHeight="1">
      <c r="A22" s="197" t="s">
        <v>206</v>
      </c>
      <c r="B22" s="115">
        <v>10</v>
      </c>
      <c r="C22" s="163">
        <v>10</v>
      </c>
      <c r="D22" s="163" t="s">
        <v>207</v>
      </c>
      <c r="E22" s="281" t="s">
        <v>208</v>
      </c>
      <c r="F22" s="166"/>
      <c r="G22" s="166"/>
      <c r="H22" s="223"/>
      <c r="I22" s="224"/>
      <c r="J22" s="225"/>
      <c r="U22" s="198"/>
      <c r="V22" s="198"/>
      <c r="W22" s="198"/>
      <c r="X22" s="198"/>
      <c r="Y22" s="198"/>
      <c r="Z22" s="198"/>
      <c r="AA22" s="198"/>
      <c r="AB22" s="198"/>
      <c r="AC22" s="198"/>
      <c r="AD22" s="198"/>
      <c r="AE22" s="198"/>
      <c r="AF22" s="198"/>
      <c r="AG22" s="198"/>
      <c r="AH22" s="198"/>
      <c r="AI22" s="198"/>
      <c r="AJ22" s="198"/>
      <c r="AK22" s="198"/>
      <c r="AL22" s="198"/>
      <c r="AM22" s="198"/>
      <c r="AN22" s="198"/>
      <c r="AO22" s="198"/>
      <c r="AP22" s="198"/>
      <c r="AQ22" s="198"/>
      <c r="AR22" s="198"/>
      <c r="AS22" s="198"/>
      <c r="AT22" s="198"/>
      <c r="AU22" s="198"/>
      <c r="AV22" s="198"/>
      <c r="AW22" s="198"/>
      <c r="AX22" s="198"/>
    </row>
    <row r="23" spans="1:75" s="165" customFormat="1" ht="37.5" customHeight="1">
      <c r="A23" s="199" t="s">
        <v>209</v>
      </c>
      <c r="B23" s="132">
        <v>28</v>
      </c>
      <c r="C23" s="163">
        <v>28</v>
      </c>
      <c r="D23" s="163">
        <v>2014</v>
      </c>
      <c r="E23" s="164" t="s">
        <v>210</v>
      </c>
      <c r="F23" s="168"/>
      <c r="G23" s="167"/>
      <c r="H23" s="166"/>
      <c r="I23" s="166"/>
      <c r="J23" s="166"/>
      <c r="L23" s="198"/>
      <c r="M23" s="198"/>
      <c r="U23" s="198"/>
      <c r="V23" s="198"/>
      <c r="W23" s="198"/>
      <c r="X23" s="198"/>
      <c r="Y23" s="198"/>
      <c r="Z23" s="198"/>
      <c r="AA23" s="198"/>
      <c r="AB23" s="198"/>
      <c r="AC23" s="198"/>
      <c r="AD23" s="198"/>
      <c r="AE23" s="198"/>
      <c r="AF23" s="198"/>
      <c r="AG23" s="198"/>
      <c r="AH23" s="198"/>
      <c r="AI23" s="198"/>
      <c r="AJ23" s="198"/>
      <c r="AK23" s="198"/>
      <c r="AL23" s="198"/>
      <c r="AM23" s="198"/>
      <c r="AN23" s="198"/>
      <c r="AO23" s="198"/>
      <c r="AP23" s="198"/>
      <c r="AQ23" s="198"/>
      <c r="AR23" s="198"/>
      <c r="AS23" s="198"/>
      <c r="AT23" s="198"/>
      <c r="AU23" s="198"/>
      <c r="AV23" s="198"/>
    </row>
    <row r="24" spans="1:75" s="165" customFormat="1" ht="37.5" customHeight="1">
      <c r="A24" s="199" t="s">
        <v>211</v>
      </c>
      <c r="B24" s="120">
        <v>6.5600000000000001E-4</v>
      </c>
      <c r="C24" s="163"/>
      <c r="D24" s="163"/>
      <c r="E24" s="280" t="s">
        <v>212</v>
      </c>
      <c r="F24" s="168"/>
      <c r="G24" s="167"/>
      <c r="H24" s="166"/>
      <c r="I24" s="166"/>
      <c r="J24" s="166"/>
      <c r="L24" s="198"/>
      <c r="M24" s="198"/>
      <c r="U24" s="198"/>
      <c r="V24" s="198"/>
      <c r="W24" s="198"/>
      <c r="X24" s="198"/>
      <c r="Y24" s="198"/>
      <c r="Z24" s="198"/>
      <c r="AA24" s="198"/>
      <c r="AB24" s="198"/>
      <c r="AC24" s="198"/>
      <c r="AD24" s="198"/>
      <c r="AE24" s="198"/>
      <c r="AF24" s="198"/>
      <c r="AG24" s="198"/>
      <c r="AH24" s="198"/>
      <c r="AI24" s="198"/>
      <c r="AJ24" s="198"/>
      <c r="AK24" s="198"/>
      <c r="AL24" s="198"/>
      <c r="AM24" s="198"/>
      <c r="AN24" s="198"/>
      <c r="AO24" s="198"/>
      <c r="AP24" s="198"/>
      <c r="AQ24" s="198"/>
      <c r="AR24" s="198"/>
      <c r="AS24" s="198"/>
      <c r="AT24" s="198"/>
      <c r="AU24" s="198"/>
      <c r="AV24" s="198"/>
    </row>
    <row r="25" spans="1:75" s="165" customFormat="1" ht="37.5" customHeight="1">
      <c r="A25" s="199" t="s">
        <v>213</v>
      </c>
      <c r="B25" s="131">
        <v>90909.1</v>
      </c>
      <c r="C25" s="163"/>
      <c r="D25" s="163"/>
      <c r="E25" s="280" t="s">
        <v>212</v>
      </c>
      <c r="F25" s="168"/>
      <c r="G25" s="167"/>
      <c r="H25" s="226"/>
      <c r="I25" s="227"/>
      <c r="J25" s="228"/>
      <c r="L25" s="198"/>
      <c r="M25" s="198"/>
      <c r="U25" s="198"/>
      <c r="V25" s="198"/>
      <c r="W25" s="198"/>
      <c r="X25" s="198"/>
      <c r="Y25" s="198"/>
      <c r="Z25" s="198"/>
      <c r="AA25" s="198"/>
      <c r="AB25" s="198"/>
      <c r="AC25" s="198"/>
      <c r="AD25" s="198"/>
      <c r="AE25" s="198"/>
      <c r="AF25" s="198"/>
      <c r="AG25" s="198"/>
      <c r="AH25" s="198"/>
      <c r="AI25" s="198"/>
      <c r="AJ25" s="198"/>
      <c r="AK25" s="198"/>
      <c r="AL25" s="198"/>
      <c r="AM25" s="198"/>
      <c r="AN25" s="198"/>
      <c r="AO25" s="198"/>
      <c r="AP25" s="198"/>
      <c r="AQ25" s="198"/>
      <c r="AR25" s="198"/>
      <c r="AS25" s="198"/>
      <c r="AT25" s="198"/>
      <c r="AU25" s="198"/>
      <c r="AV25" s="198"/>
    </row>
    <row r="26" spans="1:75" s="165" customFormat="1" ht="37.5" customHeight="1">
      <c r="A26" s="199" t="s">
        <v>214</v>
      </c>
      <c r="B26" s="116">
        <v>4.32</v>
      </c>
      <c r="C26" s="163"/>
      <c r="D26" s="163"/>
      <c r="E26" s="280" t="s">
        <v>212</v>
      </c>
      <c r="F26" s="168"/>
      <c r="G26" s="167"/>
      <c r="H26" s="226"/>
      <c r="I26" s="227"/>
      <c r="J26" s="228"/>
      <c r="L26" s="198"/>
      <c r="M26" s="198"/>
      <c r="U26" s="198"/>
      <c r="V26" s="198"/>
      <c r="W26" s="198"/>
      <c r="X26" s="198"/>
      <c r="Y26" s="198"/>
      <c r="Z26" s="198"/>
      <c r="AA26" s="198"/>
      <c r="AB26" s="198"/>
      <c r="AC26" s="198"/>
      <c r="AD26" s="198"/>
      <c r="AE26" s="198"/>
      <c r="AF26" s="198"/>
      <c r="AG26" s="198"/>
      <c r="AH26" s="198"/>
      <c r="AI26" s="198"/>
      <c r="AJ26" s="198"/>
      <c r="AK26" s="198"/>
      <c r="AL26" s="198"/>
      <c r="AM26" s="198"/>
      <c r="AN26" s="198"/>
      <c r="AO26" s="198"/>
      <c r="AP26" s="198"/>
      <c r="AQ26" s="198"/>
      <c r="AR26" s="198"/>
      <c r="AS26" s="198"/>
      <c r="AT26" s="198"/>
      <c r="AU26" s="198"/>
      <c r="AV26" s="198"/>
    </row>
    <row r="27" spans="1:75" s="165" customFormat="1" ht="20.100000000000001" customHeight="1">
      <c r="A27" s="197" t="s">
        <v>215</v>
      </c>
      <c r="B27" s="278">
        <f>C27*Y31</f>
        <v>6.8298167477239984</v>
      </c>
      <c r="C27" s="163">
        <v>6.01</v>
      </c>
      <c r="D27" s="163" t="s">
        <v>216</v>
      </c>
      <c r="E27" s="166" t="s">
        <v>217</v>
      </c>
      <c r="F27" s="166"/>
      <c r="G27" s="166"/>
      <c r="H27" s="223"/>
      <c r="I27" s="224"/>
      <c r="J27" s="225"/>
      <c r="U27" s="198"/>
      <c r="V27" s="198"/>
      <c r="W27" s="198"/>
      <c r="X27" s="198"/>
      <c r="Y27" s="198"/>
      <c r="Z27" s="198"/>
      <c r="AA27" s="198"/>
      <c r="AB27" s="198"/>
      <c r="AC27" s="198"/>
      <c r="AD27" s="198"/>
      <c r="AE27" s="198"/>
      <c r="AF27" s="198"/>
      <c r="AG27" s="198"/>
      <c r="AH27" s="198"/>
      <c r="AI27" s="198"/>
      <c r="AJ27" s="198"/>
      <c r="AK27" s="198"/>
      <c r="AL27" s="198"/>
      <c r="AM27" s="198"/>
      <c r="AN27" s="198"/>
      <c r="AO27" s="198"/>
      <c r="AP27" s="198"/>
      <c r="AQ27" s="198"/>
      <c r="AR27" s="198"/>
      <c r="AS27" s="198"/>
      <c r="AT27" s="198"/>
      <c r="AU27" s="198"/>
      <c r="AV27" s="198"/>
      <c r="AW27" s="198"/>
      <c r="AX27" s="198"/>
    </row>
    <row r="28" spans="1:75" ht="20.100000000000001" customHeight="1">
      <c r="A28" s="201"/>
      <c r="B28" s="202"/>
      <c r="D28" s="203"/>
      <c r="E28" s="203"/>
      <c r="F28" s="203"/>
      <c r="J28" s="204"/>
      <c r="K28" s="204"/>
      <c r="L28" s="204"/>
      <c r="M28" s="204"/>
      <c r="N28" s="204"/>
      <c r="O28" s="204"/>
      <c r="P28" s="204"/>
      <c r="Q28" s="204"/>
      <c r="R28" s="204"/>
      <c r="S28" s="204"/>
      <c r="T28" s="204"/>
      <c r="U28" s="204"/>
      <c r="V28" s="204"/>
      <c r="W28" s="204"/>
      <c r="X28" s="204"/>
      <c r="Y28" s="204"/>
      <c r="Z28" s="204"/>
      <c r="AA28" s="204"/>
      <c r="AB28" s="204"/>
      <c r="AC28" s="204"/>
      <c r="AD28" s="204"/>
      <c r="AE28" s="204"/>
      <c r="AF28" s="204"/>
      <c r="AG28" s="204"/>
      <c r="AH28" s="204"/>
      <c r="AI28" s="204"/>
      <c r="AJ28" s="204"/>
      <c r="AK28" s="204"/>
      <c r="AL28" s="204"/>
      <c r="AM28" s="204"/>
      <c r="AN28" s="204"/>
      <c r="AO28" s="204"/>
      <c r="AP28" s="204"/>
      <c r="AQ28" s="204"/>
      <c r="AR28" s="204"/>
      <c r="AS28" s="204"/>
      <c r="AT28" s="204"/>
      <c r="AU28" s="204"/>
      <c r="AV28" s="204"/>
    </row>
    <row r="29" spans="1:75">
      <c r="A29" s="205" t="s">
        <v>218</v>
      </c>
      <c r="B29" s="170" t="s">
        <v>219</v>
      </c>
      <c r="C29" s="206" t="s">
        <v>220</v>
      </c>
      <c r="D29" s="171"/>
      <c r="E29" s="171"/>
      <c r="F29" s="171"/>
      <c r="G29" s="171"/>
      <c r="H29" s="171"/>
      <c r="I29" s="171"/>
      <c r="J29" s="171"/>
      <c r="K29" s="171"/>
      <c r="L29" s="171"/>
      <c r="M29" s="171"/>
      <c r="N29" s="171"/>
      <c r="O29" s="171"/>
      <c r="P29" s="171"/>
      <c r="Q29" s="171"/>
      <c r="R29" s="171"/>
      <c r="S29" s="171"/>
      <c r="T29" s="171"/>
      <c r="U29" s="171"/>
      <c r="V29" s="171"/>
      <c r="W29" s="171"/>
      <c r="X29" s="171"/>
      <c r="Y29" s="171"/>
      <c r="Z29" s="171"/>
      <c r="AA29" s="171"/>
      <c r="AB29" s="171"/>
      <c r="AC29" s="283"/>
      <c r="AD29" s="283"/>
      <c r="AE29" s="204"/>
      <c r="AF29" s="204"/>
      <c r="AG29" s="204"/>
      <c r="AH29" s="204"/>
      <c r="AI29" s="204"/>
      <c r="AJ29" s="204"/>
      <c r="AK29" s="204"/>
      <c r="AL29" s="204"/>
      <c r="AM29" s="204"/>
      <c r="AN29" s="204"/>
      <c r="AO29" s="204"/>
      <c r="AP29" s="204"/>
      <c r="AQ29" s="204"/>
      <c r="AR29" s="204"/>
      <c r="AS29" s="204"/>
      <c r="AT29" s="204"/>
      <c r="AU29" s="204"/>
      <c r="AV29" s="204"/>
      <c r="AW29" s="204"/>
      <c r="BW29" s="161"/>
    </row>
    <row r="30" spans="1:75">
      <c r="A30" s="172" t="s">
        <v>221</v>
      </c>
      <c r="B30" s="173">
        <v>36616</v>
      </c>
      <c r="C30" s="173">
        <v>36981</v>
      </c>
      <c r="D30" s="173">
        <v>37346</v>
      </c>
      <c r="E30" s="173">
        <v>37711</v>
      </c>
      <c r="F30" s="173">
        <v>38077</v>
      </c>
      <c r="G30" s="173">
        <v>38442</v>
      </c>
      <c r="H30" s="173">
        <v>38807</v>
      </c>
      <c r="I30" s="173">
        <v>39172</v>
      </c>
      <c r="J30" s="173">
        <v>39538</v>
      </c>
      <c r="K30" s="173">
        <v>39903</v>
      </c>
      <c r="L30" s="173">
        <v>40268</v>
      </c>
      <c r="M30" s="173">
        <v>40633</v>
      </c>
      <c r="N30" s="173">
        <v>40999</v>
      </c>
      <c r="O30" s="173">
        <v>41364</v>
      </c>
      <c r="P30" s="173">
        <v>41729</v>
      </c>
      <c r="Q30" s="173">
        <v>42094</v>
      </c>
      <c r="R30" s="173">
        <v>42460</v>
      </c>
      <c r="S30" s="173">
        <v>42825</v>
      </c>
      <c r="T30" s="173">
        <v>43190</v>
      </c>
      <c r="U30" s="173">
        <v>43555</v>
      </c>
      <c r="V30" s="173">
        <v>43921</v>
      </c>
      <c r="W30" s="173">
        <v>44286</v>
      </c>
      <c r="X30" s="173">
        <v>44651</v>
      </c>
      <c r="Y30" s="173">
        <v>45016</v>
      </c>
      <c r="Z30" s="173">
        <v>45382</v>
      </c>
      <c r="AA30" s="173">
        <v>45747</v>
      </c>
      <c r="AB30" s="173">
        <v>46112</v>
      </c>
      <c r="AC30" s="284"/>
      <c r="AD30" s="285"/>
      <c r="AE30" s="204"/>
      <c r="AF30" s="204"/>
      <c r="AG30" s="204"/>
      <c r="AH30" s="204"/>
      <c r="AI30" s="204"/>
      <c r="AJ30" s="204"/>
      <c r="AK30" s="204"/>
      <c r="AL30" s="204"/>
      <c r="AM30" s="204"/>
      <c r="AN30" s="204"/>
      <c r="AO30" s="204"/>
      <c r="AP30" s="204"/>
      <c r="AQ30" s="204"/>
      <c r="AR30" s="204"/>
      <c r="AS30" s="204"/>
      <c r="AT30" s="204"/>
      <c r="AU30" s="204"/>
      <c r="AV30" s="204"/>
      <c r="AW30" s="204"/>
      <c r="BW30" s="161"/>
    </row>
    <row r="31" spans="1:75" ht="25.5">
      <c r="A31" s="174" t="s">
        <v>222</v>
      </c>
      <c r="B31" s="175">
        <v>0.56549575070821523</v>
      </c>
      <c r="C31" s="175">
        <v>0.58237960339943329</v>
      </c>
      <c r="D31" s="175">
        <v>0.59107648725212458</v>
      </c>
      <c r="E31" s="175">
        <v>0.60345609065155803</v>
      </c>
      <c r="F31" s="175">
        <v>0.62031161473087815</v>
      </c>
      <c r="G31" s="175">
        <v>0.6396033994334277</v>
      </c>
      <c r="H31" s="175">
        <v>0.65645892351274782</v>
      </c>
      <c r="I31" s="175">
        <v>0.68096317280453267</v>
      </c>
      <c r="J31" s="175">
        <v>0.70909348441926356</v>
      </c>
      <c r="K31" s="175">
        <v>0.73014164305949025</v>
      </c>
      <c r="L31" s="175">
        <v>0.73348441926345587</v>
      </c>
      <c r="M31" s="175">
        <v>0.76988668555240791</v>
      </c>
      <c r="N31" s="175">
        <v>0.8068271954674221</v>
      </c>
      <c r="O31" s="175">
        <v>0.83175637393767698</v>
      </c>
      <c r="P31" s="175">
        <v>0.85575070821529742</v>
      </c>
      <c r="Q31" s="175">
        <v>0.87252124645892348</v>
      </c>
      <c r="R31" s="175">
        <v>0.88192634560906513</v>
      </c>
      <c r="S31" s="175">
        <v>0.9008215297450427</v>
      </c>
      <c r="T31" s="175">
        <v>0.93453257790368272</v>
      </c>
      <c r="U31" s="175">
        <v>0.96308781869688376</v>
      </c>
      <c r="V31" s="175">
        <v>0.98801699716713864</v>
      </c>
      <c r="W31" s="175">
        <v>1</v>
      </c>
      <c r="X31" s="175">
        <v>1.0447418038860117</v>
      </c>
      <c r="Y31" s="175">
        <v>1.1364087766595672</v>
      </c>
      <c r="Z31" s="175">
        <v>1.1994442516398711</v>
      </c>
      <c r="AA31" s="175">
        <v>1.2271187357798576</v>
      </c>
      <c r="AB31" s="175">
        <v>1.2459863358992065</v>
      </c>
      <c r="AC31" s="286"/>
      <c r="AD31" s="287"/>
      <c r="AE31" s="204"/>
      <c r="AF31" s="204"/>
      <c r="AG31" s="204"/>
      <c r="AH31" s="204"/>
      <c r="AI31" s="204"/>
      <c r="AJ31" s="204"/>
      <c r="AK31" s="204"/>
      <c r="AL31" s="204"/>
      <c r="AM31" s="204"/>
      <c r="AN31" s="204"/>
      <c r="AO31" s="204"/>
      <c r="AP31" s="204"/>
      <c r="AQ31" s="204"/>
      <c r="AR31" s="204"/>
      <c r="AS31" s="204"/>
      <c r="AT31" s="204"/>
      <c r="AU31" s="204"/>
      <c r="AV31" s="204"/>
      <c r="AW31" s="204"/>
      <c r="BW31" s="161"/>
    </row>
    <row r="32" spans="1:75">
      <c r="A32" s="174" t="s">
        <v>223</v>
      </c>
      <c r="B32" s="176" t="s">
        <v>224</v>
      </c>
      <c r="C32" s="176" t="s">
        <v>225</v>
      </c>
      <c r="D32" s="176" t="s">
        <v>226</v>
      </c>
      <c r="E32" s="176" t="s">
        <v>227</v>
      </c>
      <c r="F32" s="176" t="s">
        <v>228</v>
      </c>
      <c r="G32" s="176" t="s">
        <v>229</v>
      </c>
      <c r="H32" s="176" t="s">
        <v>230</v>
      </c>
      <c r="I32" s="176" t="s">
        <v>231</v>
      </c>
      <c r="J32" s="176" t="s">
        <v>232</v>
      </c>
      <c r="K32" s="176" t="s">
        <v>233</v>
      </c>
      <c r="L32" s="176" t="s">
        <v>234</v>
      </c>
      <c r="M32" s="176" t="s">
        <v>235</v>
      </c>
      <c r="N32" s="176" t="s">
        <v>236</v>
      </c>
      <c r="O32" s="176" t="s">
        <v>237</v>
      </c>
      <c r="P32" s="176" t="s">
        <v>238</v>
      </c>
      <c r="Q32" s="176" t="s">
        <v>239</v>
      </c>
      <c r="R32" s="176" t="s">
        <v>240</v>
      </c>
      <c r="S32" s="176" t="s">
        <v>241</v>
      </c>
      <c r="T32" s="176" t="s">
        <v>242</v>
      </c>
      <c r="U32" s="176" t="s">
        <v>243</v>
      </c>
      <c r="V32" s="176" t="s">
        <v>244</v>
      </c>
      <c r="W32" s="176" t="s">
        <v>207</v>
      </c>
      <c r="X32" s="176" t="s">
        <v>198</v>
      </c>
      <c r="Y32" s="176" t="s">
        <v>245</v>
      </c>
      <c r="Z32" s="176" t="s">
        <v>190</v>
      </c>
      <c r="AA32" s="176" t="s">
        <v>246</v>
      </c>
      <c r="AB32" s="176" t="s">
        <v>247</v>
      </c>
      <c r="AC32" s="288"/>
      <c r="AD32" s="289"/>
      <c r="AE32" s="204"/>
      <c r="AF32" s="204"/>
      <c r="AG32" s="204"/>
      <c r="AH32" s="204"/>
      <c r="AI32" s="204"/>
      <c r="AJ32" s="204"/>
      <c r="AK32" s="204"/>
      <c r="AL32" s="204"/>
      <c r="AM32" s="204"/>
      <c r="AN32" s="204"/>
      <c r="AO32" s="204"/>
      <c r="AP32" s="204"/>
      <c r="AQ32" s="204"/>
      <c r="AR32" s="204"/>
      <c r="AS32" s="204"/>
      <c r="AT32" s="204"/>
      <c r="AU32" s="204"/>
      <c r="AV32" s="204"/>
      <c r="AW32" s="204"/>
      <c r="BW32" s="161"/>
    </row>
    <row r="33" spans="1:75">
      <c r="A33" s="174" t="s">
        <v>248</v>
      </c>
      <c r="B33" s="207">
        <f>$Z$31/B$31</f>
        <v>2.1210490974294887</v>
      </c>
      <c r="C33" s="207">
        <f t="shared" ref="C33:AB33" si="0">$Z$31/C$31</f>
        <v>2.0595574512543759</v>
      </c>
      <c r="D33" s="207">
        <f t="shared" si="0"/>
        <v>2.029253874089981</v>
      </c>
      <c r="E33" s="207">
        <f t="shared" si="0"/>
        <v>1.9876247339633581</v>
      </c>
      <c r="F33" s="207">
        <f t="shared" si="0"/>
        <v>1.9336156588979063</v>
      </c>
      <c r="G33" s="207">
        <f t="shared" si="0"/>
        <v>1.8752937409375257</v>
      </c>
      <c r="H33" s="207">
        <f t="shared" si="0"/>
        <v>1.8271428853789951</v>
      </c>
      <c r="I33" s="207">
        <f t="shared" si="0"/>
        <v>1.7613937134074151</v>
      </c>
      <c r="J33" s="207">
        <f t="shared" si="0"/>
        <v>1.6915178012419578</v>
      </c>
      <c r="K33" s="207">
        <f t="shared" si="0"/>
        <v>1.6427555708422223</v>
      </c>
      <c r="L33" s="207">
        <f t="shared" si="0"/>
        <v>1.6352688893437148</v>
      </c>
      <c r="M33" s="207">
        <f t="shared" si="0"/>
        <v>1.5579490776350389</v>
      </c>
      <c r="N33" s="207">
        <f t="shared" si="0"/>
        <v>1.4866185205185019</v>
      </c>
      <c r="O33" s="207">
        <f t="shared" si="0"/>
        <v>1.4420619898125899</v>
      </c>
      <c r="P33" s="207">
        <f t="shared" si="0"/>
        <v>1.4016281145023652</v>
      </c>
      <c r="Q33" s="207">
        <f t="shared" si="0"/>
        <v>1.3746877299638782</v>
      </c>
      <c r="R33" s="207">
        <f t="shared" si="0"/>
        <v>1.360027691214424</v>
      </c>
      <c r="S33" s="207">
        <f t="shared" si="0"/>
        <v>1.3315004271482576</v>
      </c>
      <c r="T33" s="207">
        <f t="shared" si="0"/>
        <v>1.2834697045344645</v>
      </c>
      <c r="U33" s="207">
        <f t="shared" si="0"/>
        <v>1.2454152449594804</v>
      </c>
      <c r="V33" s="207">
        <f t="shared" si="0"/>
        <v>1.2139915154080758</v>
      </c>
      <c r="W33" s="207">
        <f t="shared" si="0"/>
        <v>1.1994442516398711</v>
      </c>
      <c r="X33" s="207">
        <f t="shared" si="0"/>
        <v>1.1480772064240463</v>
      </c>
      <c r="Y33" s="207">
        <f t="shared" si="0"/>
        <v>1.0554690145614631</v>
      </c>
      <c r="Z33" s="207">
        <f t="shared" si="0"/>
        <v>1</v>
      </c>
      <c r="AA33" s="207">
        <f t="shared" si="0"/>
        <v>0.97744759057696329</v>
      </c>
      <c r="AB33" s="207">
        <f t="shared" si="0"/>
        <v>0.96264639272649266</v>
      </c>
      <c r="AC33" s="290"/>
      <c r="AD33" s="291"/>
      <c r="AE33" s="204"/>
      <c r="AF33" s="204"/>
      <c r="AG33" s="204"/>
      <c r="AH33" s="204"/>
      <c r="AI33" s="204"/>
      <c r="AJ33" s="204"/>
      <c r="AK33" s="204"/>
      <c r="AL33" s="204"/>
      <c r="AM33" s="204"/>
      <c r="AN33" s="204"/>
      <c r="AO33" s="204"/>
      <c r="AP33" s="204"/>
      <c r="AQ33" s="204"/>
      <c r="AR33" s="204"/>
      <c r="AS33" s="204"/>
      <c r="AT33" s="204"/>
      <c r="AU33" s="204"/>
      <c r="AV33" s="204"/>
      <c r="AW33" s="204"/>
      <c r="BW33" s="161"/>
    </row>
    <row r="34" spans="1:75" ht="20.100000000000001" customHeight="1">
      <c r="A34" s="200"/>
      <c r="B34" s="208"/>
      <c r="C34" s="204"/>
      <c r="D34" s="204"/>
      <c r="E34" s="209"/>
      <c r="J34" s="204"/>
      <c r="K34" s="204"/>
      <c r="L34" s="204"/>
      <c r="M34" s="204"/>
      <c r="N34" s="204"/>
      <c r="O34" s="204"/>
      <c r="P34" s="204"/>
      <c r="Q34" s="204"/>
      <c r="R34" s="204"/>
      <c r="S34" s="204"/>
      <c r="T34" s="204"/>
      <c r="U34" s="204"/>
      <c r="V34" s="204"/>
      <c r="W34" s="204"/>
      <c r="X34" s="204"/>
      <c r="Y34" s="204"/>
      <c r="Z34" s="204"/>
      <c r="AA34" s="204"/>
      <c r="AB34" s="204"/>
      <c r="AC34" s="204"/>
      <c r="AD34" s="204"/>
      <c r="AE34" s="204"/>
      <c r="AF34" s="204"/>
      <c r="AG34" s="204"/>
      <c r="AH34" s="204"/>
      <c r="AI34" s="204"/>
      <c r="AJ34" s="204"/>
      <c r="AK34" s="204"/>
      <c r="AL34" s="204"/>
      <c r="AM34" s="204"/>
      <c r="AN34" s="204"/>
      <c r="AO34" s="204"/>
      <c r="AP34" s="204"/>
      <c r="AQ34" s="204"/>
      <c r="AR34" s="204"/>
      <c r="AS34" s="204"/>
      <c r="AT34" s="204"/>
      <c r="AU34" s="204"/>
      <c r="AV34" s="204"/>
      <c r="AW34" s="204"/>
      <c r="AX34" s="204"/>
      <c r="AY34" s="204"/>
      <c r="AZ34" s="204"/>
      <c r="BA34" s="204"/>
    </row>
    <row r="35" spans="1:75">
      <c r="A35" s="210"/>
    </row>
    <row r="36" spans="1:75">
      <c r="A36" s="211"/>
      <c r="B36" s="161"/>
    </row>
    <row r="37" spans="1:75">
      <c r="B37" s="212"/>
    </row>
    <row r="38" spans="1:75">
      <c r="A38" s="213" t="s">
        <v>249</v>
      </c>
      <c r="B38" s="395" t="s">
        <v>250</v>
      </c>
      <c r="C38" s="395"/>
      <c r="D38" s="214" t="s">
        <v>251</v>
      </c>
      <c r="E38" s="214">
        <v>2020</v>
      </c>
      <c r="F38" s="215">
        <v>2021</v>
      </c>
      <c r="G38" s="215">
        <v>2022</v>
      </c>
      <c r="H38" s="215">
        <v>2023</v>
      </c>
      <c r="I38" s="215">
        <v>2024</v>
      </c>
      <c r="J38" s="215">
        <v>2025</v>
      </c>
      <c r="K38" s="215">
        <v>2026</v>
      </c>
      <c r="L38" s="215">
        <v>2027</v>
      </c>
      <c r="M38" s="215">
        <v>2028</v>
      </c>
      <c r="N38" s="215">
        <v>2029</v>
      </c>
      <c r="O38" s="215">
        <v>2030</v>
      </c>
      <c r="P38" s="215">
        <v>2031</v>
      </c>
      <c r="Q38" s="215">
        <v>2032</v>
      </c>
      <c r="R38" s="215">
        <v>2033</v>
      </c>
      <c r="S38" s="215">
        <v>2034</v>
      </c>
      <c r="T38" s="215">
        <v>2035</v>
      </c>
      <c r="U38" s="215">
        <v>2036</v>
      </c>
      <c r="V38" s="215">
        <v>2037</v>
      </c>
      <c r="W38" s="215">
        <v>2038</v>
      </c>
      <c r="X38" s="215">
        <v>2039</v>
      </c>
      <c r="Y38" s="215">
        <v>2040</v>
      </c>
      <c r="Z38" s="215">
        <v>2041</v>
      </c>
      <c r="AA38" s="215">
        <v>2042</v>
      </c>
      <c r="AB38" s="215">
        <v>2043</v>
      </c>
      <c r="AC38" s="215">
        <v>2044</v>
      </c>
      <c r="AD38" s="215">
        <v>2045</v>
      </c>
      <c r="AE38" s="215">
        <v>2046</v>
      </c>
      <c r="AF38" s="215">
        <v>2047</v>
      </c>
      <c r="AG38" s="215">
        <v>2048</v>
      </c>
      <c r="AH38" s="215">
        <v>2049</v>
      </c>
      <c r="AI38" s="215">
        <v>2050</v>
      </c>
      <c r="AJ38" s="215">
        <v>2051</v>
      </c>
      <c r="AK38" s="215">
        <v>2052</v>
      </c>
      <c r="AL38" s="215">
        <v>2053</v>
      </c>
      <c r="AM38" s="215">
        <v>2054</v>
      </c>
      <c r="AN38" s="215">
        <v>2055</v>
      </c>
      <c r="AO38" s="215">
        <v>2056</v>
      </c>
      <c r="AP38" s="215">
        <v>2057</v>
      </c>
      <c r="AQ38" s="215">
        <v>2058</v>
      </c>
      <c r="AR38" s="215">
        <v>2059</v>
      </c>
      <c r="AS38" s="215">
        <v>2060</v>
      </c>
      <c r="AT38" s="215">
        <v>2061</v>
      </c>
      <c r="AU38" s="215">
        <v>2062</v>
      </c>
      <c r="AV38" s="215">
        <v>2063</v>
      </c>
      <c r="AW38" s="215">
        <v>2064</v>
      </c>
      <c r="AX38" s="215">
        <v>2065</v>
      </c>
      <c r="AY38" s="215">
        <v>2066</v>
      </c>
      <c r="AZ38" s="215">
        <v>2067</v>
      </c>
      <c r="BA38" s="215">
        <v>2068</v>
      </c>
      <c r="BB38" s="215">
        <v>2069</v>
      </c>
      <c r="BC38" s="215">
        <v>2070</v>
      </c>
      <c r="BD38" s="215">
        <v>2071</v>
      </c>
      <c r="BE38" s="215">
        <v>2072</v>
      </c>
      <c r="BF38" s="216">
        <v>2073</v>
      </c>
      <c r="BG38" s="216">
        <v>2074</v>
      </c>
      <c r="BH38" s="216">
        <v>2075</v>
      </c>
      <c r="BI38" s="216">
        <v>2076</v>
      </c>
    </row>
    <row r="39" spans="1:75" ht="54" customHeight="1">
      <c r="A39" s="217" t="s">
        <v>252</v>
      </c>
      <c r="B39" s="396" t="s">
        <v>253</v>
      </c>
      <c r="C39" s="397"/>
      <c r="D39" s="177" t="s">
        <v>190</v>
      </c>
      <c r="E39" s="163">
        <v>215.55</v>
      </c>
      <c r="F39" s="163">
        <v>235.83</v>
      </c>
      <c r="G39" s="218">
        <f>G40*1000</f>
        <v>189.92863312282626</v>
      </c>
      <c r="H39" s="218">
        <f t="shared" ref="H39:BI39" si="1">H40*1000</f>
        <v>172.86070548319196</v>
      </c>
      <c r="I39" s="218">
        <f t="shared" si="1"/>
        <v>157.3265863542702</v>
      </c>
      <c r="J39" s="218">
        <f t="shared" si="1"/>
        <v>143.188440106733</v>
      </c>
      <c r="K39" s="218">
        <f t="shared" si="1"/>
        <v>130.32081770356777</v>
      </c>
      <c r="L39" s="218">
        <f t="shared" si="1"/>
        <v>118.60954357954448</v>
      </c>
      <c r="M39" s="218">
        <f t="shared" si="1"/>
        <v>107.9507025512066</v>
      </c>
      <c r="N39" s="218">
        <f t="shared" si="1"/>
        <v>98.249717768147875</v>
      </c>
      <c r="O39" s="218">
        <f t="shared" si="1"/>
        <v>89.420511524154222</v>
      </c>
      <c r="P39" s="218">
        <f t="shared" si="1"/>
        <v>81.384741482012416</v>
      </c>
      <c r="Q39" s="218">
        <f t="shared" si="1"/>
        <v>74.071105534940514</v>
      </c>
      <c r="R39" s="218">
        <f t="shared" si="1"/>
        <v>67.414709136612856</v>
      </c>
      <c r="S39" s="218">
        <f t="shared" si="1"/>
        <v>61.356489486042342</v>
      </c>
      <c r="T39" s="218">
        <f t="shared" si="1"/>
        <v>55.842691458061417</v>
      </c>
      <c r="U39" s="218">
        <f t="shared" si="1"/>
        <v>50.824390629285183</v>
      </c>
      <c r="V39" s="218">
        <f t="shared" si="1"/>
        <v>46.257059167324108</v>
      </c>
      <c r="W39" s="218">
        <f t="shared" si="1"/>
        <v>42.100170731343162</v>
      </c>
      <c r="X39" s="218">
        <f t="shared" si="1"/>
        <v>38.316840878207636</v>
      </c>
      <c r="Y39" s="218">
        <f t="shared" si="1"/>
        <v>34.873499783525524</v>
      </c>
      <c r="Z39" s="218">
        <f t="shared" si="1"/>
        <v>31.739594373586151</v>
      </c>
      <c r="AA39" s="218">
        <f t="shared" si="1"/>
        <v>28.887317225203908</v>
      </c>
      <c r="AB39" s="218">
        <f t="shared" si="1"/>
        <v>26.291359827963596</v>
      </c>
      <c r="AC39" s="218">
        <f t="shared" si="1"/>
        <v>23.928688019542424</v>
      </c>
      <c r="AD39" s="218">
        <f t="shared" si="1"/>
        <v>21.778337601526122</v>
      </c>
      <c r="AE39" s="218">
        <f t="shared" si="1"/>
        <v>19.821228322200188</v>
      </c>
      <c r="AF39" s="218">
        <f t="shared" si="1"/>
        <v>18.039994575768699</v>
      </c>
      <c r="AG39" s="218">
        <f t="shared" si="1"/>
        <v>16.418831315779915</v>
      </c>
      <c r="AH39" s="218">
        <f t="shared" si="1"/>
        <v>14.943353815534516</v>
      </c>
      <c r="AI39" s="218">
        <f t="shared" si="1"/>
        <v>13.600470031118215</v>
      </c>
      <c r="AJ39" s="218">
        <f t="shared" si="1"/>
        <v>12.378264434524354</v>
      </c>
      <c r="AK39" s="218">
        <f t="shared" si="1"/>
        <v>11.265892286107471</v>
      </c>
      <c r="AL39" s="218">
        <f t="shared" si="1"/>
        <v>10.253483408237821</v>
      </c>
      <c r="AM39" s="218">
        <f t="shared" si="1"/>
        <v>9.3320546063319085</v>
      </c>
      <c r="AN39" s="218">
        <f t="shared" si="1"/>
        <v>8.4934299601629242</v>
      </c>
      <c r="AO39" s="218">
        <f t="shared" si="1"/>
        <v>7.7301682781888621</v>
      </c>
      <c r="AP39" s="218">
        <f t="shared" si="1"/>
        <v>7.0354970711939702</v>
      </c>
      <c r="AQ39" s="218">
        <f t="shared" si="1"/>
        <v>6.4032524593857989</v>
      </c>
      <c r="AR39" s="218">
        <f t="shared" si="1"/>
        <v>5.8278244797383172</v>
      </c>
      <c r="AS39" s="218">
        <f t="shared" si="1"/>
        <v>5.3041073082872039</v>
      </c>
      <c r="AT39" s="218">
        <f t="shared" si="1"/>
        <v>4.8274539556978882</v>
      </c>
      <c r="AU39" s="218">
        <f t="shared" si="1"/>
        <v>4.3936350341125703</v>
      </c>
      <c r="AV39" s="218">
        <f t="shared" si="1"/>
        <v>3.9988012294134152</v>
      </c>
      <c r="AW39" s="218">
        <f t="shared" si="1"/>
        <v>3.6394491459138671</v>
      </c>
      <c r="AX39" s="218">
        <f t="shared" si="1"/>
        <v>3.3123902204151756</v>
      </c>
      <c r="AY39" s="218">
        <f t="shared" si="1"/>
        <v>3.0147224297997552</v>
      </c>
      <c r="AZ39" s="218">
        <f t="shared" si="1"/>
        <v>2.7438045411203325</v>
      </c>
      <c r="BA39" s="218">
        <f t="shared" si="1"/>
        <v>2.4972326757036192</v>
      </c>
      <c r="BB39" s="218">
        <f t="shared" si="1"/>
        <v>2.2728189793196951</v>
      </c>
      <c r="BC39" s="218">
        <f t="shared" si="1"/>
        <v>2.0685722091556138</v>
      </c>
      <c r="BD39" s="218">
        <f t="shared" si="1"/>
        <v>1.8826800653397096</v>
      </c>
      <c r="BE39" s="218">
        <f t="shared" si="1"/>
        <v>1.7134931102426363</v>
      </c>
      <c r="BF39" s="218">
        <f t="shared" si="1"/>
        <v>1.5595101328696561</v>
      </c>
      <c r="BG39" s="218">
        <f t="shared" si="1"/>
        <v>1.4193648284811273</v>
      </c>
      <c r="BH39" s="218">
        <f t="shared" si="1"/>
        <v>1.2918136752482641</v>
      </c>
      <c r="BI39" s="218">
        <f t="shared" si="1"/>
        <v>1.175724900372658</v>
      </c>
      <c r="BW39" s="161"/>
    </row>
    <row r="40" spans="1:75" ht="25.5">
      <c r="A40" s="217" t="s">
        <v>254</v>
      </c>
      <c r="B40" s="392" t="s">
        <v>255</v>
      </c>
      <c r="C40" s="392"/>
      <c r="D40" s="177" t="s">
        <v>190</v>
      </c>
      <c r="E40" s="178">
        <f>E39/1000</f>
        <v>0.21555000000000002</v>
      </c>
      <c r="F40" s="178">
        <f>F39/1000</f>
        <v>0.23583000000000001</v>
      </c>
      <c r="G40" s="178">
        <f>9.25945032510716E+81*EXP(-0.0941622869*G38)</f>
        <v>0.18992863312282626</v>
      </c>
      <c r="H40" s="178">
        <f t="shared" ref="H40:BH40" si="2">9.25945032510716E+81*EXP(-0.0941622869*H38)</f>
        <v>0.17286070548319196</v>
      </c>
      <c r="I40" s="178">
        <f t="shared" si="2"/>
        <v>0.15732658635427021</v>
      </c>
      <c r="J40" s="178">
        <f t="shared" si="2"/>
        <v>0.14318844010673298</v>
      </c>
      <c r="K40" s="178">
        <f t="shared" si="2"/>
        <v>0.13032081770356777</v>
      </c>
      <c r="L40" s="178">
        <f t="shared" si="2"/>
        <v>0.11860954357954448</v>
      </c>
      <c r="M40" s="178">
        <f t="shared" si="2"/>
        <v>0.1079507025512066</v>
      </c>
      <c r="N40" s="178">
        <f t="shared" si="2"/>
        <v>9.8249717768147879E-2</v>
      </c>
      <c r="O40" s="178">
        <f t="shared" si="2"/>
        <v>8.9420511524154228E-2</v>
      </c>
      <c r="P40" s="178">
        <f t="shared" si="2"/>
        <v>8.1384741482012413E-2</v>
      </c>
      <c r="Q40" s="178">
        <f t="shared" si="2"/>
        <v>7.4071105534940521E-2</v>
      </c>
      <c r="R40" s="178">
        <f t="shared" si="2"/>
        <v>6.7414709136612849E-2</v>
      </c>
      <c r="S40" s="178">
        <f t="shared" si="2"/>
        <v>6.1356489486042345E-2</v>
      </c>
      <c r="T40" s="178">
        <f t="shared" si="2"/>
        <v>5.5842691458061415E-2</v>
      </c>
      <c r="U40" s="178">
        <f t="shared" si="2"/>
        <v>5.0824390629285184E-2</v>
      </c>
      <c r="V40" s="178">
        <f t="shared" si="2"/>
        <v>4.6257059167324109E-2</v>
      </c>
      <c r="W40" s="178">
        <f t="shared" si="2"/>
        <v>4.2100170731343166E-2</v>
      </c>
      <c r="X40" s="178">
        <f t="shared" si="2"/>
        <v>3.8316840878207636E-2</v>
      </c>
      <c r="Y40" s="178">
        <f t="shared" si="2"/>
        <v>3.4873499783525524E-2</v>
      </c>
      <c r="Z40" s="178">
        <f t="shared" si="2"/>
        <v>3.1739594373586151E-2</v>
      </c>
      <c r="AA40" s="178">
        <f t="shared" si="2"/>
        <v>2.8887317225203907E-2</v>
      </c>
      <c r="AB40" s="178">
        <f t="shared" si="2"/>
        <v>2.6291359827963597E-2</v>
      </c>
      <c r="AC40" s="178">
        <f t="shared" si="2"/>
        <v>2.3928688019542423E-2</v>
      </c>
      <c r="AD40" s="178">
        <f t="shared" si="2"/>
        <v>2.1778337601526122E-2</v>
      </c>
      <c r="AE40" s="178">
        <f t="shared" si="2"/>
        <v>1.9821228322200186E-2</v>
      </c>
      <c r="AF40" s="178">
        <f t="shared" si="2"/>
        <v>1.80399945757687E-2</v>
      </c>
      <c r="AG40" s="178">
        <f t="shared" si="2"/>
        <v>1.6418831315779914E-2</v>
      </c>
      <c r="AH40" s="178">
        <f t="shared" si="2"/>
        <v>1.4943353815534516E-2</v>
      </c>
      <c r="AI40" s="178">
        <f t="shared" si="2"/>
        <v>1.3600470031118216E-2</v>
      </c>
      <c r="AJ40" s="178">
        <f t="shared" si="2"/>
        <v>1.2378264434524354E-2</v>
      </c>
      <c r="AK40" s="178">
        <f t="shared" si="2"/>
        <v>1.1265892286107471E-2</v>
      </c>
      <c r="AL40" s="178">
        <f t="shared" si="2"/>
        <v>1.0253483408237821E-2</v>
      </c>
      <c r="AM40" s="178">
        <f t="shared" si="2"/>
        <v>9.3320546063319076E-3</v>
      </c>
      <c r="AN40" s="178">
        <f t="shared" si="2"/>
        <v>8.4934299601629234E-3</v>
      </c>
      <c r="AO40" s="178">
        <f t="shared" si="2"/>
        <v>7.7301682781888625E-3</v>
      </c>
      <c r="AP40" s="178">
        <f t="shared" si="2"/>
        <v>7.0354970711939699E-3</v>
      </c>
      <c r="AQ40" s="178">
        <f t="shared" si="2"/>
        <v>6.4032524593857993E-3</v>
      </c>
      <c r="AR40" s="178">
        <f t="shared" si="2"/>
        <v>5.8278244797383173E-3</v>
      </c>
      <c r="AS40" s="178">
        <f t="shared" si="2"/>
        <v>5.3041073082872037E-3</v>
      </c>
      <c r="AT40" s="178">
        <f t="shared" si="2"/>
        <v>4.8274539556978878E-3</v>
      </c>
      <c r="AU40" s="178">
        <f t="shared" si="2"/>
        <v>4.3936350341125703E-3</v>
      </c>
      <c r="AV40" s="178">
        <f t="shared" si="2"/>
        <v>3.9988012294134151E-3</v>
      </c>
      <c r="AW40" s="178">
        <f t="shared" si="2"/>
        <v>3.6394491459138673E-3</v>
      </c>
      <c r="AX40" s="178">
        <f t="shared" si="2"/>
        <v>3.3123902204151758E-3</v>
      </c>
      <c r="AY40" s="178">
        <f t="shared" si="2"/>
        <v>3.0147224297997553E-3</v>
      </c>
      <c r="AZ40" s="178">
        <f t="shared" si="2"/>
        <v>2.7438045411203324E-3</v>
      </c>
      <c r="BA40" s="178">
        <f t="shared" si="2"/>
        <v>2.4972326757036192E-3</v>
      </c>
      <c r="BB40" s="178">
        <f t="shared" si="2"/>
        <v>2.272818979319695E-3</v>
      </c>
      <c r="BC40" s="178">
        <f t="shared" si="2"/>
        <v>2.0685722091556137E-3</v>
      </c>
      <c r="BD40" s="178">
        <f t="shared" si="2"/>
        <v>1.8826800653397096E-3</v>
      </c>
      <c r="BE40" s="178">
        <f t="shared" si="2"/>
        <v>1.7134931102426364E-3</v>
      </c>
      <c r="BF40" s="178">
        <f t="shared" si="2"/>
        <v>1.5595101328696561E-3</v>
      </c>
      <c r="BG40" s="178">
        <f t="shared" si="2"/>
        <v>1.4193648284811272E-3</v>
      </c>
      <c r="BH40" s="178">
        <f t="shared" si="2"/>
        <v>1.2918136752482642E-3</v>
      </c>
      <c r="BI40" s="178">
        <f>9.25945032510716E+81*EXP(-0.0941622869*BI38)</f>
        <v>1.1757249003726579E-3</v>
      </c>
      <c r="BW40" s="161"/>
    </row>
    <row r="41" spans="1:75" s="179" customFormat="1" ht="64.7" customHeight="1">
      <c r="A41" s="219" t="s">
        <v>256</v>
      </c>
      <c r="B41" s="393" t="s">
        <v>257</v>
      </c>
      <c r="C41" s="393"/>
      <c r="D41" s="177" t="s">
        <v>245</v>
      </c>
      <c r="E41" s="163">
        <v>253</v>
      </c>
      <c r="F41" s="163">
        <v>257</v>
      </c>
      <c r="G41" s="163">
        <v>261</v>
      </c>
      <c r="H41" s="163">
        <v>265</v>
      </c>
      <c r="I41" s="163">
        <v>269</v>
      </c>
      <c r="J41" s="163">
        <v>273</v>
      </c>
      <c r="K41" s="163">
        <v>277</v>
      </c>
      <c r="L41" s="163">
        <v>281</v>
      </c>
      <c r="M41" s="163">
        <v>286</v>
      </c>
      <c r="N41" s="163">
        <v>290</v>
      </c>
      <c r="O41" s="163">
        <v>294</v>
      </c>
      <c r="P41" s="163">
        <v>299</v>
      </c>
      <c r="Q41" s="163">
        <v>304</v>
      </c>
      <c r="R41" s="163">
        <v>308</v>
      </c>
      <c r="S41" s="163">
        <v>313</v>
      </c>
      <c r="T41" s="163">
        <v>318</v>
      </c>
      <c r="U41" s="163">
        <v>322</v>
      </c>
      <c r="V41" s="163">
        <v>327</v>
      </c>
      <c r="W41" s="163">
        <v>332</v>
      </c>
      <c r="X41" s="163">
        <v>337</v>
      </c>
      <c r="Y41" s="163">
        <v>343</v>
      </c>
      <c r="Z41" s="163">
        <v>348</v>
      </c>
      <c r="AA41" s="163">
        <v>353</v>
      </c>
      <c r="AB41" s="163">
        <v>358</v>
      </c>
      <c r="AC41" s="163">
        <v>364</v>
      </c>
      <c r="AD41" s="163">
        <v>369</v>
      </c>
      <c r="AE41" s="163">
        <v>375</v>
      </c>
      <c r="AF41" s="163">
        <v>380</v>
      </c>
      <c r="AG41" s="163">
        <v>386</v>
      </c>
      <c r="AH41" s="163">
        <v>392</v>
      </c>
      <c r="AI41" s="163">
        <v>398</v>
      </c>
      <c r="AJ41" s="220">
        <f t="shared" ref="AJ41:BE41" si="3">SLOPE(AD41:AI41,AD38:AI38)+AI41</f>
        <v>403.77142857142854</v>
      </c>
      <c r="AK41" s="220">
        <f t="shared" si="3"/>
        <v>409.59591836734688</v>
      </c>
      <c r="AL41" s="220">
        <f t="shared" si="3"/>
        <v>415.51860058309029</v>
      </c>
      <c r="AM41" s="220">
        <f t="shared" si="3"/>
        <v>421.40866305705947</v>
      </c>
      <c r="AN41" s="220">
        <f t="shared" si="3"/>
        <v>427.27790896650197</v>
      </c>
      <c r="AO41" s="220">
        <f t="shared" si="3"/>
        <v>433.14144983807756</v>
      </c>
      <c r="AP41" s="220">
        <f t="shared" si="3"/>
        <v>439.02105385535413</v>
      </c>
      <c r="AQ41" s="220">
        <f t="shared" si="3"/>
        <v>444.90286731576668</v>
      </c>
      <c r="AR41" s="220">
        <f t="shared" si="3"/>
        <v>450.7777829423336</v>
      </c>
      <c r="AS41" s="220">
        <f t="shared" si="3"/>
        <v>456.65207089923194</v>
      </c>
      <c r="AT41" s="220">
        <f t="shared" si="3"/>
        <v>462.52811725456996</v>
      </c>
      <c r="AU41" s="220">
        <f t="shared" si="3"/>
        <v>468.40529736430318</v>
      </c>
      <c r="AV41" s="220">
        <f t="shared" si="3"/>
        <v>474.281618944819</v>
      </c>
      <c r="AW41" s="220">
        <f t="shared" si="3"/>
        <v>480.15740030957636</v>
      </c>
      <c r="AX41" s="220">
        <f t="shared" si="3"/>
        <v>486.03351205479657</v>
      </c>
      <c r="AY41" s="220">
        <f t="shared" si="3"/>
        <v>491.90983709832108</v>
      </c>
      <c r="AZ41" s="220">
        <f t="shared" si="3"/>
        <v>497.78609494560658</v>
      </c>
      <c r="BA41" s="220">
        <f t="shared" si="3"/>
        <v>503.66223077738493</v>
      </c>
      <c r="BB41" s="220">
        <f t="shared" si="3"/>
        <v>509.5383870092262</v>
      </c>
      <c r="BC41" s="220">
        <f t="shared" si="3"/>
        <v>515.41459693817762</v>
      </c>
      <c r="BD41" s="220">
        <f t="shared" si="3"/>
        <v>521.29080293764616</v>
      </c>
      <c r="BE41" s="221">
        <f t="shared" si="3"/>
        <v>527.16698840639413</v>
      </c>
      <c r="BF41" s="221">
        <f>SLOPE(AZ41:BE41,AZ38:BE38)+BE41</f>
        <v>533.04317108392763</v>
      </c>
      <c r="BG41" s="221">
        <f>SLOPE(BA41:BF41,BA38:BF38)+BF41</f>
        <v>538.91936284746146</v>
      </c>
      <c r="BH41" s="221">
        <f>SLOPE(BB41:BG41,BB38:BG38)+BG41</f>
        <v>544.79555676452355</v>
      </c>
      <c r="BI41" s="221">
        <f>SLOPE(BC41:BH41,BC38:BH38)+BH41</f>
        <v>550.67174709420101</v>
      </c>
    </row>
    <row r="42" spans="1:75" s="179" customFormat="1" ht="25.5">
      <c r="A42" s="222" t="s">
        <v>258</v>
      </c>
      <c r="B42" s="390" t="s">
        <v>259</v>
      </c>
      <c r="C42" s="391"/>
      <c r="D42" s="180" t="s">
        <v>190</v>
      </c>
      <c r="E42" s="181">
        <f>E$41*$Y$33</f>
        <v>267.03366068405018</v>
      </c>
      <c r="F42" s="181">
        <f t="shared" ref="F42:BI42" si="4">F$41*$Y$33</f>
        <v>271.25553674229604</v>
      </c>
      <c r="G42" s="181">
        <f t="shared" si="4"/>
        <v>275.47741280054186</v>
      </c>
      <c r="H42" s="181">
        <f t="shared" si="4"/>
        <v>279.69928885878772</v>
      </c>
      <c r="I42" s="181">
        <f t="shared" si="4"/>
        <v>283.92116491703359</v>
      </c>
      <c r="J42" s="181">
        <f t="shared" si="4"/>
        <v>288.14304097527946</v>
      </c>
      <c r="K42" s="181">
        <f t="shared" si="4"/>
        <v>292.36491703352527</v>
      </c>
      <c r="L42" s="181">
        <f t="shared" si="4"/>
        <v>296.58679309177114</v>
      </c>
      <c r="M42" s="181">
        <f t="shared" si="4"/>
        <v>301.86413816457843</v>
      </c>
      <c r="N42" s="181">
        <f t="shared" si="4"/>
        <v>306.0860142228243</v>
      </c>
      <c r="O42" s="181">
        <f t="shared" si="4"/>
        <v>310.30789028107017</v>
      </c>
      <c r="P42" s="181">
        <f t="shared" si="4"/>
        <v>315.58523535387747</v>
      </c>
      <c r="Q42" s="181">
        <f t="shared" si="4"/>
        <v>320.86258042668481</v>
      </c>
      <c r="R42" s="181">
        <f t="shared" si="4"/>
        <v>325.08445648493063</v>
      </c>
      <c r="S42" s="181">
        <f t="shared" si="4"/>
        <v>330.36180155773798</v>
      </c>
      <c r="T42" s="181">
        <f t="shared" si="4"/>
        <v>335.63914663054527</v>
      </c>
      <c r="U42" s="181">
        <f t="shared" si="4"/>
        <v>339.86102268879114</v>
      </c>
      <c r="V42" s="181">
        <f t="shared" si="4"/>
        <v>345.13836776159843</v>
      </c>
      <c r="W42" s="181">
        <f t="shared" si="4"/>
        <v>350.41571283440578</v>
      </c>
      <c r="X42" s="181">
        <f t="shared" si="4"/>
        <v>355.69305790721307</v>
      </c>
      <c r="Y42" s="181">
        <f t="shared" si="4"/>
        <v>362.02587199458185</v>
      </c>
      <c r="Z42" s="181">
        <f t="shared" si="4"/>
        <v>367.3032170673892</v>
      </c>
      <c r="AA42" s="181">
        <f t="shared" si="4"/>
        <v>372.58056214019649</v>
      </c>
      <c r="AB42" s="181">
        <f t="shared" si="4"/>
        <v>377.85790721300378</v>
      </c>
      <c r="AC42" s="181">
        <f t="shared" si="4"/>
        <v>384.19072130037256</v>
      </c>
      <c r="AD42" s="181">
        <f t="shared" si="4"/>
        <v>389.46806637317991</v>
      </c>
      <c r="AE42" s="181">
        <f t="shared" si="4"/>
        <v>395.80088046054868</v>
      </c>
      <c r="AF42" s="181">
        <f t="shared" si="4"/>
        <v>401.07822553335598</v>
      </c>
      <c r="AG42" s="181">
        <f t="shared" si="4"/>
        <v>407.41103962072475</v>
      </c>
      <c r="AH42" s="181">
        <f t="shared" si="4"/>
        <v>413.74385370809352</v>
      </c>
      <c r="AI42" s="181">
        <f t="shared" si="4"/>
        <v>420.07666779546236</v>
      </c>
      <c r="AJ42" s="181">
        <f t="shared" si="4"/>
        <v>426.16823182235987</v>
      </c>
      <c r="AK42" s="181">
        <f t="shared" si="4"/>
        <v>432.31580032758109</v>
      </c>
      <c r="AL42" s="181">
        <f t="shared" si="4"/>
        <v>438.56700788939253</v>
      </c>
      <c r="AM42" s="181">
        <f t="shared" si="4"/>
        <v>444.78378632449824</v>
      </c>
      <c r="AN42" s="181">
        <f t="shared" si="4"/>
        <v>450.97859352075636</v>
      </c>
      <c r="AO42" s="181">
        <f t="shared" si="4"/>
        <v>457.16737922631916</v>
      </c>
      <c r="AP42" s="181">
        <f t="shared" si="4"/>
        <v>463.37311908444565</v>
      </c>
      <c r="AQ42" s="181">
        <f t="shared" si="4"/>
        <v>469.58119094134167</v>
      </c>
      <c r="AR42" s="181">
        <f t="shared" si="4"/>
        <v>475.78198234834599</v>
      </c>
      <c r="AS42" s="181">
        <f t="shared" si="4"/>
        <v>481.98211126946376</v>
      </c>
      <c r="AT42" s="181">
        <f t="shared" si="4"/>
        <v>488.18409612564983</v>
      </c>
      <c r="AU42" s="181">
        <f t="shared" si="4"/>
        <v>494.38727762447019</v>
      </c>
      <c r="AV42" s="181">
        <f t="shared" si="4"/>
        <v>500.58955297230347</v>
      </c>
      <c r="AW42" s="181">
        <f t="shared" si="4"/>
        <v>506.79125813914254</v>
      </c>
      <c r="AX42" s="181">
        <f t="shared" si="4"/>
        <v>512.99331201232314</v>
      </c>
      <c r="AY42" s="181">
        <f t="shared" si="4"/>
        <v>519.19559101525476</v>
      </c>
      <c r="AZ42" s="181">
        <f t="shared" si="4"/>
        <v>525.39779909463834</v>
      </c>
      <c r="BA42" s="181">
        <f t="shared" si="4"/>
        <v>531.5998783904347</v>
      </c>
      <c r="BB42" s="181">
        <f t="shared" si="4"/>
        <v>537.80197921786544</v>
      </c>
      <c r="BC42" s="181">
        <f t="shared" si="4"/>
        <v>544.00413672093202</v>
      </c>
      <c r="BD42" s="181">
        <f t="shared" si="4"/>
        <v>550.20629007655123</v>
      </c>
      <c r="BE42" s="182">
        <f t="shared" si="4"/>
        <v>556.40842176263106</v>
      </c>
      <c r="BF42" s="182">
        <f t="shared" si="4"/>
        <v>562.61055050267055</v>
      </c>
      <c r="BG42" s="182">
        <f t="shared" si="4"/>
        <v>568.81268883270172</v>
      </c>
      <c r="BH42" s="182">
        <f t="shared" si="4"/>
        <v>575.01482943571534</v>
      </c>
      <c r="BI42" s="182">
        <f t="shared" si="4"/>
        <v>581.21696625235563</v>
      </c>
    </row>
    <row r="43" spans="1:75" ht="60.75" customHeight="1">
      <c r="A43" s="183" t="s">
        <v>260</v>
      </c>
      <c r="B43" s="393" t="s">
        <v>261</v>
      </c>
      <c r="C43" s="393"/>
      <c r="D43" s="177" t="s">
        <v>245</v>
      </c>
      <c r="E43" s="261">
        <v>126.59504990000001</v>
      </c>
      <c r="F43" s="169">
        <v>128.52289329999999</v>
      </c>
      <c r="G43" s="169">
        <v>130.4800947</v>
      </c>
      <c r="H43" s="169">
        <v>132.4671012</v>
      </c>
      <c r="I43" s="169">
        <v>134.48436670000001</v>
      </c>
      <c r="J43" s="169">
        <v>136.532352</v>
      </c>
      <c r="K43" s="169">
        <v>138.61152490000001</v>
      </c>
      <c r="L43" s="169">
        <v>140.72236029999999</v>
      </c>
      <c r="M43" s="169">
        <v>142.86534040000001</v>
      </c>
      <c r="N43" s="169">
        <v>145.04095469999999</v>
      </c>
      <c r="O43" s="169">
        <v>147.24970020000001</v>
      </c>
      <c r="P43" s="169">
        <v>149.49208139999999</v>
      </c>
      <c r="Q43" s="169">
        <v>151.76861059999999</v>
      </c>
      <c r="R43" s="169">
        <v>154.0798077</v>
      </c>
      <c r="S43" s="169">
        <v>156.42620070000001</v>
      </c>
      <c r="T43" s="169">
        <v>158.80832559999999</v>
      </c>
      <c r="U43" s="169">
        <v>161.22672650000001</v>
      </c>
      <c r="V43" s="169">
        <v>163.6819558</v>
      </c>
      <c r="W43" s="169">
        <v>166.17457440000001</v>
      </c>
      <c r="X43" s="169">
        <v>168.70515169999999</v>
      </c>
      <c r="Y43" s="169">
        <v>171.2742657</v>
      </c>
      <c r="Z43" s="169">
        <v>173.84337970000001</v>
      </c>
      <c r="AA43" s="169">
        <v>176.45103040000001</v>
      </c>
      <c r="AB43" s="169">
        <v>179.0977958</v>
      </c>
      <c r="AC43" s="169">
        <v>181.78426279999999</v>
      </c>
      <c r="AD43" s="169">
        <v>184.5110267</v>
      </c>
      <c r="AE43" s="169">
        <v>187.2786921</v>
      </c>
      <c r="AF43" s="169">
        <v>190.0878725</v>
      </c>
      <c r="AG43" s="169">
        <v>192.93919059999999</v>
      </c>
      <c r="AH43" s="169">
        <v>195.83327840000001</v>
      </c>
      <c r="AI43" s="169">
        <v>198.7707776</v>
      </c>
      <c r="AJ43" s="220">
        <f>SLOPE(AD43:AI43,AD38:AI38)+AI43</f>
        <v>201.62260135714286</v>
      </c>
      <c r="AK43" s="220">
        <f t="shared" ref="AK43:BI43" si="5">SLOPE(AE43:AJ43,AE38:AJ38)+AJ43</f>
        <v>204.49866848244898</v>
      </c>
      <c r="AL43" s="220">
        <f t="shared" si="5"/>
        <v>207.38557452198251</v>
      </c>
      <c r="AM43" s="220">
        <f t="shared" si="5"/>
        <v>210.27357205382256</v>
      </c>
      <c r="AN43" s="220">
        <f t="shared" si="5"/>
        <v>213.15705565840446</v>
      </c>
      <c r="AO43" s="220">
        <f t="shared" si="5"/>
        <v>216.0362330418786</v>
      </c>
      <c r="AP43" s="220">
        <f t="shared" si="5"/>
        <v>218.91998496997533</v>
      </c>
      <c r="AQ43" s="220">
        <f t="shared" si="5"/>
        <v>221.80404330145825</v>
      </c>
      <c r="AR43" s="220">
        <f t="shared" si="5"/>
        <v>224.68720787372428</v>
      </c>
      <c r="AS43" s="220">
        <f t="shared" si="5"/>
        <v>227.56986198677475</v>
      </c>
      <c r="AT43" s="220">
        <f t="shared" si="5"/>
        <v>230.4527481144568</v>
      </c>
      <c r="AU43" s="220">
        <f t="shared" si="5"/>
        <v>233.33604442832981</v>
      </c>
      <c r="AV43" s="220">
        <f t="shared" si="5"/>
        <v>236.21916059529605</v>
      </c>
      <c r="AW43" s="220">
        <f t="shared" si="5"/>
        <v>239.10216008845856</v>
      </c>
      <c r="AX43" s="220">
        <f t="shared" si="5"/>
        <v>241.98518732311879</v>
      </c>
      <c r="AY43" s="220">
        <f t="shared" si="5"/>
        <v>244.86827243085284</v>
      </c>
      <c r="AZ43" s="220">
        <f t="shared" si="5"/>
        <v>247.75135956683883</v>
      </c>
      <c r="BA43" s="220">
        <f t="shared" si="5"/>
        <v>250.63441495066385</v>
      </c>
      <c r="BB43" s="220">
        <f t="shared" si="5"/>
        <v>253.5174708169414</v>
      </c>
      <c r="BC43" s="220">
        <f t="shared" si="5"/>
        <v>256.40053720725672</v>
      </c>
      <c r="BD43" s="220">
        <f t="shared" si="5"/>
        <v>259.28360577762186</v>
      </c>
      <c r="BE43" s="220">
        <f t="shared" si="5"/>
        <v>262.16667022108976</v>
      </c>
      <c r="BF43" s="220">
        <f t="shared" si="5"/>
        <v>265.04973285373103</v>
      </c>
      <c r="BG43" s="220">
        <f t="shared" si="5"/>
        <v>267.93279731939236</v>
      </c>
      <c r="BH43" s="220">
        <f t="shared" si="5"/>
        <v>270.81586257353939</v>
      </c>
      <c r="BI43" s="220">
        <f t="shared" si="5"/>
        <v>273.698927261807</v>
      </c>
    </row>
    <row r="44" spans="1:75">
      <c r="A44" s="183" t="s">
        <v>262</v>
      </c>
      <c r="B44" s="390" t="s">
        <v>259</v>
      </c>
      <c r="C44" s="391"/>
      <c r="D44" s="180" t="s">
        <v>190</v>
      </c>
      <c r="E44" s="181">
        <f>E$43*$Y$33</f>
        <v>133.61715256631226</v>
      </c>
      <c r="F44" s="181">
        <f t="shared" ref="F44:BI44" si="6">F$43*$Y$33</f>
        <v>135.65193153993906</v>
      </c>
      <c r="G44" s="181">
        <f t="shared" si="6"/>
        <v>137.7176969728954</v>
      </c>
      <c r="H44" s="181">
        <f t="shared" si="6"/>
        <v>139.81492076537762</v>
      </c>
      <c r="I44" s="181">
        <f t="shared" si="6"/>
        <v>141.94408199477147</v>
      </c>
      <c r="J44" s="181">
        <f t="shared" si="6"/>
        <v>144.10566702119883</v>
      </c>
      <c r="K44" s="181">
        <f t="shared" si="6"/>
        <v>146.30016959306471</v>
      </c>
      <c r="L44" s="181">
        <f t="shared" si="6"/>
        <v>148.52809095260415</v>
      </c>
      <c r="M44" s="181">
        <f t="shared" si="6"/>
        <v>150.789940046976</v>
      </c>
      <c r="N44" s="181">
        <f t="shared" si="6"/>
        <v>153.0862335282628</v>
      </c>
      <c r="O44" s="181">
        <f t="shared" si="6"/>
        <v>155.41749596456489</v>
      </c>
      <c r="P44" s="181">
        <f t="shared" si="6"/>
        <v>157.78425984000003</v>
      </c>
      <c r="Q44" s="181">
        <f t="shared" si="6"/>
        <v>160.18706587134443</v>
      </c>
      <c r="R44" s="181">
        <f t="shared" si="6"/>
        <v>162.62646279693874</v>
      </c>
      <c r="S44" s="181">
        <f t="shared" si="6"/>
        <v>165.10300790442267</v>
      </c>
      <c r="T44" s="181">
        <f t="shared" si="6"/>
        <v>167.61726692518798</v>
      </c>
      <c r="U44" s="181">
        <f t="shared" si="6"/>
        <v>170.16981413992553</v>
      </c>
      <c r="V44" s="181">
        <f t="shared" si="6"/>
        <v>172.76123258971896</v>
      </c>
      <c r="W44" s="181">
        <f t="shared" si="6"/>
        <v>175.39211428713855</v>
      </c>
      <c r="X44" s="181">
        <f t="shared" si="6"/>
        <v>178.06306021624113</v>
      </c>
      <c r="Y44" s="181">
        <f t="shared" si="6"/>
        <v>180.7746804381172</v>
      </c>
      <c r="Z44" s="181">
        <f t="shared" si="6"/>
        <v>183.48630065999328</v>
      </c>
      <c r="AA44" s="181">
        <f t="shared" si="6"/>
        <v>186.2385951746428</v>
      </c>
      <c r="AB44" s="181">
        <f t="shared" si="6"/>
        <v>189.03217404315615</v>
      </c>
      <c r="AC44" s="181">
        <f t="shared" si="6"/>
        <v>191.86765672029804</v>
      </c>
      <c r="AD44" s="181">
        <f t="shared" si="6"/>
        <v>194.74567152677281</v>
      </c>
      <c r="AE44" s="181">
        <f t="shared" si="6"/>
        <v>197.66685659914668</v>
      </c>
      <c r="AF44" s="181">
        <f t="shared" si="6"/>
        <v>200.63185946766006</v>
      </c>
      <c r="AG44" s="181">
        <f t="shared" si="6"/>
        <v>203.64133737286829</v>
      </c>
      <c r="AH44" s="181">
        <f t="shared" si="6"/>
        <v>206.69595737118868</v>
      </c>
      <c r="AI44" s="181">
        <f t="shared" si="6"/>
        <v>209.79639675708776</v>
      </c>
      <c r="AJ44" s="181">
        <f t="shared" si="6"/>
        <v>212.80640836774228</v>
      </c>
      <c r="AK44" s="181">
        <f t="shared" si="6"/>
        <v>215.84200810230178</v>
      </c>
      <c r="AL44" s="181">
        <f t="shared" si="6"/>
        <v>218.88904797497975</v>
      </c>
      <c r="AM44" s="181">
        <f t="shared" si="6"/>
        <v>221.93723988396692</v>
      </c>
      <c r="AN44" s="181">
        <f t="shared" si="6"/>
        <v>224.9806674825991</v>
      </c>
      <c r="AO44" s="181">
        <f t="shared" si="6"/>
        <v>228.0195499982822</v>
      </c>
      <c r="AP44" s="181">
        <f t="shared" si="6"/>
        <v>231.06326080407018</v>
      </c>
      <c r="AQ44" s="181">
        <f t="shared" si="6"/>
        <v>234.10729500913823</v>
      </c>
      <c r="AR44" s="181">
        <f t="shared" si="6"/>
        <v>237.15038587904638</v>
      </c>
      <c r="AS44" s="181">
        <f t="shared" si="6"/>
        <v>240.19293797506933</v>
      </c>
      <c r="AT44" s="181">
        <f t="shared" si="6"/>
        <v>243.2357349553468</v>
      </c>
      <c r="AU44" s="181">
        <f t="shared" si="6"/>
        <v>246.27896487443905</v>
      </c>
      <c r="AV44" s="181">
        <f t="shared" si="6"/>
        <v>249.32200465405313</v>
      </c>
      <c r="AW44" s="181">
        <f t="shared" si="6"/>
        <v>252.36492128808257</v>
      </c>
      <c r="AX44" s="181">
        <f t="shared" si="6"/>
        <v>255.40786720240325</v>
      </c>
      <c r="AY44" s="181">
        <f t="shared" si="6"/>
        <v>258.45087419996014</v>
      </c>
      <c r="AZ44" s="181">
        <f t="shared" si="6"/>
        <v>261.49388333827409</v>
      </c>
      <c r="BA44" s="181">
        <f t="shared" si="6"/>
        <v>264.53685896316603</v>
      </c>
      <c r="BB44" s="181">
        <f t="shared" si="6"/>
        <v>267.5798350972716</v>
      </c>
      <c r="BC44" s="181">
        <f t="shared" si="6"/>
        <v>270.62282233917301</v>
      </c>
      <c r="BD44" s="181">
        <f t="shared" si="6"/>
        <v>273.66581188204941</v>
      </c>
      <c r="BE44" s="181">
        <f t="shared" si="6"/>
        <v>276.7087970691137</v>
      </c>
      <c r="BF44" s="181">
        <f t="shared" si="6"/>
        <v>279.75178034490654</v>
      </c>
      <c r="BG44" s="181">
        <f t="shared" si="6"/>
        <v>282.79476555539532</v>
      </c>
      <c r="BH44" s="181">
        <f t="shared" si="6"/>
        <v>285.83775159810625</v>
      </c>
      <c r="BI44" s="181">
        <f t="shared" si="6"/>
        <v>288.880737043549</v>
      </c>
    </row>
    <row r="45" spans="1:75" ht="62.25" customHeight="1">
      <c r="A45" s="183" t="s">
        <v>263</v>
      </c>
      <c r="B45" s="393" t="s">
        <v>264</v>
      </c>
      <c r="C45" s="393"/>
      <c r="D45" s="177" t="s">
        <v>245</v>
      </c>
      <c r="E45" s="169">
        <v>379.78514960000001</v>
      </c>
      <c r="F45" s="169">
        <v>385.56867979999998</v>
      </c>
      <c r="G45" s="169">
        <v>391.44028409999999</v>
      </c>
      <c r="H45" s="169">
        <v>397.40130360000001</v>
      </c>
      <c r="I45" s="169">
        <v>403.45310009999997</v>
      </c>
      <c r="J45" s="169">
        <v>409.59705600000001</v>
      </c>
      <c r="K45" s="169">
        <v>415.8345746</v>
      </c>
      <c r="L45" s="169">
        <v>422.16708080000001</v>
      </c>
      <c r="M45" s="169">
        <v>428.59602109999997</v>
      </c>
      <c r="N45" s="169">
        <v>435.12286410000002</v>
      </c>
      <c r="O45" s="169">
        <v>441.74910060000002</v>
      </c>
      <c r="P45" s="169">
        <v>448.4762442</v>
      </c>
      <c r="Q45" s="169">
        <v>455.3058317</v>
      </c>
      <c r="R45" s="169">
        <v>462.23942310000001</v>
      </c>
      <c r="S45" s="169">
        <v>469.2786021</v>
      </c>
      <c r="T45" s="169">
        <v>476.4249767</v>
      </c>
      <c r="U45" s="169">
        <v>483.68017939999999</v>
      </c>
      <c r="V45" s="169">
        <v>491.04586740000002</v>
      </c>
      <c r="W45" s="169">
        <v>498.52372329999997</v>
      </c>
      <c r="X45" s="169">
        <v>506.11545510000002</v>
      </c>
      <c r="Y45" s="169">
        <v>513.8227971</v>
      </c>
      <c r="Z45" s="169">
        <v>521.53013899999996</v>
      </c>
      <c r="AA45" s="169">
        <v>529.35309110000003</v>
      </c>
      <c r="AB45" s="169">
        <v>537.29338749999999</v>
      </c>
      <c r="AC45" s="169">
        <v>545.35278830000004</v>
      </c>
      <c r="AD45" s="169">
        <v>553.53308010000001</v>
      </c>
      <c r="AE45" s="169">
        <v>561.83607629999995</v>
      </c>
      <c r="AF45" s="169">
        <v>570.26361750000001</v>
      </c>
      <c r="AG45" s="169">
        <v>578.81757170000003</v>
      </c>
      <c r="AH45" s="169">
        <v>587.49983529999997</v>
      </c>
      <c r="AI45" s="169">
        <v>596.31233280000004</v>
      </c>
      <c r="AJ45" s="220">
        <f>SLOPE(AD45:AI45,AD38:AI38)+AI45</f>
        <v>604.86780407714286</v>
      </c>
      <c r="AK45" s="220">
        <f t="shared" ref="AK45:BI45" si="7">SLOPE(AE45:AJ45,AE38:AJ38)+AJ45</f>
        <v>613.49600545959186</v>
      </c>
      <c r="AL45" s="220">
        <f t="shared" si="7"/>
        <v>622.15672358614574</v>
      </c>
      <c r="AM45" s="220">
        <f t="shared" si="7"/>
        <v>630.82071619147848</v>
      </c>
      <c r="AN45" s="220">
        <f t="shared" si="7"/>
        <v>639.47116699714354</v>
      </c>
      <c r="AO45" s="220">
        <f t="shared" si="7"/>
        <v>648.10869915300862</v>
      </c>
      <c r="AP45" s="220">
        <f t="shared" si="7"/>
        <v>656.75995494150334</v>
      </c>
      <c r="AQ45" s="220">
        <f t="shared" si="7"/>
        <v>665.41212993909789</v>
      </c>
      <c r="AR45" s="220">
        <f t="shared" si="7"/>
        <v>674.06162365826071</v>
      </c>
      <c r="AS45" s="220">
        <f t="shared" si="7"/>
        <v>682.70958599963978</v>
      </c>
      <c r="AT45" s="220">
        <f t="shared" si="7"/>
        <v>691.35824438609211</v>
      </c>
      <c r="AU45" s="220">
        <f t="shared" si="7"/>
        <v>700.00813333063468</v>
      </c>
      <c r="AV45" s="220">
        <f t="shared" si="7"/>
        <v>708.6574818342923</v>
      </c>
      <c r="AW45" s="220">
        <f t="shared" si="7"/>
        <v>717.30648031656506</v>
      </c>
      <c r="AX45" s="220">
        <f t="shared" si="7"/>
        <v>725.95556202342277</v>
      </c>
      <c r="AY45" s="220">
        <f t="shared" si="7"/>
        <v>734.6048173495368</v>
      </c>
      <c r="AZ45" s="220">
        <f t="shared" si="7"/>
        <v>743.25407876033285</v>
      </c>
      <c r="BA45" s="220">
        <f t="shared" si="7"/>
        <v>751.90324491464946</v>
      </c>
      <c r="BB45" s="220">
        <f t="shared" si="7"/>
        <v>760.55241251634095</v>
      </c>
      <c r="BC45" s="220">
        <f t="shared" si="7"/>
        <v>769.20161169015114</v>
      </c>
      <c r="BD45" s="220">
        <f t="shared" si="7"/>
        <v>777.85081740410465</v>
      </c>
      <c r="BE45" s="220">
        <f t="shared" si="7"/>
        <v>786.50001073736132</v>
      </c>
      <c r="BF45" s="220">
        <f t="shared" si="7"/>
        <v>795.1491986381418</v>
      </c>
      <c r="BG45" s="220">
        <f t="shared" si="7"/>
        <v>803.79839203798394</v>
      </c>
      <c r="BH45" s="220">
        <f t="shared" si="7"/>
        <v>812.44758780328232</v>
      </c>
      <c r="BI45" s="220">
        <f t="shared" si="7"/>
        <v>821.09678187094153</v>
      </c>
    </row>
    <row r="46" spans="1:75" s="117" customFormat="1">
      <c r="A46" s="183" t="s">
        <v>265</v>
      </c>
      <c r="B46" s="390" t="s">
        <v>259</v>
      </c>
      <c r="C46" s="391"/>
      <c r="D46" s="180" t="s">
        <v>190</v>
      </c>
      <c r="E46" s="181">
        <f>E$45*$Y$33</f>
        <v>400.85145759338985</v>
      </c>
      <c r="F46" s="181">
        <f t="shared" ref="F46:BI46" si="8">F$45*$Y$33</f>
        <v>406.95579451427028</v>
      </c>
      <c r="G46" s="181">
        <f t="shared" si="8"/>
        <v>413.15309091868613</v>
      </c>
      <c r="H46" s="181">
        <f t="shared" si="8"/>
        <v>419.44476229613286</v>
      </c>
      <c r="I46" s="181">
        <f t="shared" si="8"/>
        <v>425.83224598431434</v>
      </c>
      <c r="J46" s="181">
        <f t="shared" si="8"/>
        <v>432.31700106359642</v>
      </c>
      <c r="K46" s="181">
        <f t="shared" si="8"/>
        <v>438.90050867364721</v>
      </c>
      <c r="L46" s="181">
        <f t="shared" si="8"/>
        <v>445.58427275226558</v>
      </c>
      <c r="M46" s="181">
        <f t="shared" si="8"/>
        <v>452.36982003538105</v>
      </c>
      <c r="N46" s="181">
        <f t="shared" si="8"/>
        <v>459.25870058478847</v>
      </c>
      <c r="O46" s="181">
        <f t="shared" si="8"/>
        <v>466.25248789369465</v>
      </c>
      <c r="P46" s="181">
        <f t="shared" si="8"/>
        <v>473.35277952000007</v>
      </c>
      <c r="Q46" s="181">
        <f t="shared" si="8"/>
        <v>480.56119750848637</v>
      </c>
      <c r="R46" s="181">
        <f t="shared" si="8"/>
        <v>487.87938839081625</v>
      </c>
      <c r="S46" s="181">
        <f t="shared" si="8"/>
        <v>495.30902371326795</v>
      </c>
      <c r="T46" s="181">
        <f t="shared" si="8"/>
        <v>502.85180067001704</v>
      </c>
      <c r="U46" s="181">
        <f t="shared" si="8"/>
        <v>510.50944231422966</v>
      </c>
      <c r="V46" s="181">
        <f t="shared" si="8"/>
        <v>518.2836977691569</v>
      </c>
      <c r="W46" s="181">
        <f t="shared" si="8"/>
        <v>526.17634296696247</v>
      </c>
      <c r="X46" s="181">
        <f t="shared" si="8"/>
        <v>534.18918064872344</v>
      </c>
      <c r="Y46" s="181">
        <f t="shared" si="8"/>
        <v>542.32404131435158</v>
      </c>
      <c r="Z46" s="181">
        <f t="shared" si="8"/>
        <v>550.45890187443285</v>
      </c>
      <c r="AA46" s="181">
        <f t="shared" si="8"/>
        <v>558.71578541838142</v>
      </c>
      <c r="AB46" s="181">
        <f t="shared" si="8"/>
        <v>567.0965222350153</v>
      </c>
      <c r="AC46" s="181">
        <f t="shared" si="8"/>
        <v>575.60297005534721</v>
      </c>
      <c r="AD46" s="181">
        <f t="shared" si="8"/>
        <v>584.23701458031849</v>
      </c>
      <c r="AE46" s="181">
        <f t="shared" si="8"/>
        <v>593.00056979743999</v>
      </c>
      <c r="AF46" s="181">
        <f t="shared" si="8"/>
        <v>601.89557840298016</v>
      </c>
      <c r="AG46" s="181">
        <f t="shared" si="8"/>
        <v>610.92401201305802</v>
      </c>
      <c r="AH46" s="181">
        <f t="shared" si="8"/>
        <v>620.08787221911291</v>
      </c>
      <c r="AI46" s="181">
        <f t="shared" si="8"/>
        <v>629.38919027126326</v>
      </c>
      <c r="AJ46" s="181">
        <f t="shared" si="8"/>
        <v>638.41922510925815</v>
      </c>
      <c r="AK46" s="181">
        <f t="shared" si="8"/>
        <v>647.52602431982939</v>
      </c>
      <c r="AL46" s="181">
        <f t="shared" si="8"/>
        <v>656.66714394625785</v>
      </c>
      <c r="AM46" s="181">
        <f t="shared" si="8"/>
        <v>665.81171968357626</v>
      </c>
      <c r="AN46" s="181">
        <f t="shared" si="8"/>
        <v>674.94200247094398</v>
      </c>
      <c r="AO46" s="181">
        <f t="shared" si="8"/>
        <v>684.05865002373775</v>
      </c>
      <c r="AP46" s="181">
        <f t="shared" si="8"/>
        <v>693.18978244553944</v>
      </c>
      <c r="AQ46" s="181">
        <f t="shared" si="8"/>
        <v>702.32188506406396</v>
      </c>
      <c r="AR46" s="181">
        <f t="shared" si="8"/>
        <v>711.45115767628431</v>
      </c>
      <c r="AS46" s="181">
        <f t="shared" si="8"/>
        <v>720.57881396670427</v>
      </c>
      <c r="AT46" s="181">
        <f t="shared" si="8"/>
        <v>729.70720491113184</v>
      </c>
      <c r="AU46" s="181">
        <f t="shared" si="8"/>
        <v>738.83689467149429</v>
      </c>
      <c r="AV46" s="181">
        <f t="shared" si="8"/>
        <v>747.96601401324847</v>
      </c>
      <c r="AW46" s="181">
        <f t="shared" si="8"/>
        <v>757.0947639182765</v>
      </c>
      <c r="AX46" s="181">
        <f t="shared" si="8"/>
        <v>766.22360166427518</v>
      </c>
      <c r="AY46" s="181">
        <f t="shared" si="8"/>
        <v>775.35262266001928</v>
      </c>
      <c r="AZ46" s="181">
        <f t="shared" si="8"/>
        <v>784.4816500779566</v>
      </c>
      <c r="BA46" s="181">
        <f t="shared" si="8"/>
        <v>793.61057695563159</v>
      </c>
      <c r="BB46" s="181">
        <f t="shared" si="8"/>
        <v>802.73950536096584</v>
      </c>
      <c r="BC46" s="181">
        <f t="shared" si="8"/>
        <v>811.86846708969301</v>
      </c>
      <c r="BD46" s="181">
        <f t="shared" si="8"/>
        <v>820.99743572133889</v>
      </c>
      <c r="BE46" s="181">
        <f t="shared" si="8"/>
        <v>830.12639128554292</v>
      </c>
      <c r="BF46" s="181">
        <f t="shared" si="8"/>
        <v>839.25534111593663</v>
      </c>
      <c r="BG46" s="181">
        <f t="shared" si="8"/>
        <v>848.38429675041948</v>
      </c>
      <c r="BH46" s="181">
        <f t="shared" si="8"/>
        <v>857.51325488156817</v>
      </c>
      <c r="BI46" s="181">
        <f t="shared" si="8"/>
        <v>866.64221122091135</v>
      </c>
    </row>
    <row r="47" spans="1:75" s="117" customFormat="1">
      <c r="A47" s="119" t="s">
        <v>266</v>
      </c>
      <c r="B47" s="388" t="s">
        <v>267</v>
      </c>
      <c r="C47" s="389"/>
      <c r="D47" s="119"/>
      <c r="E47" s="144">
        <v>0.81969999999999998</v>
      </c>
      <c r="F47" s="144">
        <v>0.81969999999999998</v>
      </c>
      <c r="G47" s="144">
        <v>0.81969999999999998</v>
      </c>
      <c r="H47" s="144">
        <v>0.81969999999999998</v>
      </c>
      <c r="I47" s="144">
        <v>0.81969999999999998</v>
      </c>
      <c r="J47" s="144">
        <v>0.81969999999999998</v>
      </c>
      <c r="K47" s="144">
        <v>0.81969999999999998</v>
      </c>
      <c r="L47" s="144">
        <v>0.81969999999999998</v>
      </c>
      <c r="M47" s="144">
        <v>0.81969999999999998</v>
      </c>
      <c r="N47" s="144">
        <v>0.81969999999999998</v>
      </c>
      <c r="O47" s="144">
        <v>0.81969999999999998</v>
      </c>
      <c r="P47" s="144">
        <v>0.81969999999999998</v>
      </c>
      <c r="Q47" s="144">
        <v>0.81969999999999998</v>
      </c>
      <c r="R47" s="144">
        <v>0.81969999999999998</v>
      </c>
      <c r="S47" s="144">
        <v>0.81969999999999998</v>
      </c>
      <c r="T47" s="144">
        <v>0.81969999999999998</v>
      </c>
      <c r="U47" s="144">
        <v>0.81969999999999998</v>
      </c>
      <c r="V47" s="144">
        <v>0.81969999999999998</v>
      </c>
      <c r="W47" s="144">
        <v>0.81969999999999998</v>
      </c>
      <c r="X47" s="144">
        <v>0.81969999999999998</v>
      </c>
      <c r="Y47" s="144">
        <v>0.81969999999999998</v>
      </c>
      <c r="Z47" s="144">
        <v>0.81969999999999998</v>
      </c>
      <c r="AA47" s="144">
        <v>0.81969999999999998</v>
      </c>
      <c r="AB47" s="144">
        <v>0.81969999999999998</v>
      </c>
      <c r="AC47" s="144">
        <v>0.81969999999999998</v>
      </c>
      <c r="AD47" s="144">
        <v>0.81969999999999998</v>
      </c>
      <c r="AE47" s="144">
        <v>0.81969999999999998</v>
      </c>
      <c r="AF47" s="144">
        <v>0.81969999999999998</v>
      </c>
      <c r="AG47" s="144">
        <v>0.81969999999999998</v>
      </c>
      <c r="AH47" s="144">
        <v>0.81969999999999998</v>
      </c>
      <c r="AI47" s="144">
        <v>0.81969999999999998</v>
      </c>
      <c r="AJ47" s="144">
        <v>0.81969999999999998</v>
      </c>
      <c r="AK47" s="144">
        <v>0.81969999999999998</v>
      </c>
      <c r="AL47" s="144">
        <v>0.81969999999999998</v>
      </c>
      <c r="AM47" s="144">
        <v>0.81969999999999998</v>
      </c>
      <c r="AN47" s="144">
        <v>0.81969999999999998</v>
      </c>
      <c r="AO47" s="144">
        <v>0.81969999999999998</v>
      </c>
      <c r="AP47" s="144">
        <v>0.81969999999999998</v>
      </c>
      <c r="AQ47" s="144">
        <v>0.81969999999999998</v>
      </c>
      <c r="AR47" s="144">
        <v>0.81969999999999998</v>
      </c>
      <c r="AS47" s="144">
        <v>0.81969999999999998</v>
      </c>
      <c r="AT47" s="144">
        <v>0.81969999999999998</v>
      </c>
      <c r="AU47" s="144">
        <v>0.81969999999999998</v>
      </c>
      <c r="AV47" s="144">
        <v>0.81969999999999998</v>
      </c>
      <c r="AW47" s="144">
        <v>0.81969999999999998</v>
      </c>
      <c r="AX47" s="144">
        <v>0.81969999999999998</v>
      </c>
      <c r="AY47" s="144">
        <v>0.81969999999999998</v>
      </c>
      <c r="AZ47" s="144">
        <v>0.81969999999999998</v>
      </c>
      <c r="BA47" s="144">
        <v>0.81969999999999998</v>
      </c>
      <c r="BB47" s="144">
        <v>0.81969999999999998</v>
      </c>
      <c r="BC47" s="144">
        <v>0.81969999999999998</v>
      </c>
      <c r="BD47" s="144">
        <v>0.81969999999999998</v>
      </c>
      <c r="BE47" s="144">
        <v>0.81969999999999998</v>
      </c>
      <c r="BF47" s="144">
        <v>0.81969999999999998</v>
      </c>
      <c r="BG47" s="144">
        <v>0.81969999999999998</v>
      </c>
      <c r="BH47" s="144">
        <v>0.81969999999999998</v>
      </c>
      <c r="BI47" s="144">
        <v>0.81969999999999998</v>
      </c>
    </row>
    <row r="48" spans="1:75" s="117" customFormat="1">
      <c r="G48" s="184"/>
      <c r="H48" s="161"/>
      <c r="I48" s="161"/>
      <c r="J48" s="161"/>
      <c r="K48" s="161"/>
      <c r="L48" s="161"/>
      <c r="M48" s="161"/>
      <c r="N48" s="161"/>
      <c r="O48" s="161"/>
      <c r="P48" s="161"/>
      <c r="Q48" s="161"/>
      <c r="R48" s="161"/>
      <c r="S48" s="161"/>
      <c r="T48" s="161"/>
      <c r="U48" s="161"/>
      <c r="V48" s="161"/>
      <c r="W48" s="161"/>
      <c r="X48" s="161"/>
      <c r="Y48" s="161"/>
      <c r="Z48" s="161"/>
      <c r="AA48" s="161"/>
      <c r="AB48" s="161"/>
      <c r="AC48" s="161"/>
      <c r="AD48" s="161"/>
      <c r="AE48" s="161"/>
      <c r="AF48" s="161"/>
      <c r="AG48" s="161"/>
      <c r="AH48" s="161"/>
      <c r="AI48" s="161"/>
      <c r="AJ48" s="161"/>
      <c r="AK48" s="161"/>
      <c r="AL48" s="161"/>
      <c r="AM48" s="161"/>
      <c r="AN48" s="161"/>
      <c r="AO48" s="161"/>
      <c r="AP48" s="161"/>
      <c r="AQ48" s="161"/>
      <c r="AR48" s="161"/>
      <c r="AS48" s="161"/>
      <c r="AT48" s="161"/>
      <c r="AU48" s="161"/>
      <c r="AV48" s="161"/>
      <c r="AW48" s="161"/>
      <c r="AX48" s="161"/>
      <c r="AY48" s="161"/>
      <c r="AZ48" s="161"/>
      <c r="BA48" s="161"/>
      <c r="BB48" s="161"/>
      <c r="BC48" s="161"/>
      <c r="BD48" s="161"/>
      <c r="BE48" s="161"/>
      <c r="BF48" s="161"/>
      <c r="BG48" s="161"/>
      <c r="BH48" s="161"/>
      <c r="BJ48" s="118"/>
      <c r="BK48" s="118"/>
      <c r="BL48" s="118"/>
      <c r="BM48" s="118"/>
      <c r="BN48" s="118"/>
      <c r="BO48" s="118"/>
      <c r="BP48" s="118"/>
      <c r="BQ48" s="118"/>
      <c r="BR48" s="118"/>
      <c r="BS48" s="118"/>
      <c r="BT48" s="118"/>
      <c r="BU48" s="118"/>
      <c r="BV48" s="118"/>
    </row>
    <row r="49" spans="1:74" s="117" customFormat="1">
      <c r="A49" s="305" t="s">
        <v>268</v>
      </c>
      <c r="G49" s="184"/>
      <c r="H49" s="161"/>
      <c r="I49" s="161"/>
      <c r="J49" s="161"/>
      <c r="K49" s="161"/>
      <c r="L49" s="161"/>
      <c r="M49" s="161"/>
      <c r="N49" s="161"/>
      <c r="O49" s="161"/>
      <c r="P49" s="161"/>
      <c r="Q49" s="161"/>
      <c r="R49" s="161"/>
      <c r="S49" s="161"/>
      <c r="T49" s="161"/>
      <c r="U49" s="161"/>
      <c r="V49" s="161"/>
      <c r="W49" s="161"/>
      <c r="X49" s="161"/>
      <c r="Y49" s="161"/>
      <c r="Z49" s="161"/>
      <c r="AA49" s="161"/>
      <c r="AB49" s="161"/>
      <c r="AC49" s="161"/>
      <c r="AD49" s="161"/>
      <c r="AE49" s="161"/>
      <c r="AF49" s="161"/>
      <c r="AG49" s="161"/>
      <c r="AH49" s="161"/>
      <c r="AI49" s="161"/>
      <c r="AJ49" s="161"/>
      <c r="AK49" s="161"/>
      <c r="AL49" s="161"/>
      <c r="AM49" s="161"/>
      <c r="AN49" s="161"/>
      <c r="AO49" s="161"/>
      <c r="AP49" s="161"/>
      <c r="AQ49" s="161"/>
      <c r="AR49" s="161"/>
      <c r="AS49" s="161"/>
      <c r="AT49" s="161"/>
      <c r="AU49" s="161"/>
      <c r="AV49" s="161"/>
      <c r="AW49" s="161"/>
      <c r="AX49" s="161"/>
      <c r="AY49" s="161"/>
      <c r="AZ49" s="161"/>
      <c r="BA49" s="161"/>
      <c r="BB49" s="161"/>
      <c r="BC49" s="161"/>
      <c r="BD49" s="161"/>
      <c r="BE49" s="161"/>
      <c r="BF49" s="161"/>
      <c r="BG49" s="161"/>
      <c r="BH49" s="161"/>
      <c r="BJ49" s="118"/>
      <c r="BK49" s="118"/>
      <c r="BL49" s="118"/>
      <c r="BM49" s="118"/>
      <c r="BN49" s="118"/>
      <c r="BO49" s="118"/>
      <c r="BP49" s="118"/>
      <c r="BQ49" s="118"/>
      <c r="BR49" s="118"/>
      <c r="BS49" s="118"/>
      <c r="BT49" s="118"/>
      <c r="BU49" s="118"/>
      <c r="BV49" s="118"/>
    </row>
    <row r="50" spans="1:74">
      <c r="A50" s="301" t="s">
        <v>269</v>
      </c>
      <c r="B50" s="117" t="s">
        <v>270</v>
      </c>
      <c r="C50" s="117"/>
      <c r="D50" s="117"/>
      <c r="E50" s="117"/>
      <c r="F50" s="184"/>
      <c r="G50" s="161" t="s">
        <v>271</v>
      </c>
      <c r="L50" s="161" t="s">
        <v>272</v>
      </c>
      <c r="Q50" s="161" t="s">
        <v>273</v>
      </c>
      <c r="V50" s="161" t="s">
        <v>274</v>
      </c>
    </row>
    <row r="51" spans="1:74">
      <c r="A51" s="301" t="s">
        <v>275</v>
      </c>
      <c r="B51" s="302">
        <v>2027</v>
      </c>
      <c r="C51" s="302">
        <v>2028</v>
      </c>
      <c r="D51" s="302">
        <v>2029</v>
      </c>
      <c r="E51" s="302">
        <v>2030</v>
      </c>
      <c r="F51" s="302">
        <v>2031</v>
      </c>
      <c r="G51" s="302">
        <v>2032</v>
      </c>
      <c r="H51" s="302">
        <v>2033</v>
      </c>
      <c r="I51" s="302">
        <v>2034</v>
      </c>
      <c r="J51" s="302">
        <v>2035</v>
      </c>
      <c r="K51" s="302">
        <v>2036</v>
      </c>
      <c r="L51" s="302">
        <v>2037</v>
      </c>
      <c r="M51" s="302">
        <v>2038</v>
      </c>
      <c r="N51" s="302">
        <v>2039</v>
      </c>
      <c r="O51" s="302">
        <v>2040</v>
      </c>
      <c r="P51" s="302">
        <v>2041</v>
      </c>
      <c r="Q51" s="302">
        <v>2042</v>
      </c>
      <c r="R51" s="302">
        <v>2043</v>
      </c>
      <c r="S51" s="302">
        <v>2044</v>
      </c>
      <c r="T51" s="302">
        <v>2045</v>
      </c>
      <c r="U51" s="302">
        <v>2046</v>
      </c>
      <c r="V51" s="302">
        <v>2047</v>
      </c>
      <c r="W51" s="302">
        <v>2048</v>
      </c>
      <c r="X51" s="302">
        <v>2049</v>
      </c>
      <c r="Y51" s="302">
        <v>2050</v>
      </c>
      <c r="Z51" s="302">
        <v>2051</v>
      </c>
      <c r="AA51" s="302">
        <v>2052</v>
      </c>
      <c r="AB51" s="302">
        <v>2053</v>
      </c>
      <c r="AC51" s="302">
        <v>2054</v>
      </c>
      <c r="AD51" s="302">
        <v>2055</v>
      </c>
      <c r="AE51" s="302">
        <v>2056</v>
      </c>
      <c r="AF51" s="302">
        <v>2057</v>
      </c>
      <c r="AG51" s="302">
        <v>2058</v>
      </c>
      <c r="AH51" s="302">
        <v>2059</v>
      </c>
      <c r="AI51" s="302">
        <v>2060</v>
      </c>
      <c r="AJ51" s="302">
        <v>2061</v>
      </c>
      <c r="AK51" s="302">
        <v>2062</v>
      </c>
      <c r="AL51" s="302">
        <v>2063</v>
      </c>
      <c r="AM51" s="302">
        <v>2064</v>
      </c>
      <c r="AN51" s="302">
        <v>2065</v>
      </c>
      <c r="AO51" s="302">
        <v>2066</v>
      </c>
      <c r="AP51" s="302">
        <v>2067</v>
      </c>
      <c r="AQ51" s="302">
        <v>2068</v>
      </c>
      <c r="AR51" s="302">
        <v>2069</v>
      </c>
      <c r="AS51" s="302">
        <v>2070</v>
      </c>
      <c r="AT51" s="302">
        <v>2071</v>
      </c>
      <c r="AU51" s="302">
        <v>2072</v>
      </c>
      <c r="AV51" s="302">
        <v>2073</v>
      </c>
      <c r="AW51" s="302">
        <v>2074</v>
      </c>
      <c r="AX51" s="302">
        <v>2075</v>
      </c>
      <c r="AY51" s="302">
        <v>2076</v>
      </c>
    </row>
    <row r="52" spans="1:74">
      <c r="A52" s="301" t="s">
        <v>276</v>
      </c>
      <c r="B52" s="297">
        <v>1</v>
      </c>
      <c r="C52" s="303">
        <f>B52</f>
        <v>1</v>
      </c>
      <c r="D52" s="303">
        <f>B52</f>
        <v>1</v>
      </c>
      <c r="E52" s="303">
        <f>B52</f>
        <v>1</v>
      </c>
      <c r="F52" s="304">
        <f>B52</f>
        <v>1</v>
      </c>
      <c r="G52" s="297">
        <v>1</v>
      </c>
      <c r="H52" s="303">
        <f>G52</f>
        <v>1</v>
      </c>
      <c r="I52" s="303">
        <f>G52</f>
        <v>1</v>
      </c>
      <c r="J52" s="303">
        <f>G52</f>
        <v>1</v>
      </c>
      <c r="K52" s="304">
        <f>G52</f>
        <v>1</v>
      </c>
      <c r="L52" s="297">
        <v>1</v>
      </c>
      <c r="M52" s="303">
        <f>L52</f>
        <v>1</v>
      </c>
      <c r="N52" s="303">
        <f>L52</f>
        <v>1</v>
      </c>
      <c r="O52" s="303">
        <f>L52</f>
        <v>1</v>
      </c>
      <c r="P52" s="304">
        <f>L52</f>
        <v>1</v>
      </c>
      <c r="Q52" s="297">
        <v>1</v>
      </c>
      <c r="R52" s="303">
        <f>Q52</f>
        <v>1</v>
      </c>
      <c r="S52" s="303">
        <f>Q52</f>
        <v>1</v>
      </c>
      <c r="T52" s="303">
        <f>Q52</f>
        <v>1</v>
      </c>
      <c r="U52" s="304">
        <f>Q52</f>
        <v>1</v>
      </c>
      <c r="V52" s="297">
        <v>1</v>
      </c>
      <c r="W52" s="303">
        <f>V52</f>
        <v>1</v>
      </c>
      <c r="X52" s="303">
        <f>V52</f>
        <v>1</v>
      </c>
      <c r="Y52" s="303">
        <f>V52</f>
        <v>1</v>
      </c>
      <c r="Z52" s="304">
        <f>V52</f>
        <v>1</v>
      </c>
      <c r="AA52" s="304">
        <f t="shared" ref="AA52:AY52" si="9">W52</f>
        <v>1</v>
      </c>
      <c r="AB52" s="304">
        <f t="shared" si="9"/>
        <v>1</v>
      </c>
      <c r="AC52" s="304">
        <f t="shared" si="9"/>
        <v>1</v>
      </c>
      <c r="AD52" s="304">
        <f t="shared" si="9"/>
        <v>1</v>
      </c>
      <c r="AE52" s="304">
        <f t="shared" si="9"/>
        <v>1</v>
      </c>
      <c r="AF52" s="304">
        <f t="shared" si="9"/>
        <v>1</v>
      </c>
      <c r="AG52" s="304">
        <f t="shared" si="9"/>
        <v>1</v>
      </c>
      <c r="AH52" s="304">
        <f t="shared" si="9"/>
        <v>1</v>
      </c>
      <c r="AI52" s="304">
        <f t="shared" si="9"/>
        <v>1</v>
      </c>
      <c r="AJ52" s="304">
        <f t="shared" si="9"/>
        <v>1</v>
      </c>
      <c r="AK52" s="304">
        <f t="shared" si="9"/>
        <v>1</v>
      </c>
      <c r="AL52" s="304">
        <f t="shared" si="9"/>
        <v>1</v>
      </c>
      <c r="AM52" s="304">
        <f t="shared" si="9"/>
        <v>1</v>
      </c>
      <c r="AN52" s="304">
        <f t="shared" si="9"/>
        <v>1</v>
      </c>
      <c r="AO52" s="304">
        <f t="shared" si="9"/>
        <v>1</v>
      </c>
      <c r="AP52" s="304">
        <f t="shared" si="9"/>
        <v>1</v>
      </c>
      <c r="AQ52" s="304">
        <f t="shared" si="9"/>
        <v>1</v>
      </c>
      <c r="AR52" s="304">
        <f t="shared" si="9"/>
        <v>1</v>
      </c>
      <c r="AS52" s="304">
        <f t="shared" si="9"/>
        <v>1</v>
      </c>
      <c r="AT52" s="304">
        <f t="shared" si="9"/>
        <v>1</v>
      </c>
      <c r="AU52" s="304">
        <f t="shared" si="9"/>
        <v>1</v>
      </c>
      <c r="AV52" s="304">
        <f t="shared" si="9"/>
        <v>1</v>
      </c>
      <c r="AW52" s="304">
        <f t="shared" si="9"/>
        <v>1</v>
      </c>
      <c r="AX52" s="304">
        <f t="shared" si="9"/>
        <v>1</v>
      </c>
      <c r="AY52" s="304">
        <f t="shared" si="9"/>
        <v>1</v>
      </c>
    </row>
    <row r="53" spans="1:74" ht="13.5" thickBot="1"/>
    <row r="54" spans="1:74" ht="15">
      <c r="A54" s="146" t="s">
        <v>277</v>
      </c>
      <c r="B54" s="25"/>
      <c r="C54" s="264" t="s">
        <v>278</v>
      </c>
      <c r="D54" s="25"/>
      <c r="E54" s="265" t="s">
        <v>279</v>
      </c>
    </row>
    <row r="55" spans="1:74">
      <c r="A55" s="147" t="s">
        <v>280</v>
      </c>
      <c r="B55"/>
      <c r="C55" s="148" t="s">
        <v>281</v>
      </c>
      <c r="D55"/>
      <c r="E55" s="128" t="s">
        <v>282</v>
      </c>
    </row>
    <row r="56" spans="1:74">
      <c r="A56" s="147" t="s">
        <v>283</v>
      </c>
      <c r="B56"/>
      <c r="C56" s="148" t="s">
        <v>284</v>
      </c>
      <c r="D56"/>
      <c r="E56" s="128" t="s">
        <v>285</v>
      </c>
    </row>
    <row r="57" spans="1:74">
      <c r="A57" s="147" t="s">
        <v>286</v>
      </c>
      <c r="B57"/>
      <c r="C57" s="148" t="s">
        <v>287</v>
      </c>
      <c r="D57"/>
      <c r="E57" s="128" t="s">
        <v>288</v>
      </c>
    </row>
    <row r="58" spans="1:74">
      <c r="A58" s="147" t="s">
        <v>289</v>
      </c>
      <c r="B58"/>
      <c r="C58" s="148" t="s">
        <v>290</v>
      </c>
      <c r="D58"/>
      <c r="E58" s="128" t="s">
        <v>291</v>
      </c>
    </row>
    <row r="59" spans="1:74">
      <c r="A59" s="147" t="s">
        <v>292</v>
      </c>
      <c r="B59"/>
      <c r="C59" s="148" t="s">
        <v>293</v>
      </c>
      <c r="D59"/>
      <c r="E59" s="128"/>
    </row>
    <row r="60" spans="1:74">
      <c r="A60" s="147" t="s">
        <v>294</v>
      </c>
      <c r="B60"/>
      <c r="C60" s="148" t="s">
        <v>295</v>
      </c>
      <c r="D60"/>
      <c r="E60" s="128"/>
    </row>
    <row r="61" spans="1:74">
      <c r="A61" s="147" t="s">
        <v>296</v>
      </c>
      <c r="B61"/>
      <c r="C61" s="148" t="s">
        <v>297</v>
      </c>
      <c r="D61"/>
      <c r="E61" s="128"/>
    </row>
    <row r="62" spans="1:74">
      <c r="A62" s="147" t="s">
        <v>298</v>
      </c>
      <c r="B62"/>
      <c r="D62"/>
      <c r="E62" s="128"/>
    </row>
    <row r="63" spans="1:74">
      <c r="A63" s="147" t="s">
        <v>299</v>
      </c>
      <c r="B63"/>
      <c r="C63" s="4" t="s">
        <v>300</v>
      </c>
      <c r="D63"/>
      <c r="E63" s="128"/>
    </row>
    <row r="64" spans="1:74">
      <c r="A64" s="147" t="s">
        <v>301</v>
      </c>
      <c r="B64"/>
      <c r="C64" s="148" t="s">
        <v>302</v>
      </c>
      <c r="D64"/>
      <c r="E64" s="128"/>
    </row>
    <row r="65" spans="1:5">
      <c r="A65" s="147" t="s">
        <v>303</v>
      </c>
      <c r="B65"/>
      <c r="C65" s="148" t="s">
        <v>304</v>
      </c>
      <c r="D65"/>
      <c r="E65" s="128"/>
    </row>
    <row r="66" spans="1:5">
      <c r="A66" s="147" t="s">
        <v>305</v>
      </c>
      <c r="B66"/>
      <c r="C66"/>
      <c r="D66"/>
      <c r="E66" s="128"/>
    </row>
    <row r="67" spans="1:5">
      <c r="A67" s="147" t="s">
        <v>306</v>
      </c>
      <c r="B67"/>
      <c r="C67"/>
      <c r="D67"/>
      <c r="E67" s="128"/>
    </row>
    <row r="68" spans="1:5">
      <c r="A68" s="147" t="s">
        <v>307</v>
      </c>
      <c r="B68"/>
      <c r="C68"/>
      <c r="D68"/>
      <c r="E68" s="128"/>
    </row>
    <row r="69" spans="1:5">
      <c r="A69" s="147" t="s">
        <v>308</v>
      </c>
      <c r="B69"/>
      <c r="C69"/>
      <c r="D69"/>
      <c r="E69" s="128"/>
    </row>
    <row r="70" spans="1:5">
      <c r="A70" s="147" t="s">
        <v>309</v>
      </c>
      <c r="B70"/>
      <c r="C70"/>
      <c r="D70"/>
      <c r="E70" s="128"/>
    </row>
    <row r="71" spans="1:5">
      <c r="A71" s="147" t="s">
        <v>310</v>
      </c>
      <c r="B71"/>
      <c r="C71"/>
      <c r="D71"/>
      <c r="E71" s="128"/>
    </row>
    <row r="72" spans="1:5">
      <c r="A72" s="147" t="s">
        <v>311</v>
      </c>
      <c r="B72"/>
      <c r="C72"/>
      <c r="D72"/>
      <c r="E72" s="128"/>
    </row>
    <row r="73" spans="1:5">
      <c r="A73" s="147" t="s">
        <v>312</v>
      </c>
      <c r="B73"/>
      <c r="C73"/>
      <c r="D73"/>
      <c r="E73" s="128"/>
    </row>
    <row r="74" spans="1:5">
      <c r="A74" s="147" t="s">
        <v>313</v>
      </c>
      <c r="B74"/>
      <c r="C74"/>
      <c r="D74"/>
      <c r="E74" s="128"/>
    </row>
    <row r="75" spans="1:5">
      <c r="A75" s="147" t="s">
        <v>314</v>
      </c>
      <c r="B75"/>
      <c r="C75"/>
      <c r="D75"/>
      <c r="E75" s="128"/>
    </row>
    <row r="76" spans="1:5">
      <c r="A76" s="147" t="s">
        <v>315</v>
      </c>
      <c r="B76"/>
      <c r="C76"/>
      <c r="D76"/>
      <c r="E76" s="128"/>
    </row>
    <row r="77" spans="1:5">
      <c r="A77" s="147" t="s">
        <v>316</v>
      </c>
      <c r="B77"/>
      <c r="C77"/>
      <c r="D77"/>
      <c r="E77" s="128"/>
    </row>
    <row r="78" spans="1:5" ht="13.5" thickBot="1">
      <c r="A78" s="149" t="s">
        <v>317</v>
      </c>
      <c r="B78" s="7"/>
      <c r="C78" s="7"/>
      <c r="D78" s="7"/>
      <c r="E78" s="126"/>
    </row>
  </sheetData>
  <mergeCells count="29">
    <mergeCell ref="E17:G17"/>
    <mergeCell ref="H17:J17"/>
    <mergeCell ref="B42:C42"/>
    <mergeCell ref="B38:C38"/>
    <mergeCell ref="B39:C39"/>
    <mergeCell ref="E20:F20"/>
    <mergeCell ref="H20:J20"/>
    <mergeCell ref="E21:F21"/>
    <mergeCell ref="H21:J21"/>
    <mergeCell ref="E14:G14"/>
    <mergeCell ref="H14:J14"/>
    <mergeCell ref="E15:G15"/>
    <mergeCell ref="H15:J15"/>
    <mergeCell ref="E16:G16"/>
    <mergeCell ref="H16:J16"/>
    <mergeCell ref="B47:C47"/>
    <mergeCell ref="B46:C46"/>
    <mergeCell ref="B40:C40"/>
    <mergeCell ref="B41:C41"/>
    <mergeCell ref="B43:C43"/>
    <mergeCell ref="B44:C44"/>
    <mergeCell ref="B45:C45"/>
    <mergeCell ref="D6:D7"/>
    <mergeCell ref="E6:G7"/>
    <mergeCell ref="H6:J7"/>
    <mergeCell ref="E13:G13"/>
    <mergeCell ref="A6:A7"/>
    <mergeCell ref="C6:C7"/>
    <mergeCell ref="H13:J13"/>
  </mergeCells>
  <conditionalFormatting sqref="B31:AD31">
    <cfRule type="cellIs" dxfId="0" priority="1" operator="equal">
      <formula>FALSE()</formula>
    </cfRule>
  </conditionalFormatting>
  <hyperlinks>
    <hyperlink ref="C29" r:id="rId1" xr:uid="{B62DB8CF-8E1D-47C2-850C-86226457CEFB}"/>
    <hyperlink ref="B41:C41" r:id="rId2" display="Green Book supplementary guidance: valuation of energy use and greenhouse gas emissions for appraisal (data tables 1-19, see table 3, central values)" xr:uid="{15F35748-58C0-4875-BB19-AEFE491AC9DF}"/>
    <hyperlink ref="B39" r:id="rId3" display="https://assets.publishing.service.gov.uk/media/647f50dd103ca60013039a8a/2023-ghg-cf-methodology-paper.pdf" xr:uid="{844E1203-F2FC-4101-A308-4C3395D586D2}"/>
    <hyperlink ref="B39:C39" r:id="rId4" display="2023 Government Greenhouse Gas Conversion Factors for Company Reporting (see table 9, column Total, under &quot;For electricity CONSUMED (including grid losses)&quot;, from 2010 to 2021)" xr:uid="{B57B273D-13A5-45B6-980F-E6C353B14953}"/>
    <hyperlink ref="E13" r:id="rId5" xr:uid="{2B291EB8-301D-45C4-AB7A-F4BB5100E231}"/>
    <hyperlink ref="E13:G13" r:id="rId6" display="HMRC Green Book (see Discount Factors spreadsheet 'Standard Discount Factors' tab" xr:uid="{05771C0B-0016-4C83-A107-1F127A3CD600}"/>
    <hyperlink ref="E14" r:id="rId7" xr:uid="{E491B461-C035-43B9-8348-569358E63ADE}"/>
    <hyperlink ref="E15" r:id="rId8" xr:uid="{CDF339DC-CE8A-49B0-9842-FCB1379E57BE}"/>
    <hyperlink ref="E16" r:id="rId9" xr:uid="{13A285D5-398E-4881-8113-675C508C9BEA}"/>
    <hyperlink ref="E14:G16" r:id="rId10" display="HMRC Green Book (see Discount Factors spreadsheet 'Standard Discount Factors' tab" xr:uid="{3DA40ECB-6B62-41EE-86A6-B1ACCF2F4FB0}"/>
    <hyperlink ref="E20" r:id="rId11" display="Health and Safety Executive Link" xr:uid="{8885F079-F21A-4921-93CD-48785BE384F1}"/>
    <hyperlink ref="E20:F20" r:id="rId12" display="Health and Safety Executive Link" xr:uid="{45030B6E-94AF-4B14-8044-1F9C62FE6D9F}"/>
    <hyperlink ref="G20" r:id="rId13" location=":~:text=The%20total%20of%20135%20worker,for%202020%2F21%20was%20145." display="HSE Work-related fatality figures published" xr:uid="{61BAD291-5837-401C-AFCE-AEAD61E35E61}"/>
    <hyperlink ref="E21" r:id="rId14" display="Health and Safety Executive Link" xr:uid="{3153EDAD-359C-490E-9067-9B90BCE5167A}"/>
    <hyperlink ref="E21:F21" r:id="rId15" display="Health and Safety Executive Link" xr:uid="{B162121C-6E97-462B-A635-3B0C2F11DCFA}"/>
    <hyperlink ref="G21" r:id="rId16" xr:uid="{9BF86369-B4BB-4900-AFED-3B6456224FAA}"/>
    <hyperlink ref="B43:C43" r:id="rId17" display="Green Book supplementary guidance: valuation of energy use and greenhouse gas emissions for appraisal (data tables 1-19, see table 3, central values)" xr:uid="{F74290DB-2834-40B7-A9E1-AEDC0015C121}"/>
    <hyperlink ref="B45:C45" r:id="rId18" display="Green Book supplementary guidance: valuation of energy use and greenhouse gas emissions for appraisal (data tables 1-19, see table 3, central values)" xr:uid="{3F12380D-DB3F-4517-84DA-A9CCF3837ABE}"/>
    <hyperlink ref="E23" r:id="rId19" xr:uid="{E942D3B3-9AF6-4378-AC2B-793D56533775}"/>
    <hyperlink ref="E22" r:id="rId20" display="https://www.ofgem.gov.uk/sites/default/files/docs/2021/04/dno_common_network_asset_indices_methodology_v2.1_final_01-04-2021.pdf" xr:uid="{C2FB76B2-D2DB-49AD-BC88-5C63DEA810CC}"/>
  </hyperlinks>
  <pageMargins left="0.7" right="0.7" top="0.75" bottom="0.75" header="0.3" footer="0.3"/>
  <ignoredErrors>
    <ignoredError sqref="AJ41:BH41 AJ43:BH43 AJ45:BH45" formulaRange="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4" tint="0.59999389629810485"/>
  </sheetPr>
  <dimension ref="A1:G33"/>
  <sheetViews>
    <sheetView zoomScale="80" zoomScaleNormal="80" workbookViewId="0">
      <selection activeCell="J5" sqref="J5"/>
    </sheetView>
  </sheetViews>
  <sheetFormatPr defaultRowHeight="12.75"/>
  <cols>
    <col min="1" max="1" width="39" customWidth="1"/>
    <col min="2" max="2" width="56.125" bestFit="1" customWidth="1"/>
    <col min="3" max="3" width="14.5" bestFit="1" customWidth="1"/>
    <col min="4" max="4" width="47.875" customWidth="1"/>
    <col min="5" max="7" width="12.625" customWidth="1"/>
  </cols>
  <sheetData>
    <row r="1" spans="1:7" s="365" customFormat="1" ht="56.85" customHeight="1"/>
    <row r="2" spans="1:7">
      <c r="A2" s="1"/>
    </row>
    <row r="3" spans="1:7">
      <c r="A3" s="406" t="s">
        <v>318</v>
      </c>
      <c r="B3" s="406"/>
      <c r="C3" s="406"/>
      <c r="D3" s="406"/>
      <c r="E3" s="406"/>
      <c r="F3" s="406"/>
      <c r="G3" s="406"/>
    </row>
    <row r="4" spans="1:7">
      <c r="A4" s="1"/>
      <c r="B4" s="1"/>
      <c r="C4" s="1"/>
      <c r="D4" s="1"/>
      <c r="E4" s="1"/>
      <c r="F4" s="1"/>
      <c r="G4" s="1"/>
    </row>
    <row r="5" spans="1:7">
      <c r="A5" s="1"/>
      <c r="B5" s="27"/>
      <c r="C5" s="1"/>
      <c r="D5" s="1"/>
      <c r="E5" s="1"/>
      <c r="F5" s="1"/>
      <c r="G5" s="1"/>
    </row>
    <row r="6" spans="1:7">
      <c r="A6" s="1"/>
      <c r="B6" s="27"/>
      <c r="C6" s="1"/>
      <c r="D6" s="1"/>
      <c r="E6" s="1"/>
      <c r="F6" s="1"/>
      <c r="G6" s="1"/>
    </row>
    <row r="8" spans="1:7">
      <c r="A8" s="5" t="s">
        <v>319</v>
      </c>
      <c r="B8" s="5" t="s">
        <v>320</v>
      </c>
      <c r="C8" s="5" t="s">
        <v>321</v>
      </c>
      <c r="D8" s="5" t="s">
        <v>322</v>
      </c>
      <c r="E8" s="407" t="s">
        <v>323</v>
      </c>
      <c r="F8" s="407"/>
      <c r="G8" s="407"/>
    </row>
    <row r="9" spans="1:7" ht="150.6" customHeight="1">
      <c r="A9" s="327" t="s">
        <v>324</v>
      </c>
      <c r="B9" s="328" t="s">
        <v>325</v>
      </c>
      <c r="C9" s="327" t="s">
        <v>326</v>
      </c>
      <c r="D9" s="60" t="s">
        <v>327</v>
      </c>
      <c r="E9" s="403" t="s">
        <v>328</v>
      </c>
      <c r="F9" s="404"/>
      <c r="G9" s="405"/>
    </row>
    <row r="10" spans="1:7" ht="165.75">
      <c r="A10" s="60" t="s">
        <v>329</v>
      </c>
      <c r="B10" s="328" t="s">
        <v>325</v>
      </c>
      <c r="C10" s="327" t="s">
        <v>326</v>
      </c>
      <c r="D10" s="60" t="s">
        <v>330</v>
      </c>
      <c r="E10" s="403" t="s">
        <v>331</v>
      </c>
      <c r="F10" s="404"/>
      <c r="G10" s="405"/>
    </row>
    <row r="11" spans="1:7" ht="102">
      <c r="A11" s="60" t="s">
        <v>332</v>
      </c>
      <c r="B11" s="329" t="s">
        <v>333</v>
      </c>
      <c r="C11" s="327" t="s">
        <v>334</v>
      </c>
      <c r="D11" s="60" t="s">
        <v>335</v>
      </c>
      <c r="E11" s="403" t="s">
        <v>336</v>
      </c>
      <c r="F11" s="404"/>
      <c r="G11" s="405"/>
    </row>
    <row r="12" spans="1:7" ht="114.75">
      <c r="A12" s="60" t="s">
        <v>337</v>
      </c>
      <c r="B12" s="329" t="s">
        <v>325</v>
      </c>
      <c r="C12" s="327" t="s">
        <v>326</v>
      </c>
      <c r="D12" s="60" t="s">
        <v>338</v>
      </c>
      <c r="E12" s="403" t="s">
        <v>339</v>
      </c>
      <c r="F12" s="404"/>
      <c r="G12" s="405"/>
    </row>
    <row r="13" spans="1:7">
      <c r="A13" s="60"/>
      <c r="B13" s="60"/>
      <c r="C13" s="60"/>
      <c r="D13" s="60"/>
      <c r="E13" s="403"/>
      <c r="F13" s="404"/>
      <c r="G13" s="405"/>
    </row>
    <row r="14" spans="1:7">
      <c r="A14" s="60"/>
      <c r="B14" s="60"/>
      <c r="C14" s="60"/>
      <c r="D14" s="60"/>
      <c r="E14" s="403"/>
      <c r="F14" s="404"/>
      <c r="G14" s="405"/>
    </row>
    <row r="15" spans="1:7">
      <c r="A15" s="60"/>
      <c r="B15" s="60"/>
      <c r="C15" s="60"/>
      <c r="D15" s="60"/>
      <c r="E15" s="403"/>
      <c r="F15" s="404"/>
      <c r="G15" s="405"/>
    </row>
    <row r="16" spans="1:7">
      <c r="A16" s="60"/>
      <c r="B16" s="60"/>
      <c r="C16" s="60"/>
      <c r="D16" s="60"/>
      <c r="E16" s="403"/>
      <c r="F16" s="404"/>
      <c r="G16" s="405"/>
    </row>
    <row r="17" spans="1:7">
      <c r="A17" s="60"/>
      <c r="B17" s="60"/>
      <c r="C17" s="60"/>
      <c r="D17" s="60"/>
      <c r="E17" s="403"/>
      <c r="F17" s="404"/>
      <c r="G17" s="405"/>
    </row>
    <row r="18" spans="1:7">
      <c r="A18" s="60"/>
      <c r="B18" s="60"/>
      <c r="C18" s="60"/>
      <c r="D18" s="60"/>
      <c r="E18" s="403"/>
      <c r="F18" s="404"/>
      <c r="G18" s="405"/>
    </row>
    <row r="19" spans="1:7">
      <c r="A19" s="60"/>
      <c r="B19" s="60"/>
      <c r="C19" s="60"/>
      <c r="D19" s="60"/>
      <c r="E19" s="403"/>
      <c r="F19" s="404"/>
      <c r="G19" s="405"/>
    </row>
    <row r="20" spans="1:7">
      <c r="A20" s="60"/>
      <c r="B20" s="60"/>
      <c r="C20" s="60"/>
      <c r="D20" s="60"/>
      <c r="E20" s="403"/>
      <c r="F20" s="404"/>
      <c r="G20" s="405"/>
    </row>
    <row r="21" spans="1:7">
      <c r="A21" s="60"/>
      <c r="B21" s="60"/>
      <c r="C21" s="60"/>
      <c r="D21" s="60"/>
      <c r="E21" s="403"/>
      <c r="F21" s="404"/>
      <c r="G21" s="405"/>
    </row>
    <row r="22" spans="1:7">
      <c r="A22" s="60"/>
      <c r="B22" s="60"/>
      <c r="C22" s="60"/>
      <c r="D22" s="60"/>
      <c r="E22" s="403"/>
      <c r="F22" s="404"/>
      <c r="G22" s="405"/>
    </row>
    <row r="23" spans="1:7">
      <c r="A23" s="60"/>
      <c r="B23" s="60"/>
      <c r="C23" s="60"/>
      <c r="D23" s="60"/>
      <c r="E23" s="403"/>
      <c r="F23" s="404"/>
      <c r="G23" s="405"/>
    </row>
    <row r="24" spans="1:7">
      <c r="A24" s="60"/>
      <c r="B24" s="60"/>
      <c r="C24" s="60"/>
      <c r="D24" s="60"/>
      <c r="E24" s="403"/>
      <c r="F24" s="404"/>
      <c r="G24" s="405"/>
    </row>
    <row r="25" spans="1:7">
      <c r="A25" s="60"/>
      <c r="B25" s="60"/>
      <c r="C25" s="60"/>
      <c r="D25" s="60"/>
      <c r="E25" s="403"/>
      <c r="F25" s="404"/>
      <c r="G25" s="405"/>
    </row>
    <row r="26" spans="1:7">
      <c r="A26" s="60"/>
      <c r="B26" s="60"/>
      <c r="C26" s="60"/>
      <c r="D26" s="60"/>
      <c r="E26" s="403"/>
      <c r="F26" s="404"/>
      <c r="G26" s="405"/>
    </row>
    <row r="27" spans="1:7">
      <c r="A27" s="60"/>
      <c r="B27" s="60"/>
      <c r="C27" s="60"/>
      <c r="D27" s="60"/>
      <c r="E27" s="403"/>
      <c r="F27" s="404"/>
      <c r="G27" s="405"/>
    </row>
    <row r="28" spans="1:7">
      <c r="A28" s="60"/>
      <c r="B28" s="60"/>
      <c r="C28" s="60"/>
      <c r="D28" s="60"/>
      <c r="E28" s="403"/>
      <c r="F28" s="404"/>
      <c r="G28" s="405"/>
    </row>
    <row r="29" spans="1:7">
      <c r="A29" s="60"/>
      <c r="B29" s="60"/>
      <c r="C29" s="60"/>
      <c r="D29" s="60"/>
      <c r="E29" s="403"/>
      <c r="F29" s="404"/>
      <c r="G29" s="405"/>
    </row>
    <row r="30" spans="1:7">
      <c r="A30" s="60"/>
      <c r="B30" s="60"/>
      <c r="C30" s="60"/>
      <c r="D30" s="60"/>
      <c r="E30" s="403"/>
      <c r="F30" s="404"/>
      <c r="G30" s="405"/>
    </row>
    <row r="31" spans="1:7">
      <c r="A31" s="60"/>
      <c r="B31" s="60"/>
      <c r="C31" s="60"/>
      <c r="D31" s="60"/>
      <c r="E31" s="403"/>
      <c r="F31" s="404"/>
      <c r="G31" s="405"/>
    </row>
    <row r="32" spans="1:7">
      <c r="A32" s="60"/>
      <c r="B32" s="60"/>
      <c r="C32" s="60"/>
      <c r="D32" s="60"/>
      <c r="E32" s="403"/>
      <c r="F32" s="404"/>
      <c r="G32" s="405"/>
    </row>
    <row r="33" spans="1:7">
      <c r="A33" s="60"/>
      <c r="B33" s="60"/>
      <c r="C33" s="60"/>
      <c r="D33" s="60"/>
      <c r="E33" s="403"/>
      <c r="F33" s="404"/>
      <c r="G33" s="405"/>
    </row>
  </sheetData>
  <mergeCells count="28">
    <mergeCell ref="E30:G30"/>
    <mergeCell ref="E31:G31"/>
    <mergeCell ref="E32:G32"/>
    <mergeCell ref="E33:G33"/>
    <mergeCell ref="E24:G24"/>
    <mergeCell ref="E25:G25"/>
    <mergeCell ref="E26:G26"/>
    <mergeCell ref="E27:G27"/>
    <mergeCell ref="E28:G28"/>
    <mergeCell ref="E29:G29"/>
    <mergeCell ref="E23:G23"/>
    <mergeCell ref="E12:G12"/>
    <mergeCell ref="E13:G13"/>
    <mergeCell ref="E14:G14"/>
    <mergeCell ref="E15:G15"/>
    <mergeCell ref="E16:G16"/>
    <mergeCell ref="E17:G17"/>
    <mergeCell ref="E18:G18"/>
    <mergeCell ref="E19:G19"/>
    <mergeCell ref="E20:G20"/>
    <mergeCell ref="E21:G21"/>
    <mergeCell ref="E22:G22"/>
    <mergeCell ref="E11:G11"/>
    <mergeCell ref="A1:XFD1"/>
    <mergeCell ref="A3:G3"/>
    <mergeCell ref="E8:G8"/>
    <mergeCell ref="E9:G9"/>
    <mergeCell ref="E10:G10"/>
  </mergeCells>
  <dataValidations count="1">
    <dataValidation type="list" allowBlank="1" showInputMessage="1" showErrorMessage="1" sqref="C13:C33" xr:uid="{00000000-0002-0000-0A00-000000000000}">
      <formula1>#REF!</formula1>
    </dataValidation>
  </dataValidation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7">
    <tabColor rgb="FFFF0000"/>
    <pageSetUpPr autoPageBreaks="0"/>
  </sheetPr>
  <dimension ref="A1:BB347"/>
  <sheetViews>
    <sheetView zoomScale="71" zoomScaleNormal="71" workbookViewId="0">
      <selection activeCell="B5" sqref="B5"/>
    </sheetView>
  </sheetViews>
  <sheetFormatPr defaultColWidth="9" defaultRowHeight="12.75" outlineLevelRow="3"/>
  <cols>
    <col min="1" max="1" width="31.375" customWidth="1"/>
    <col min="2" max="2" width="32.875" customWidth="1"/>
    <col min="3" max="3" width="23.625" customWidth="1"/>
    <col min="4" max="4" width="18.375" customWidth="1"/>
    <col min="5" max="5" width="21.375" bestFit="1" customWidth="1"/>
    <col min="6" max="6" width="19.625" bestFit="1" customWidth="1"/>
    <col min="7" max="7" width="15.75" customWidth="1"/>
    <col min="8" max="49" width="14.625" customWidth="1"/>
    <col min="50" max="62" width="9" customWidth="1"/>
  </cols>
  <sheetData>
    <row r="1" spans="1:21" ht="56.85" customHeight="1" thickBot="1"/>
    <row r="2" spans="1:21" ht="15" customHeight="1" thickBot="1">
      <c r="A2" s="12" t="s">
        <v>80</v>
      </c>
      <c r="F2" s="24"/>
      <c r="G2" s="10"/>
      <c r="I2" s="412" t="s">
        <v>340</v>
      </c>
      <c r="J2" s="413"/>
      <c r="K2" s="413"/>
      <c r="L2" s="413"/>
      <c r="M2" s="413"/>
      <c r="N2" s="413"/>
      <c r="O2" s="413"/>
      <c r="P2" s="413"/>
      <c r="Q2" s="413"/>
      <c r="R2" s="413"/>
      <c r="S2" s="413"/>
      <c r="T2" s="413"/>
      <c r="U2" s="414"/>
    </row>
    <row r="3" spans="1:21" ht="13.5" customHeight="1" outlineLevel="1" thickBot="1">
      <c r="A3" s="3"/>
      <c r="B3" s="7"/>
      <c r="F3" s="24"/>
      <c r="G3" s="10"/>
      <c r="I3" s="415" t="s">
        <v>341</v>
      </c>
      <c r="J3" s="416"/>
      <c r="K3" s="416"/>
      <c r="L3" s="416"/>
      <c r="M3" s="416"/>
      <c r="N3" s="417"/>
      <c r="O3" s="1"/>
      <c r="P3" s="421" t="s">
        <v>342</v>
      </c>
      <c r="Q3" s="422"/>
      <c r="R3" s="422"/>
      <c r="S3" s="422"/>
      <c r="T3" s="422"/>
      <c r="U3" s="423"/>
    </row>
    <row r="4" spans="1:21" ht="56.25" customHeight="1" outlineLevel="1">
      <c r="A4" s="31" t="s">
        <v>157</v>
      </c>
      <c r="B4" s="86" t="s">
        <v>125</v>
      </c>
      <c r="E4" s="53" t="s">
        <v>343</v>
      </c>
      <c r="F4" s="91">
        <v>45632</v>
      </c>
      <c r="G4" s="28"/>
      <c r="H4" s="10"/>
      <c r="I4" s="418"/>
      <c r="J4" s="419"/>
      <c r="K4" s="419"/>
      <c r="L4" s="419"/>
      <c r="M4" s="419"/>
      <c r="N4" s="420"/>
      <c r="P4" s="424"/>
      <c r="Q4" s="425"/>
      <c r="R4" s="425"/>
      <c r="S4" s="425"/>
      <c r="T4" s="425"/>
      <c r="U4" s="426"/>
    </row>
    <row r="5" spans="1:21" outlineLevel="1">
      <c r="A5" s="13" t="s">
        <v>344</v>
      </c>
      <c r="B5" s="88" t="s">
        <v>345</v>
      </c>
      <c r="E5" s="14"/>
      <c r="H5" s="10"/>
      <c r="I5" s="427" t="s">
        <v>161</v>
      </c>
      <c r="J5" s="428"/>
      <c r="K5" s="428"/>
      <c r="L5" s="428"/>
      <c r="M5" s="428"/>
      <c r="N5" s="429"/>
      <c r="P5" s="427" t="s">
        <v>346</v>
      </c>
      <c r="Q5" s="439"/>
      <c r="R5" s="439"/>
      <c r="S5" s="439"/>
      <c r="T5" s="439"/>
      <c r="U5" s="440"/>
    </row>
    <row r="6" spans="1:21" outlineLevel="1">
      <c r="A6" s="13" t="s">
        <v>347</v>
      </c>
      <c r="B6" s="88" t="s">
        <v>348</v>
      </c>
      <c r="E6" s="53" t="s">
        <v>349</v>
      </c>
      <c r="F6" s="90" t="s">
        <v>350</v>
      </c>
      <c r="H6" s="10"/>
      <c r="I6" s="430"/>
      <c r="J6" s="431"/>
      <c r="K6" s="431"/>
      <c r="L6" s="431"/>
      <c r="M6" s="431"/>
      <c r="N6" s="432"/>
      <c r="P6" s="441"/>
      <c r="Q6" s="442"/>
      <c r="R6" s="442"/>
      <c r="S6" s="442"/>
      <c r="T6" s="442"/>
      <c r="U6" s="443"/>
    </row>
    <row r="7" spans="1:21" outlineLevel="1">
      <c r="A7" s="13" t="s">
        <v>351</v>
      </c>
      <c r="B7" s="88" t="s">
        <v>173</v>
      </c>
      <c r="E7" s="14"/>
      <c r="H7" s="10"/>
      <c r="I7" s="430"/>
      <c r="J7" s="431"/>
      <c r="K7" s="431"/>
      <c r="L7" s="431"/>
      <c r="M7" s="431"/>
      <c r="N7" s="432"/>
      <c r="P7" s="441"/>
      <c r="Q7" s="442"/>
      <c r="R7" s="442"/>
      <c r="S7" s="442"/>
      <c r="T7" s="442"/>
      <c r="U7" s="443"/>
    </row>
    <row r="8" spans="1:21" ht="39" outlineLevel="1" thickBot="1">
      <c r="A8" s="34" t="s">
        <v>352</v>
      </c>
      <c r="B8" s="89" t="s">
        <v>353</v>
      </c>
      <c r="E8" s="14"/>
      <c r="H8" s="10"/>
      <c r="I8" s="430"/>
      <c r="J8" s="431"/>
      <c r="K8" s="431"/>
      <c r="L8" s="431"/>
      <c r="M8" s="431"/>
      <c r="N8" s="432"/>
      <c r="P8" s="441"/>
      <c r="Q8" s="442"/>
      <c r="R8" s="442"/>
      <c r="S8" s="442"/>
      <c r="T8" s="442"/>
      <c r="U8" s="443"/>
    </row>
    <row r="9" spans="1:21" outlineLevel="1">
      <c r="E9" s="14"/>
      <c r="H9" s="10"/>
      <c r="I9" s="430"/>
      <c r="J9" s="431"/>
      <c r="K9" s="431"/>
      <c r="L9" s="431"/>
      <c r="M9" s="431"/>
      <c r="N9" s="432"/>
      <c r="P9" s="441"/>
      <c r="Q9" s="442"/>
      <c r="R9" s="442"/>
      <c r="S9" s="442"/>
      <c r="T9" s="442"/>
      <c r="U9" s="443"/>
    </row>
    <row r="10" spans="1:21" ht="26.25" outlineLevel="1" thickBot="1">
      <c r="A10" s="32" t="s">
        <v>354</v>
      </c>
      <c r="B10" s="35">
        <v>2027</v>
      </c>
      <c r="E10" s="14"/>
      <c r="H10" s="10"/>
      <c r="I10" s="430"/>
      <c r="J10" s="431"/>
      <c r="K10" s="431"/>
      <c r="L10" s="431"/>
      <c r="M10" s="431"/>
      <c r="N10" s="432"/>
      <c r="P10" s="441"/>
      <c r="Q10" s="442"/>
      <c r="R10" s="442"/>
      <c r="S10" s="442"/>
      <c r="T10" s="442"/>
      <c r="U10" s="443"/>
    </row>
    <row r="11" spans="1:21" outlineLevel="1">
      <c r="A11" s="16"/>
      <c r="H11" s="10"/>
      <c r="I11" s="430"/>
      <c r="J11" s="431"/>
      <c r="K11" s="431"/>
      <c r="L11" s="431"/>
      <c r="M11" s="431"/>
      <c r="N11" s="432"/>
      <c r="P11" s="441"/>
      <c r="Q11" s="442"/>
      <c r="R11" s="442"/>
      <c r="S11" s="442"/>
      <c r="T11" s="442"/>
      <c r="U11" s="443"/>
    </row>
    <row r="12" spans="1:21" ht="38.25" outlineLevel="1">
      <c r="A12" s="26" t="s">
        <v>355</v>
      </c>
      <c r="B12" s="26" t="s">
        <v>356</v>
      </c>
      <c r="C12" s="26" t="s">
        <v>357</v>
      </c>
      <c r="D12" s="26" t="s">
        <v>358</v>
      </c>
      <c r="E12" s="26" t="s">
        <v>359</v>
      </c>
      <c r="F12" s="26" t="s">
        <v>360</v>
      </c>
      <c r="G12" s="26" t="s">
        <v>361</v>
      </c>
      <c r="I12" s="430"/>
      <c r="J12" s="431"/>
      <c r="K12" s="431"/>
      <c r="L12" s="431"/>
      <c r="M12" s="431"/>
      <c r="N12" s="432"/>
      <c r="P12" s="441"/>
      <c r="Q12" s="442"/>
      <c r="R12" s="442"/>
      <c r="S12" s="442"/>
      <c r="T12" s="442"/>
      <c r="U12" s="443"/>
    </row>
    <row r="13" spans="1:21" outlineLevel="1">
      <c r="A13" s="58">
        <v>2035</v>
      </c>
      <c r="B13" s="21">
        <f t="shared" ref="B13:B18" si="0">INDEX($E$204:$AW$204,1,MATCH($A13,$E$53:$BB$53,0))</f>
        <v>-199.73159405474104</v>
      </c>
      <c r="C13" s="21">
        <f>B13-Baseline!B13</f>
        <v>0</v>
      </c>
      <c r="D13" s="21">
        <f t="shared" ref="D13:D18" si="1">INDEX($E$205:$AW$205,1,MATCH($A13,$E$53:$BB$53,0))</f>
        <v>-142.25770774869332</v>
      </c>
      <c r="E13" s="21">
        <f>D13-Baseline!D13</f>
        <v>0</v>
      </c>
      <c r="F13" s="21">
        <f t="shared" ref="F13:F18" si="2">INDEX($E$206:$AW$206,1,MATCH($A13,$E$53:$BB$53,0))</f>
        <v>-257.19937447771417</v>
      </c>
      <c r="G13" s="21">
        <f>F13-Baseline!F13</f>
        <v>0</v>
      </c>
      <c r="H13" s="298"/>
      <c r="I13" s="430"/>
      <c r="J13" s="431"/>
      <c r="K13" s="431"/>
      <c r="L13" s="431"/>
      <c r="M13" s="431"/>
      <c r="N13" s="432"/>
      <c r="P13" s="441"/>
      <c r="Q13" s="442"/>
      <c r="R13" s="442"/>
      <c r="S13" s="442"/>
      <c r="T13" s="442"/>
      <c r="U13" s="443"/>
    </row>
    <row r="14" spans="1:21" outlineLevel="1">
      <c r="A14" s="58">
        <v>2040</v>
      </c>
      <c r="B14" s="21">
        <f t="shared" si="0"/>
        <v>-312.66434952154668</v>
      </c>
      <c r="C14" s="21">
        <f>B14-Baseline!B14</f>
        <v>0</v>
      </c>
      <c r="D14" s="21">
        <f t="shared" si="1"/>
        <v>-221.42854109435197</v>
      </c>
      <c r="E14" s="21">
        <f>D14-Baseline!D14</f>
        <v>0</v>
      </c>
      <c r="F14" s="21">
        <f t="shared" si="2"/>
        <v>-403.9870731499106</v>
      </c>
      <c r="G14" s="21">
        <f>F14-Baseline!F14</f>
        <v>0</v>
      </c>
      <c r="I14" s="430"/>
      <c r="J14" s="431"/>
      <c r="K14" s="431"/>
      <c r="L14" s="431"/>
      <c r="M14" s="431"/>
      <c r="N14" s="432"/>
      <c r="P14" s="441"/>
      <c r="Q14" s="442"/>
      <c r="R14" s="442"/>
      <c r="S14" s="442"/>
      <c r="T14" s="442"/>
      <c r="U14" s="443"/>
    </row>
    <row r="15" spans="1:21" outlineLevel="1">
      <c r="A15" s="58">
        <v>2045</v>
      </c>
      <c r="B15" s="21">
        <f t="shared" si="0"/>
        <v>-426.09519740513349</v>
      </c>
      <c r="C15" s="21">
        <f>B15-Baseline!B15</f>
        <v>0</v>
      </c>
      <c r="D15" s="21">
        <f t="shared" si="1"/>
        <v>-300.1472322576048</v>
      </c>
      <c r="E15" s="21">
        <f>D15-Baseline!D15</f>
        <v>0</v>
      </c>
      <c r="F15" s="21">
        <f t="shared" si="2"/>
        <v>-552.08140024918555</v>
      </c>
      <c r="G15" s="21">
        <f>F15-Baseline!F15</f>
        <v>0</v>
      </c>
      <c r="I15" s="430"/>
      <c r="J15" s="431"/>
      <c r="K15" s="431"/>
      <c r="L15" s="431"/>
      <c r="M15" s="431"/>
      <c r="N15" s="432"/>
      <c r="P15" s="441"/>
      <c r="Q15" s="442"/>
      <c r="R15" s="442"/>
      <c r="S15" s="442"/>
      <c r="T15" s="442"/>
      <c r="U15" s="443"/>
    </row>
    <row r="16" spans="1:21" outlineLevel="1">
      <c r="A16" s="58">
        <v>2050</v>
      </c>
      <c r="B16" s="21">
        <f t="shared" si="0"/>
        <v>-540.40633294233544</v>
      </c>
      <c r="C16" s="21">
        <f>B16-Baseline!B16</f>
        <v>0</v>
      </c>
      <c r="D16" s="21">
        <f t="shared" si="1"/>
        <v>-378.74386822911282</v>
      </c>
      <c r="E16" s="21">
        <f>D16-Baseline!D16</f>
        <v>0</v>
      </c>
      <c r="F16" s="21">
        <f t="shared" si="2"/>
        <v>-702.02010300445522</v>
      </c>
      <c r="G16" s="21">
        <f>F16-Baseline!F16</f>
        <v>0</v>
      </c>
      <c r="I16" s="430"/>
      <c r="J16" s="431"/>
      <c r="K16" s="431"/>
      <c r="L16" s="431"/>
      <c r="M16" s="431"/>
      <c r="N16" s="432"/>
      <c r="P16" s="441"/>
      <c r="Q16" s="442"/>
      <c r="R16" s="442"/>
      <c r="S16" s="442"/>
      <c r="T16" s="442"/>
      <c r="U16" s="443"/>
    </row>
    <row r="17" spans="1:21" outlineLevel="1">
      <c r="A17" s="58">
        <v>2060</v>
      </c>
      <c r="B17" s="21">
        <f t="shared" si="0"/>
        <v>-1986.0768888023481</v>
      </c>
      <c r="C17" s="21">
        <f>B17-Baseline!B17</f>
        <v>0</v>
      </c>
      <c r="D17" s="21">
        <f t="shared" si="1"/>
        <v>-1264.6394683904321</v>
      </c>
      <c r="E17" s="21">
        <f>D17-Baseline!D17</f>
        <v>0</v>
      </c>
      <c r="F17" s="21">
        <f t="shared" si="2"/>
        <v>-2702.2147905251627</v>
      </c>
      <c r="G17" s="21">
        <f>F17-Baseline!F17</f>
        <v>0</v>
      </c>
      <c r="I17" s="430"/>
      <c r="J17" s="431"/>
      <c r="K17" s="431"/>
      <c r="L17" s="431"/>
      <c r="M17" s="431"/>
      <c r="N17" s="432"/>
      <c r="P17" s="441"/>
      <c r="Q17" s="442"/>
      <c r="R17" s="442"/>
      <c r="S17" s="442"/>
      <c r="T17" s="442"/>
      <c r="U17" s="443"/>
    </row>
    <row r="18" spans="1:21" outlineLevel="1">
      <c r="A18" s="58">
        <v>2070</v>
      </c>
      <c r="B18" s="21">
        <f t="shared" si="0"/>
        <v>-3534.7401744847775</v>
      </c>
      <c r="C18" s="21">
        <f>B18-Baseline!B18</f>
        <v>0</v>
      </c>
      <c r="D18" s="21">
        <f t="shared" si="1"/>
        <v>-2193.8552758539854</v>
      </c>
      <c r="E18" s="21">
        <f>D18-Baseline!D18</f>
        <v>0</v>
      </c>
      <c r="F18" s="21">
        <f t="shared" si="2"/>
        <v>-4859.6436074434969</v>
      </c>
      <c r="G18" s="21">
        <f>F18-Baseline!F18</f>
        <v>0</v>
      </c>
      <c r="I18" s="433"/>
      <c r="J18" s="434"/>
      <c r="K18" s="434"/>
      <c r="L18" s="434"/>
      <c r="M18" s="434"/>
      <c r="N18" s="435"/>
      <c r="P18" s="444"/>
      <c r="Q18" s="445"/>
      <c r="R18" s="445"/>
      <c r="S18" s="445"/>
      <c r="T18" s="445"/>
      <c r="U18" s="446"/>
    </row>
    <row r="19" spans="1:21" ht="13.5" outlineLevel="1" thickBot="1">
      <c r="A19" s="447"/>
      <c r="B19" s="447"/>
      <c r="I19" s="250"/>
      <c r="J19" s="251"/>
      <c r="K19" s="251"/>
      <c r="L19" s="251"/>
      <c r="M19" s="251"/>
      <c r="N19" s="251"/>
      <c r="P19" s="249"/>
      <c r="Q19" s="249"/>
      <c r="R19" s="249"/>
      <c r="S19" s="249"/>
      <c r="T19" s="249"/>
      <c r="U19" s="232"/>
    </row>
    <row r="20" spans="1:21" ht="26.25" customHeight="1" outlineLevel="1">
      <c r="A20" s="54" t="s">
        <v>362</v>
      </c>
      <c r="B20" s="55">
        <v>0.33700000000000002</v>
      </c>
      <c r="E20" s="154"/>
      <c r="I20" s="436" t="s">
        <v>363</v>
      </c>
      <c r="J20" s="437"/>
      <c r="K20" s="437"/>
      <c r="L20" s="437"/>
      <c r="M20" s="437"/>
      <c r="N20" s="438"/>
      <c r="P20" s="436" t="s">
        <v>364</v>
      </c>
      <c r="Q20" s="437"/>
      <c r="R20" s="437"/>
      <c r="S20" s="437"/>
      <c r="T20" s="437"/>
      <c r="U20" s="438"/>
    </row>
    <row r="21" spans="1:21" ht="12.75" customHeight="1" outlineLevel="1">
      <c r="A21" s="154"/>
      <c r="B21" s="155"/>
      <c r="I21" s="427" t="s">
        <v>365</v>
      </c>
      <c r="J21" s="439"/>
      <c r="K21" s="439"/>
      <c r="L21" s="439"/>
      <c r="M21" s="439"/>
      <c r="N21" s="440"/>
      <c r="P21" s="427" t="s">
        <v>162</v>
      </c>
      <c r="Q21" s="428"/>
      <c r="R21" s="428"/>
      <c r="S21" s="428"/>
      <c r="T21" s="428"/>
      <c r="U21" s="429"/>
    </row>
    <row r="22" spans="1:21" ht="12.75" customHeight="1" outlineLevel="1">
      <c r="A22" s="154"/>
      <c r="B22" s="155"/>
      <c r="I22" s="441"/>
      <c r="J22" s="442"/>
      <c r="K22" s="442"/>
      <c r="L22" s="442"/>
      <c r="M22" s="442"/>
      <c r="N22" s="443"/>
      <c r="P22" s="430"/>
      <c r="Q22" s="431"/>
      <c r="R22" s="431"/>
      <c r="S22" s="431"/>
      <c r="T22" s="431"/>
      <c r="U22" s="432"/>
    </row>
    <row r="23" spans="1:21" outlineLevel="1">
      <c r="A23" s="154"/>
      <c r="B23" s="462" t="s">
        <v>366</v>
      </c>
      <c r="C23" s="463"/>
      <c r="D23" s="463"/>
      <c r="E23" s="463"/>
      <c r="F23" s="463"/>
      <c r="G23" s="464"/>
      <c r="I23" s="441"/>
      <c r="J23" s="442"/>
      <c r="K23" s="442"/>
      <c r="L23" s="442"/>
      <c r="M23" s="442"/>
      <c r="N23" s="443"/>
      <c r="P23" s="430"/>
      <c r="Q23" s="431"/>
      <c r="R23" s="431"/>
      <c r="S23" s="431"/>
      <c r="T23" s="431"/>
      <c r="U23" s="432"/>
    </row>
    <row r="24" spans="1:21" outlineLevel="1">
      <c r="B24" s="17">
        <v>2027</v>
      </c>
      <c r="C24" s="17">
        <v>2028</v>
      </c>
      <c r="D24" s="17">
        <v>2029</v>
      </c>
      <c r="E24" s="17">
        <v>2030</v>
      </c>
      <c r="F24" s="17">
        <v>2031</v>
      </c>
      <c r="G24" s="17" t="s">
        <v>367</v>
      </c>
      <c r="I24" s="441"/>
      <c r="J24" s="442"/>
      <c r="K24" s="442"/>
      <c r="L24" s="442"/>
      <c r="M24" s="442"/>
      <c r="N24" s="443"/>
      <c r="P24" s="430"/>
      <c r="Q24" s="431"/>
      <c r="R24" s="431"/>
      <c r="S24" s="431"/>
      <c r="T24" s="431"/>
      <c r="U24" s="432"/>
    </row>
    <row r="25" spans="1:21" ht="13.5" outlineLevel="1" thickBot="1">
      <c r="B25" s="30" t="s">
        <v>368</v>
      </c>
      <c r="C25" s="30" t="s">
        <v>368</v>
      </c>
      <c r="D25" s="30" t="s">
        <v>368</v>
      </c>
      <c r="E25" s="30" t="s">
        <v>368</v>
      </c>
      <c r="F25" s="30" t="s">
        <v>368</v>
      </c>
      <c r="G25" s="30" t="s">
        <v>368</v>
      </c>
      <c r="I25" s="441"/>
      <c r="J25" s="442"/>
      <c r="K25" s="442"/>
      <c r="L25" s="442"/>
      <c r="M25" s="442"/>
      <c r="N25" s="443"/>
      <c r="P25" s="430"/>
      <c r="Q25" s="431"/>
      <c r="R25" s="431"/>
      <c r="S25" s="431"/>
      <c r="T25" s="431"/>
      <c r="U25" s="432"/>
    </row>
    <row r="26" spans="1:21" outlineLevel="1">
      <c r="A26" s="54" t="s">
        <v>369</v>
      </c>
      <c r="B26" s="21">
        <f>E64</f>
        <v>0</v>
      </c>
      <c r="C26" s="21">
        <f>F64</f>
        <v>0</v>
      </c>
      <c r="D26" s="21">
        <f>G64</f>
        <v>0</v>
      </c>
      <c r="E26" s="21">
        <f>H64</f>
        <v>0</v>
      </c>
      <c r="F26" s="21">
        <f>I64</f>
        <v>0</v>
      </c>
      <c r="G26" s="21">
        <f>SUM(J64:BB64)</f>
        <v>0</v>
      </c>
      <c r="I26" s="441"/>
      <c r="J26" s="442"/>
      <c r="K26" s="442"/>
      <c r="L26" s="442"/>
      <c r="M26" s="442"/>
      <c r="N26" s="443"/>
      <c r="P26" s="430"/>
      <c r="Q26" s="431"/>
      <c r="R26" s="431"/>
      <c r="S26" s="431"/>
      <c r="T26" s="431"/>
      <c r="U26" s="432"/>
    </row>
    <row r="27" spans="1:21" outlineLevel="1">
      <c r="A27" s="54" t="s">
        <v>370</v>
      </c>
      <c r="B27" s="21">
        <f>E71+E77</f>
        <v>-2.0601886900836983</v>
      </c>
      <c r="C27" s="21">
        <f>F71+F77</f>
        <v>-2.1197811327987002</v>
      </c>
      <c r="D27" s="21">
        <f>G71+G77</f>
        <v>-2.1809570561429412</v>
      </c>
      <c r="E27" s="21">
        <f>H71+H77</f>
        <v>-2.2439876255330078</v>
      </c>
      <c r="F27" s="21">
        <f>I71+I77</f>
        <v>-2.3089290674979508</v>
      </c>
      <c r="G27" s="21">
        <f>SUM(J71:BB71)+SUM(J77:BB77)</f>
        <v>-1136.600359037167</v>
      </c>
      <c r="I27" s="441"/>
      <c r="J27" s="442"/>
      <c r="K27" s="442"/>
      <c r="L27" s="442"/>
      <c r="M27" s="442"/>
      <c r="N27" s="443"/>
      <c r="P27" s="430"/>
      <c r="Q27" s="431"/>
      <c r="R27" s="431"/>
      <c r="S27" s="431"/>
      <c r="T27" s="431"/>
      <c r="U27" s="432"/>
    </row>
    <row r="28" spans="1:21" outlineLevel="1">
      <c r="A28" s="154"/>
      <c r="B28" s="248"/>
      <c r="C28" s="248"/>
      <c r="D28" s="248"/>
      <c r="E28" s="248"/>
      <c r="F28" s="248"/>
      <c r="G28" s="248"/>
      <c r="I28" s="441"/>
      <c r="J28" s="442"/>
      <c r="K28" s="442"/>
      <c r="L28" s="442"/>
      <c r="M28" s="442"/>
      <c r="N28" s="443"/>
      <c r="P28" s="430"/>
      <c r="Q28" s="431"/>
      <c r="R28" s="431"/>
      <c r="S28" s="431"/>
      <c r="T28" s="431"/>
      <c r="U28" s="432"/>
    </row>
    <row r="29" spans="1:21" ht="13.5" outlineLevel="1" thickBot="1">
      <c r="A29" s="154"/>
      <c r="B29" s="248"/>
      <c r="C29" s="248"/>
      <c r="D29" s="248"/>
      <c r="E29" s="248"/>
      <c r="F29" s="248"/>
      <c r="G29" s="248"/>
      <c r="I29" s="441"/>
      <c r="J29" s="442"/>
      <c r="K29" s="442"/>
      <c r="L29" s="442"/>
      <c r="M29" s="442"/>
      <c r="N29" s="443"/>
      <c r="P29" s="430"/>
      <c r="Q29" s="431"/>
      <c r="R29" s="431"/>
      <c r="S29" s="431"/>
      <c r="T29" s="431"/>
      <c r="U29" s="432"/>
    </row>
    <row r="30" spans="1:21" ht="13.5" outlineLevel="1" thickBot="1">
      <c r="A30" s="308"/>
      <c r="B30" s="309" t="s">
        <v>371</v>
      </c>
      <c r="C30" s="310" t="s">
        <v>372</v>
      </c>
      <c r="D30" s="466" t="s">
        <v>323</v>
      </c>
      <c r="E30" s="467"/>
      <c r="F30" s="467"/>
      <c r="G30" s="468"/>
      <c r="I30" s="441"/>
      <c r="J30" s="442"/>
      <c r="K30" s="442"/>
      <c r="L30" s="442"/>
      <c r="M30" s="442"/>
      <c r="N30" s="443"/>
      <c r="P30" s="430"/>
      <c r="Q30" s="431"/>
      <c r="R30" s="431"/>
      <c r="S30" s="431"/>
      <c r="T30" s="431"/>
      <c r="U30" s="432"/>
    </row>
    <row r="31" spans="1:21" outlineLevel="1">
      <c r="A31" s="459" t="s">
        <v>373</v>
      </c>
      <c r="B31" s="311" t="s">
        <v>374</v>
      </c>
      <c r="C31" s="307">
        <v>0</v>
      </c>
      <c r="D31" s="410" t="s">
        <v>375</v>
      </c>
      <c r="E31" s="410"/>
      <c r="F31" s="410"/>
      <c r="G31" s="411"/>
      <c r="I31" s="441"/>
      <c r="J31" s="442"/>
      <c r="K31" s="442"/>
      <c r="L31" s="442"/>
      <c r="M31" s="442"/>
      <c r="N31" s="443"/>
      <c r="P31" s="430"/>
      <c r="Q31" s="431"/>
      <c r="R31" s="431"/>
      <c r="S31" s="431"/>
      <c r="T31" s="431"/>
      <c r="U31" s="432"/>
    </row>
    <row r="32" spans="1:21" outlineLevel="1">
      <c r="A32" s="459"/>
      <c r="B32" s="312"/>
      <c r="C32" s="252"/>
      <c r="D32" s="408"/>
      <c r="E32" s="408"/>
      <c r="F32" s="408"/>
      <c r="G32" s="409"/>
      <c r="I32" s="441"/>
      <c r="J32" s="442"/>
      <c r="K32" s="442"/>
      <c r="L32" s="442"/>
      <c r="M32" s="442"/>
      <c r="N32" s="443"/>
      <c r="P32" s="430"/>
      <c r="Q32" s="431"/>
      <c r="R32" s="431"/>
      <c r="S32" s="431"/>
      <c r="T32" s="431"/>
      <c r="U32" s="432"/>
    </row>
    <row r="33" spans="1:21" outlineLevel="1">
      <c r="A33" s="459"/>
      <c r="B33" s="312"/>
      <c r="C33" s="252"/>
      <c r="D33" s="408"/>
      <c r="E33" s="408"/>
      <c r="F33" s="408"/>
      <c r="G33" s="409"/>
      <c r="I33" s="441"/>
      <c r="J33" s="442"/>
      <c r="K33" s="442"/>
      <c r="L33" s="442"/>
      <c r="M33" s="442"/>
      <c r="N33" s="443"/>
      <c r="P33" s="430"/>
      <c r="Q33" s="431"/>
      <c r="R33" s="431"/>
      <c r="S33" s="431"/>
      <c r="T33" s="431"/>
      <c r="U33" s="432"/>
    </row>
    <row r="34" spans="1:21" outlineLevel="1">
      <c r="A34" s="459"/>
      <c r="B34" s="312"/>
      <c r="C34" s="252"/>
      <c r="D34" s="408"/>
      <c r="E34" s="408"/>
      <c r="F34" s="408"/>
      <c r="G34" s="409"/>
      <c r="I34" s="441"/>
      <c r="J34" s="442"/>
      <c r="K34" s="442"/>
      <c r="L34" s="442"/>
      <c r="M34" s="442"/>
      <c r="N34" s="443"/>
      <c r="P34" s="430"/>
      <c r="Q34" s="431"/>
      <c r="R34" s="431"/>
      <c r="S34" s="431"/>
      <c r="T34" s="431"/>
      <c r="U34" s="432"/>
    </row>
    <row r="35" spans="1:21" outlineLevel="1">
      <c r="A35" s="459"/>
      <c r="B35" s="312"/>
      <c r="C35" s="252"/>
      <c r="D35" s="408"/>
      <c r="E35" s="408"/>
      <c r="F35" s="408"/>
      <c r="G35" s="409"/>
      <c r="I35" s="441"/>
      <c r="J35" s="442"/>
      <c r="K35" s="442"/>
      <c r="L35" s="442"/>
      <c r="M35" s="442"/>
      <c r="N35" s="443"/>
      <c r="P35" s="430"/>
      <c r="Q35" s="431"/>
      <c r="R35" s="431"/>
      <c r="S35" s="431"/>
      <c r="T35" s="431"/>
      <c r="U35" s="432"/>
    </row>
    <row r="36" spans="1:21" outlineLevel="1">
      <c r="A36" s="459"/>
      <c r="B36" s="312"/>
      <c r="C36" s="252"/>
      <c r="D36" s="408"/>
      <c r="E36" s="408"/>
      <c r="F36" s="408"/>
      <c r="G36" s="409"/>
      <c r="I36" s="441"/>
      <c r="J36" s="442"/>
      <c r="K36" s="442"/>
      <c r="L36" s="442"/>
      <c r="M36" s="442"/>
      <c r="N36" s="443"/>
      <c r="P36" s="430"/>
      <c r="Q36" s="431"/>
      <c r="R36" s="431"/>
      <c r="S36" s="431"/>
      <c r="T36" s="431"/>
      <c r="U36" s="432"/>
    </row>
    <row r="37" spans="1:21" outlineLevel="1">
      <c r="A37" s="459"/>
      <c r="B37" s="312"/>
      <c r="C37" s="252"/>
      <c r="D37" s="408"/>
      <c r="E37" s="408"/>
      <c r="F37" s="408"/>
      <c r="G37" s="409"/>
      <c r="I37" s="441"/>
      <c r="J37" s="442"/>
      <c r="K37" s="442"/>
      <c r="L37" s="442"/>
      <c r="M37" s="442"/>
      <c r="N37" s="443"/>
      <c r="P37" s="430"/>
      <c r="Q37" s="431"/>
      <c r="R37" s="431"/>
      <c r="S37" s="431"/>
      <c r="T37" s="431"/>
      <c r="U37" s="432"/>
    </row>
    <row r="38" spans="1:21" outlineLevel="1">
      <c r="A38" s="459"/>
      <c r="B38" s="312"/>
      <c r="C38" s="252"/>
      <c r="D38" s="408"/>
      <c r="E38" s="408"/>
      <c r="F38" s="408"/>
      <c r="G38" s="409"/>
      <c r="I38" s="441"/>
      <c r="J38" s="442"/>
      <c r="K38" s="442"/>
      <c r="L38" s="442"/>
      <c r="M38" s="442"/>
      <c r="N38" s="443"/>
      <c r="P38" s="430"/>
      <c r="Q38" s="431"/>
      <c r="R38" s="431"/>
      <c r="S38" s="431"/>
      <c r="T38" s="431"/>
      <c r="U38" s="432"/>
    </row>
    <row r="39" spans="1:21" outlineLevel="1">
      <c r="A39" s="459"/>
      <c r="B39" s="312"/>
      <c r="C39" s="252"/>
      <c r="D39" s="408"/>
      <c r="E39" s="408"/>
      <c r="F39" s="408"/>
      <c r="G39" s="409"/>
      <c r="I39" s="441"/>
      <c r="J39" s="442"/>
      <c r="K39" s="442"/>
      <c r="L39" s="442"/>
      <c r="M39" s="442"/>
      <c r="N39" s="443"/>
      <c r="P39" s="430"/>
      <c r="Q39" s="431"/>
      <c r="R39" s="431"/>
      <c r="S39" s="431"/>
      <c r="T39" s="431"/>
      <c r="U39" s="432"/>
    </row>
    <row r="40" spans="1:21" ht="13.5" outlineLevel="1" thickBot="1">
      <c r="A40" s="460"/>
      <c r="B40" s="313"/>
      <c r="C40" s="314"/>
      <c r="D40" s="469"/>
      <c r="E40" s="469"/>
      <c r="F40" s="469"/>
      <c r="G40" s="470"/>
      <c r="I40" s="441"/>
      <c r="J40" s="442"/>
      <c r="K40" s="442"/>
      <c r="L40" s="442"/>
      <c r="M40" s="442"/>
      <c r="N40" s="443"/>
      <c r="P40" s="430"/>
      <c r="Q40" s="431"/>
      <c r="R40" s="431"/>
      <c r="S40" s="431"/>
      <c r="T40" s="431"/>
      <c r="U40" s="432"/>
    </row>
    <row r="41" spans="1:21" outlineLevel="1">
      <c r="A41" s="154"/>
      <c r="B41" s="248"/>
      <c r="C41" s="248"/>
      <c r="D41" s="248"/>
      <c r="E41" s="248"/>
      <c r="F41" s="248"/>
      <c r="G41" s="248"/>
      <c r="I41" s="441"/>
      <c r="J41" s="442"/>
      <c r="K41" s="442"/>
      <c r="L41" s="442"/>
      <c r="M41" s="442"/>
      <c r="N41" s="443"/>
      <c r="P41" s="430"/>
      <c r="Q41" s="431"/>
      <c r="R41" s="431"/>
      <c r="S41" s="431"/>
      <c r="T41" s="431"/>
      <c r="U41" s="432"/>
    </row>
    <row r="42" spans="1:21" outlineLevel="1">
      <c r="A42" s="154"/>
      <c r="B42" s="248"/>
      <c r="C42" s="248"/>
      <c r="D42" s="248"/>
      <c r="E42" s="248"/>
      <c r="F42" s="248"/>
      <c r="G42" s="248"/>
      <c r="I42" s="441"/>
      <c r="J42" s="442"/>
      <c r="K42" s="442"/>
      <c r="L42" s="442"/>
      <c r="M42" s="442"/>
      <c r="N42" s="443"/>
      <c r="P42" s="430"/>
      <c r="Q42" s="431"/>
      <c r="R42" s="431"/>
      <c r="S42" s="431"/>
      <c r="T42" s="431"/>
      <c r="U42" s="432"/>
    </row>
    <row r="43" spans="1:21" outlineLevel="1">
      <c r="A43" s="154"/>
      <c r="B43" s="248"/>
      <c r="C43" s="248"/>
      <c r="D43" s="248"/>
      <c r="E43" s="248"/>
      <c r="F43" s="248"/>
      <c r="G43" s="248"/>
      <c r="I43" s="441"/>
      <c r="J43" s="442"/>
      <c r="K43" s="442"/>
      <c r="L43" s="442"/>
      <c r="M43" s="442"/>
      <c r="N43" s="443"/>
      <c r="P43" s="430"/>
      <c r="Q43" s="431"/>
      <c r="R43" s="431"/>
      <c r="S43" s="431"/>
      <c r="T43" s="431"/>
      <c r="U43" s="432"/>
    </row>
    <row r="44" spans="1:21" outlineLevel="1">
      <c r="A44" s="154"/>
      <c r="B44" s="248"/>
      <c r="C44" s="248"/>
      <c r="D44" s="248"/>
      <c r="E44" s="248"/>
      <c r="F44" s="248"/>
      <c r="G44" s="248"/>
      <c r="I44" s="441"/>
      <c r="J44" s="442"/>
      <c r="K44" s="442"/>
      <c r="L44" s="442"/>
      <c r="M44" s="442"/>
      <c r="N44" s="443"/>
      <c r="P44" s="430"/>
      <c r="Q44" s="431"/>
      <c r="R44" s="431"/>
      <c r="S44" s="431"/>
      <c r="T44" s="431"/>
      <c r="U44" s="432"/>
    </row>
    <row r="45" spans="1:21" outlineLevel="1">
      <c r="A45" s="154"/>
      <c r="B45" s="248"/>
      <c r="C45" s="248"/>
      <c r="D45" s="248"/>
      <c r="E45" s="248"/>
      <c r="F45" s="248"/>
      <c r="G45" s="248"/>
      <c r="I45" s="444"/>
      <c r="J45" s="445"/>
      <c r="K45" s="445"/>
      <c r="L45" s="445"/>
      <c r="M45" s="445"/>
      <c r="N45" s="446"/>
      <c r="P45" s="433"/>
      <c r="Q45" s="434"/>
      <c r="R45" s="434"/>
      <c r="S45" s="434"/>
      <c r="T45" s="434"/>
      <c r="U45" s="435"/>
    </row>
    <row r="46" spans="1:21" outlineLevel="1">
      <c r="A46" s="154"/>
      <c r="B46" s="248"/>
      <c r="C46" s="248"/>
      <c r="D46" s="248"/>
      <c r="E46" s="248"/>
      <c r="F46" s="248"/>
      <c r="G46" s="248"/>
    </row>
    <row r="47" spans="1:21">
      <c r="A47" s="154"/>
      <c r="B47" s="155"/>
    </row>
    <row r="48" spans="1:21" ht="15">
      <c r="A48" s="12" t="s">
        <v>376</v>
      </c>
    </row>
    <row r="49" spans="1:54" ht="15" outlineLevel="1">
      <c r="A49" s="12"/>
    </row>
    <row r="50" spans="1:54" ht="13.5" outlineLevel="1" thickBot="1">
      <c r="A50" s="4" t="s">
        <v>377</v>
      </c>
    </row>
    <row r="51" spans="1:54" outlineLevel="2">
      <c r="B51" s="19"/>
      <c r="C51" s="19"/>
      <c r="D51" s="19"/>
      <c r="E51" s="471" t="s">
        <v>270</v>
      </c>
      <c r="F51" s="461"/>
      <c r="G51" s="461"/>
      <c r="H51" s="461"/>
      <c r="I51" s="461"/>
      <c r="J51" s="461" t="s">
        <v>271</v>
      </c>
      <c r="K51" s="461"/>
      <c r="L51" s="461"/>
      <c r="M51" s="461"/>
      <c r="N51" s="461"/>
      <c r="O51" s="461" t="s">
        <v>272</v>
      </c>
      <c r="P51" s="461"/>
      <c r="Q51" s="461"/>
      <c r="R51" s="461"/>
      <c r="S51" s="461"/>
      <c r="T51" s="461" t="s">
        <v>273</v>
      </c>
      <c r="U51" s="461"/>
      <c r="V51" s="461"/>
      <c r="W51" s="461"/>
      <c r="X51" s="461"/>
      <c r="Y51" s="461" t="s">
        <v>378</v>
      </c>
      <c r="Z51" s="461"/>
      <c r="AA51" s="461"/>
      <c r="AB51" s="461"/>
      <c r="AC51" s="461"/>
      <c r="AD51" s="461" t="s">
        <v>379</v>
      </c>
      <c r="AE51" s="461"/>
      <c r="AF51" s="461"/>
      <c r="AG51" s="461"/>
      <c r="AH51" s="461"/>
      <c r="AI51" s="461" t="s">
        <v>380</v>
      </c>
      <c r="AJ51" s="461"/>
      <c r="AK51" s="461"/>
      <c r="AL51" s="461"/>
      <c r="AM51" s="461"/>
      <c r="AN51" s="461" t="s">
        <v>381</v>
      </c>
      <c r="AO51" s="461"/>
      <c r="AP51" s="461"/>
      <c r="AQ51" s="461"/>
      <c r="AR51" s="461"/>
      <c r="AS51" s="461" t="s">
        <v>382</v>
      </c>
      <c r="AT51" s="461"/>
      <c r="AU51" s="461"/>
      <c r="AV51" s="461"/>
      <c r="AW51" s="461"/>
      <c r="AX51" s="461" t="s">
        <v>383</v>
      </c>
      <c r="AY51" s="461"/>
      <c r="AZ51" s="461"/>
      <c r="BA51" s="461"/>
      <c r="BB51" s="465"/>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3.5" outlineLevel="2" thickBot="1">
      <c r="B53" s="19" t="s">
        <v>371</v>
      </c>
      <c r="C53" s="19" t="s">
        <v>384</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48" t="s">
        <v>385</v>
      </c>
      <c r="B54" s="127"/>
      <c r="C54" s="127"/>
      <c r="D54" s="124" t="s">
        <v>386</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42"/>
    </row>
    <row r="55" spans="1:54" outlineLevel="2">
      <c r="A55" s="449"/>
      <c r="B55" s="36"/>
      <c r="C55" s="121"/>
      <c r="D55" s="2" t="s">
        <v>386</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49"/>
      <c r="B56" s="36"/>
      <c r="C56" s="121"/>
      <c r="D56" s="2" t="s">
        <v>386</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49"/>
      <c r="B57" s="36"/>
      <c r="C57" s="121"/>
      <c r="D57" s="2" t="s">
        <v>386</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49"/>
      <c r="B58" s="36"/>
      <c r="C58" s="121"/>
      <c r="D58" s="2" t="s">
        <v>386</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49"/>
      <c r="B59" s="36"/>
      <c r="C59" s="121"/>
      <c r="D59" s="2" t="s">
        <v>386</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49"/>
      <c r="B60" s="36"/>
      <c r="C60" s="121"/>
      <c r="D60" s="2" t="s">
        <v>386</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49"/>
      <c r="B61" s="36"/>
      <c r="C61" s="121"/>
      <c r="D61" s="2" t="s">
        <v>386</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49"/>
      <c r="B62" s="36"/>
      <c r="C62" s="121"/>
      <c r="D62" s="2" t="s">
        <v>386</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49"/>
      <c r="B63" s="36"/>
      <c r="C63" s="121"/>
      <c r="D63" s="2" t="s">
        <v>386</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3.5" outlineLevel="2" thickBot="1">
      <c r="A64" s="450"/>
      <c r="B64" s="122" t="s">
        <v>387</v>
      </c>
      <c r="C64" s="296" t="s">
        <v>388</v>
      </c>
      <c r="D64" s="123" t="s">
        <v>386</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3.5" outlineLevel="2" thickBot="1">
      <c r="B65" s="19"/>
      <c r="C65" s="19"/>
      <c r="D65" s="19"/>
      <c r="E65" s="15"/>
    </row>
    <row r="66" spans="1:54" ht="12.75" customHeight="1" outlineLevel="2">
      <c r="A66" s="456" t="s">
        <v>389</v>
      </c>
      <c r="B66" s="266"/>
      <c r="C66" s="267"/>
      <c r="D66" s="268" t="s">
        <v>386</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57"/>
      <c r="B67" s="252"/>
      <c r="C67" s="267"/>
      <c r="D67" s="269" t="s">
        <v>386</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57"/>
      <c r="B68" s="252"/>
      <c r="C68" s="267"/>
      <c r="D68" s="269" t="s">
        <v>386</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57"/>
      <c r="B69" s="252"/>
      <c r="C69" s="267"/>
      <c r="D69" s="269" t="s">
        <v>386</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57"/>
      <c r="B70" s="252"/>
      <c r="C70" s="267"/>
      <c r="D70" s="269" t="s">
        <v>386</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3.5" outlineLevel="2" thickBot="1">
      <c r="A71" s="458"/>
      <c r="B71" s="122" t="s">
        <v>390</v>
      </c>
      <c r="C71" s="123"/>
      <c r="D71" s="270" t="s">
        <v>386</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3.5" outlineLevel="2" thickBot="1">
      <c r="B74" s="145"/>
      <c r="C74" s="2"/>
      <c r="D74" s="2"/>
      <c r="E74" s="15"/>
    </row>
    <row r="75" spans="1:54" ht="19.5" customHeight="1" outlineLevel="2">
      <c r="A75" s="456" t="s">
        <v>391</v>
      </c>
      <c r="B75" s="127" t="s">
        <v>392</v>
      </c>
      <c r="C75" s="274"/>
      <c r="D75" s="124" t="s">
        <v>386</v>
      </c>
      <c r="E75" s="275">
        <f>-E158*'Fixed Data'!$B$27/10^2</f>
        <v>-2.0601886900836983</v>
      </c>
      <c r="F75" s="275">
        <f>-F158*'Fixed Data'!$B$27/10^2</f>
        <v>-2.1197811327987002</v>
      </c>
      <c r="G75" s="275">
        <f>-G158*'Fixed Data'!$B$27/10^2</f>
        <v>-2.1809570561429412</v>
      </c>
      <c r="H75" s="275">
        <f>-H158*'Fixed Data'!$B$27/10^2</f>
        <v>-2.2439876255330078</v>
      </c>
      <c r="I75" s="275">
        <f>-I158*'Fixed Data'!$B$27/10^2</f>
        <v>-2.3089290674979508</v>
      </c>
      <c r="J75" s="275">
        <f>-J158*'Fixed Data'!$B$27/10^2</f>
        <v>-2.3758541171884233</v>
      </c>
      <c r="K75" s="275">
        <f>-K158*'Fixed Data'!$B$27/10^2</f>
        <v>-2.445072866830865</v>
      </c>
      <c r="L75" s="275">
        <f>-L158*'Fixed Data'!$B$27/10^2</f>
        <v>-2.5163899423654374</v>
      </c>
      <c r="M75" s="275">
        <f>-M158*'Fixed Data'!$B$27/10^2</f>
        <v>-2.5898689561525821</v>
      </c>
      <c r="N75" s="275">
        <f>-N158*'Fixed Data'!$B$27/10^2</f>
        <v>-2.6655754468340631</v>
      </c>
      <c r="O75" s="275">
        <f>-O158*'Fixed Data'!$B$27/10^2</f>
        <v>-2.7330582676594806</v>
      </c>
      <c r="P75" s="275">
        <f>-P158*'Fixed Data'!$B$27/10^2</f>
        <v>-2.7997748011531485</v>
      </c>
      <c r="Q75" s="275">
        <f>-Q158*'Fixed Data'!$B$27/10^2</f>
        <v>-2.8685137865414254</v>
      </c>
      <c r="R75" s="275">
        <f>-R158*'Fixed Data'!$B$27/10^2</f>
        <v>-2.9393365350148275</v>
      </c>
      <c r="S75" s="275">
        <f>-S158*'Fixed Data'!$B$27/10^2</f>
        <v>-3.0123062156787324</v>
      </c>
      <c r="T75" s="275">
        <f>-T158*'Fixed Data'!$B$27/10^2</f>
        <v>-3.087487911899367</v>
      </c>
      <c r="U75" s="275">
        <f>-U158*'Fixed Data'!$B$27/10^2</f>
        <v>-3.1649486821574642</v>
      </c>
      <c r="V75" s="275">
        <f>-V158*'Fixed Data'!$B$27/10^2</f>
        <v>-3.2447576156429689</v>
      </c>
      <c r="W75" s="275">
        <f>-W158*'Fixed Data'!$B$27/10^2</f>
        <v>-3.3269858983676546</v>
      </c>
      <c r="X75" s="275">
        <f>-X158*'Fixed Data'!$B$27/10^2</f>
        <v>-3.4117068710136662</v>
      </c>
      <c r="Y75" s="275">
        <f>-Y158*'Fixed Data'!$B$27/10^2</f>
        <v>-3.4989961010563819</v>
      </c>
      <c r="Z75" s="275">
        <f>-Z158*'Fixed Data'!$B$27/10^2</f>
        <v>-3.5889314451206271</v>
      </c>
      <c r="AA75" s="275">
        <f>-AA158*'Fixed Data'!$B$27/10^2</f>
        <v>-3.6815931196009761</v>
      </c>
      <c r="AB75" s="275">
        <f>-AB158*'Fixed Data'!$B$27/10^2</f>
        <v>-3.7733737465113086</v>
      </c>
      <c r="AC75" s="275">
        <f>-AC158*'Fixed Data'!$B$27/10^2</f>
        <v>-28.78034347836525</v>
      </c>
      <c r="AD75" s="275">
        <f>-AD158*'Fixed Data'!$B$27/10^2</f>
        <v>-29.570095989362102</v>
      </c>
      <c r="AE75" s="275">
        <f>-AE158*'Fixed Data'!$B$27/10^2</f>
        <v>-30.383788901622815</v>
      </c>
      <c r="AF75" s="275">
        <f>-AF158*'Fixed Data'!$B$27/10^2</f>
        <v>-31.222147966428029</v>
      </c>
      <c r="AG75" s="275">
        <f>-AG158*'Fixed Data'!$B$27/10^2</f>
        <v>-32.085920932529952</v>
      </c>
      <c r="AH75" s="275">
        <f>-AH158*'Fixed Data'!$B$27/10^2</f>
        <v>-32.975878207278583</v>
      </c>
      <c r="AI75" s="275">
        <f>-AI158*'Fixed Data'!$B$27/10^2</f>
        <v>-33.892813577850262</v>
      </c>
      <c r="AJ75" s="275">
        <f>-AJ158*'Fixed Data'!$B$27/10^2</f>
        <v>-34.837544864861094</v>
      </c>
      <c r="AK75" s="275">
        <f>-AK158*'Fixed Data'!$B$27/10^2</f>
        <v>-35.810914696185066</v>
      </c>
      <c r="AL75" s="275">
        <f>-AL158*'Fixed Data'!$B$27/10^2</f>
        <v>-36.813791258233891</v>
      </c>
      <c r="AM75" s="275">
        <f>-AM158*'Fixed Data'!$B$27/10^2</f>
        <v>-37.847069039723877</v>
      </c>
      <c r="AN75" s="275">
        <f>-AN158*'Fixed Data'!$B$27/10^2</f>
        <v>-38.911669635545344</v>
      </c>
      <c r="AO75" s="275">
        <f>-AO158*'Fixed Data'!$B$27/10^2</f>
        <v>-40.008542610734374</v>
      </c>
      <c r="AP75" s="275">
        <f>-AP158*'Fixed Data'!$B$27/10^2</f>
        <v>-41.1386662968293</v>
      </c>
      <c r="AQ75" s="275">
        <f>-AQ158*'Fixed Data'!$B$27/10^2</f>
        <v>-42.303048678380854</v>
      </c>
      <c r="AR75" s="275">
        <f>-AR158*'Fixed Data'!$B$27/10^2</f>
        <v>-43.502728309513543</v>
      </c>
      <c r="AS75" s="275">
        <f>-AS158*'Fixed Data'!$B$27/10^2</f>
        <v>-44.738775222974063</v>
      </c>
      <c r="AT75" s="275">
        <f>-AT158*'Fixed Data'!$B$27/10^2</f>
        <v>-46.01229189928226</v>
      </c>
      <c r="AU75" s="275">
        <f>-AU158*'Fixed Data'!$B$27/10^2</f>
        <v>-47.324414228369257</v>
      </c>
      <c r="AV75" s="275">
        <f>-AV158*'Fixed Data'!$B$27/10^2</f>
        <v>-48.676312546343468</v>
      </c>
      <c r="AW75" s="275">
        <f>-AW158*'Fixed Data'!$B$27/10^2</f>
        <v>-50.069192649718346</v>
      </c>
      <c r="AX75" s="275">
        <f>-AX158*'Fixed Data'!$B$27/10^2</f>
        <v>-51.504296922331939</v>
      </c>
      <c r="AY75" s="275">
        <f>-AY158*'Fixed Data'!$B$27/10^2</f>
        <v>-52.920052375208805</v>
      </c>
      <c r="AZ75" s="275">
        <f>-AZ158*'Fixed Data'!$B$27/10^2</f>
        <v>-54.355808969018618</v>
      </c>
      <c r="BA75" s="275">
        <f>-BA158*'Fixed Data'!$B$27/10^2</f>
        <v>-55.835089385961908</v>
      </c>
      <c r="BB75" s="275">
        <f>-BB158*'Fixed Data'!$B$27/10^2</f>
        <v>-57.354628067724683</v>
      </c>
    </row>
    <row r="76" spans="1:54" ht="19.5" customHeight="1" outlineLevel="2">
      <c r="A76" s="457"/>
      <c r="B76" s="121"/>
      <c r="C76" s="272"/>
      <c r="D76" s="2" t="s">
        <v>386</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3.5" outlineLevel="2" thickBot="1">
      <c r="A77" s="458"/>
      <c r="B77" s="273" t="s">
        <v>393</v>
      </c>
      <c r="C77" s="271"/>
      <c r="D77" s="123" t="s">
        <v>386</v>
      </c>
      <c r="E77" s="23">
        <f t="shared" ref="E77:AJ77" si="5">SUM(E75:E76)</f>
        <v>-2.0601886900836983</v>
      </c>
      <c r="F77" s="23">
        <f t="shared" si="5"/>
        <v>-2.1197811327987002</v>
      </c>
      <c r="G77" s="23">
        <f t="shared" si="5"/>
        <v>-2.1809570561429412</v>
      </c>
      <c r="H77" s="23">
        <f t="shared" si="5"/>
        <v>-2.2439876255330078</v>
      </c>
      <c r="I77" s="23">
        <f t="shared" si="5"/>
        <v>-2.3089290674979508</v>
      </c>
      <c r="J77" s="23">
        <f t="shared" si="5"/>
        <v>-2.3758541171884233</v>
      </c>
      <c r="K77" s="23">
        <f t="shared" si="5"/>
        <v>-2.445072866830865</v>
      </c>
      <c r="L77" s="23">
        <f t="shared" si="5"/>
        <v>-2.5163899423654374</v>
      </c>
      <c r="M77" s="23">
        <f t="shared" si="5"/>
        <v>-2.5898689561525821</v>
      </c>
      <c r="N77" s="23">
        <f t="shared" si="5"/>
        <v>-2.6655754468340631</v>
      </c>
      <c r="O77" s="23">
        <f t="shared" si="5"/>
        <v>-2.7330582676594806</v>
      </c>
      <c r="P77" s="23">
        <f t="shared" si="5"/>
        <v>-2.7997748011531485</v>
      </c>
      <c r="Q77" s="23">
        <f t="shared" si="5"/>
        <v>-2.8685137865414254</v>
      </c>
      <c r="R77" s="23">
        <f t="shared" si="5"/>
        <v>-2.9393365350148275</v>
      </c>
      <c r="S77" s="23">
        <f t="shared" si="5"/>
        <v>-3.0123062156787324</v>
      </c>
      <c r="T77" s="23">
        <f t="shared" si="5"/>
        <v>-3.087487911899367</v>
      </c>
      <c r="U77" s="23">
        <f t="shared" si="5"/>
        <v>-3.1649486821574642</v>
      </c>
      <c r="V77" s="23">
        <f t="shared" si="5"/>
        <v>-3.2447576156429689</v>
      </c>
      <c r="W77" s="23">
        <f t="shared" si="5"/>
        <v>-3.3269858983676546</v>
      </c>
      <c r="X77" s="23">
        <f t="shared" si="5"/>
        <v>-3.4117068710136662</v>
      </c>
      <c r="Y77" s="23">
        <f t="shared" si="5"/>
        <v>-3.4989961010563819</v>
      </c>
      <c r="Z77" s="23">
        <f t="shared" si="5"/>
        <v>-3.5889314451206271</v>
      </c>
      <c r="AA77" s="23">
        <f t="shared" si="5"/>
        <v>-3.6815931196009761</v>
      </c>
      <c r="AB77" s="23">
        <f t="shared" si="5"/>
        <v>-3.7733737465113086</v>
      </c>
      <c r="AC77" s="23">
        <f t="shared" si="5"/>
        <v>-28.78034347836525</v>
      </c>
      <c r="AD77" s="23">
        <f t="shared" si="5"/>
        <v>-29.570095989362102</v>
      </c>
      <c r="AE77" s="23">
        <f t="shared" si="5"/>
        <v>-30.383788901622815</v>
      </c>
      <c r="AF77" s="23">
        <f t="shared" si="5"/>
        <v>-31.222147966428029</v>
      </c>
      <c r="AG77" s="23">
        <f t="shared" si="5"/>
        <v>-32.085920932529952</v>
      </c>
      <c r="AH77" s="23">
        <f t="shared" si="5"/>
        <v>-32.975878207278583</v>
      </c>
      <c r="AI77" s="23">
        <f t="shared" si="5"/>
        <v>-33.892813577850262</v>
      </c>
      <c r="AJ77" s="23">
        <f t="shared" si="5"/>
        <v>-34.837544864861094</v>
      </c>
      <c r="AK77" s="23">
        <f t="shared" ref="AK77:BB77" si="6">SUM(AK75:AK76)</f>
        <v>-35.810914696185066</v>
      </c>
      <c r="AL77" s="23">
        <f t="shared" si="6"/>
        <v>-36.813791258233891</v>
      </c>
      <c r="AM77" s="23">
        <f t="shared" si="6"/>
        <v>-37.847069039723877</v>
      </c>
      <c r="AN77" s="23">
        <f t="shared" si="6"/>
        <v>-38.911669635545344</v>
      </c>
      <c r="AO77" s="23">
        <f t="shared" si="6"/>
        <v>-40.008542610734374</v>
      </c>
      <c r="AP77" s="23">
        <f t="shared" si="6"/>
        <v>-41.1386662968293</v>
      </c>
      <c r="AQ77" s="23">
        <f t="shared" si="6"/>
        <v>-42.303048678380854</v>
      </c>
      <c r="AR77" s="23">
        <f t="shared" si="6"/>
        <v>-43.502728309513543</v>
      </c>
      <c r="AS77" s="23">
        <f t="shared" si="6"/>
        <v>-44.738775222974063</v>
      </c>
      <c r="AT77" s="23">
        <f t="shared" si="6"/>
        <v>-46.01229189928226</v>
      </c>
      <c r="AU77" s="23">
        <f t="shared" si="6"/>
        <v>-47.324414228369257</v>
      </c>
      <c r="AV77" s="23">
        <f t="shared" si="6"/>
        <v>-48.676312546343468</v>
      </c>
      <c r="AW77" s="23">
        <f t="shared" si="6"/>
        <v>-50.069192649718346</v>
      </c>
      <c r="AX77" s="23">
        <f t="shared" si="6"/>
        <v>-51.504296922331939</v>
      </c>
      <c r="AY77" s="23">
        <f t="shared" si="6"/>
        <v>-52.920052375208805</v>
      </c>
      <c r="AZ77" s="23">
        <f t="shared" si="6"/>
        <v>-54.355808969018618</v>
      </c>
      <c r="BA77" s="23">
        <f t="shared" si="6"/>
        <v>-55.835089385961908</v>
      </c>
      <c r="BB77" s="255">
        <f t="shared" si="6"/>
        <v>-57.354628067724683</v>
      </c>
    </row>
    <row r="78" spans="1:54" outlineLevel="2">
      <c r="B78" s="19"/>
      <c r="C78" s="19"/>
      <c r="D78" s="19"/>
      <c r="E78" s="15"/>
    </row>
    <row r="79" spans="1:54" s="7" customFormat="1" ht="13.5" outlineLevel="1" thickBot="1">
      <c r="B79" s="125"/>
      <c r="C79" s="125"/>
      <c r="D79" s="125"/>
      <c r="E79" s="247"/>
    </row>
    <row r="80" spans="1:54" outlineLevel="1">
      <c r="A80" s="4" t="s">
        <v>394</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395</v>
      </c>
      <c r="C81" s="6" t="s">
        <v>396</v>
      </c>
      <c r="D81" t="s">
        <v>397</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398</v>
      </c>
      <c r="C82" t="s">
        <v>399</v>
      </c>
      <c r="D82" t="s">
        <v>386</v>
      </c>
      <c r="E82" s="21">
        <f t="shared" ref="E82:AJ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ref="AK82:BB82" si="9">AK64*AK81</f>
        <v>0</v>
      </c>
      <c r="AL82" s="21">
        <f t="shared" si="9"/>
        <v>0</v>
      </c>
      <c r="AM82" s="21">
        <f t="shared" si="9"/>
        <v>0</v>
      </c>
      <c r="AN82" s="21">
        <f t="shared" si="9"/>
        <v>0</v>
      </c>
      <c r="AO82" s="21">
        <f t="shared" si="9"/>
        <v>0</v>
      </c>
      <c r="AP82" s="21">
        <f t="shared" si="9"/>
        <v>0</v>
      </c>
      <c r="AQ82" s="21">
        <f t="shared" si="9"/>
        <v>0</v>
      </c>
      <c r="AR82" s="21">
        <f t="shared" si="9"/>
        <v>0</v>
      </c>
      <c r="AS82" s="21">
        <f t="shared" si="9"/>
        <v>0</v>
      </c>
      <c r="AT82" s="21">
        <f t="shared" si="9"/>
        <v>0</v>
      </c>
      <c r="AU82" s="21">
        <f t="shared" si="9"/>
        <v>0</v>
      </c>
      <c r="AV82" s="21">
        <f t="shared" si="9"/>
        <v>0</v>
      </c>
      <c r="AW82" s="21">
        <f t="shared" si="9"/>
        <v>0</v>
      </c>
      <c r="AX82" s="21">
        <f t="shared" si="9"/>
        <v>0</v>
      </c>
      <c r="AY82" s="21">
        <f t="shared" si="9"/>
        <v>0</v>
      </c>
      <c r="AZ82" s="21">
        <f t="shared" si="9"/>
        <v>0</v>
      </c>
      <c r="BA82" s="21">
        <f t="shared" si="9"/>
        <v>0</v>
      </c>
      <c r="BB82" s="21">
        <f t="shared" si="9"/>
        <v>0</v>
      </c>
    </row>
    <row r="83" spans="1:54" outlineLevel="2">
      <c r="A83" s="8"/>
      <c r="B83" t="s">
        <v>400</v>
      </c>
      <c r="C83" t="s">
        <v>401</v>
      </c>
      <c r="D83" t="s">
        <v>386</v>
      </c>
      <c r="E83" s="21">
        <f t="shared" ref="E83:AJ83" si="10">E64-E82</f>
        <v>0</v>
      </c>
      <c r="F83" s="21">
        <f t="shared" si="10"/>
        <v>0</v>
      </c>
      <c r="G83" s="21">
        <f t="shared" si="10"/>
        <v>0</v>
      </c>
      <c r="H83" s="21">
        <f t="shared" si="10"/>
        <v>0</v>
      </c>
      <c r="I83" s="21">
        <f t="shared" si="10"/>
        <v>0</v>
      </c>
      <c r="J83" s="21">
        <f t="shared" si="10"/>
        <v>0</v>
      </c>
      <c r="K83" s="21">
        <f t="shared" si="10"/>
        <v>0</v>
      </c>
      <c r="L83" s="21">
        <f t="shared" si="10"/>
        <v>0</v>
      </c>
      <c r="M83" s="21">
        <f t="shared" si="10"/>
        <v>0</v>
      </c>
      <c r="N83" s="21">
        <f t="shared" si="10"/>
        <v>0</v>
      </c>
      <c r="O83" s="21">
        <f t="shared" si="10"/>
        <v>0</v>
      </c>
      <c r="P83" s="21">
        <f t="shared" si="10"/>
        <v>0</v>
      </c>
      <c r="Q83" s="21">
        <f t="shared" si="10"/>
        <v>0</v>
      </c>
      <c r="R83" s="21">
        <f t="shared" si="10"/>
        <v>0</v>
      </c>
      <c r="S83" s="21">
        <f t="shared" si="10"/>
        <v>0</v>
      </c>
      <c r="T83" s="21">
        <f t="shared" si="10"/>
        <v>0</v>
      </c>
      <c r="U83" s="21">
        <f t="shared" si="10"/>
        <v>0</v>
      </c>
      <c r="V83" s="21">
        <f t="shared" si="10"/>
        <v>0</v>
      </c>
      <c r="W83" s="21">
        <f t="shared" si="10"/>
        <v>0</v>
      </c>
      <c r="X83" s="21">
        <f t="shared" si="10"/>
        <v>0</v>
      </c>
      <c r="Y83" s="21">
        <f t="shared" si="10"/>
        <v>0</v>
      </c>
      <c r="Z83" s="21">
        <f t="shared" si="10"/>
        <v>0</v>
      </c>
      <c r="AA83" s="21">
        <f t="shared" si="10"/>
        <v>0</v>
      </c>
      <c r="AB83" s="21">
        <f t="shared" si="10"/>
        <v>0</v>
      </c>
      <c r="AC83" s="21">
        <f t="shared" si="10"/>
        <v>0</v>
      </c>
      <c r="AD83" s="21">
        <f t="shared" si="10"/>
        <v>0</v>
      </c>
      <c r="AE83" s="21">
        <f t="shared" si="10"/>
        <v>0</v>
      </c>
      <c r="AF83" s="21">
        <f t="shared" si="10"/>
        <v>0</v>
      </c>
      <c r="AG83" s="21">
        <f t="shared" si="10"/>
        <v>0</v>
      </c>
      <c r="AH83" s="21">
        <f t="shared" si="10"/>
        <v>0</v>
      </c>
      <c r="AI83" s="21">
        <f t="shared" si="10"/>
        <v>0</v>
      </c>
      <c r="AJ83" s="21">
        <f t="shared" si="10"/>
        <v>0</v>
      </c>
      <c r="AK83" s="21">
        <f t="shared" ref="AK83:BB83" si="11">AK64-AK82</f>
        <v>0</v>
      </c>
      <c r="AL83" s="21">
        <f t="shared" si="11"/>
        <v>0</v>
      </c>
      <c r="AM83" s="21">
        <f t="shared" si="11"/>
        <v>0</v>
      </c>
      <c r="AN83" s="21">
        <f t="shared" si="11"/>
        <v>0</v>
      </c>
      <c r="AO83" s="21">
        <f t="shared" si="11"/>
        <v>0</v>
      </c>
      <c r="AP83" s="21">
        <f t="shared" si="11"/>
        <v>0</v>
      </c>
      <c r="AQ83" s="21">
        <f t="shared" si="11"/>
        <v>0</v>
      </c>
      <c r="AR83" s="21">
        <f t="shared" si="11"/>
        <v>0</v>
      </c>
      <c r="AS83" s="21">
        <f t="shared" si="11"/>
        <v>0</v>
      </c>
      <c r="AT83" s="21">
        <f t="shared" si="11"/>
        <v>0</v>
      </c>
      <c r="AU83" s="21">
        <f t="shared" si="11"/>
        <v>0</v>
      </c>
      <c r="AV83" s="21">
        <f t="shared" si="11"/>
        <v>0</v>
      </c>
      <c r="AW83" s="21">
        <f t="shared" si="11"/>
        <v>0</v>
      </c>
      <c r="AX83" s="21">
        <f t="shared" si="11"/>
        <v>0</v>
      </c>
      <c r="AY83" s="21">
        <f t="shared" si="11"/>
        <v>0</v>
      </c>
      <c r="AZ83" s="21">
        <f t="shared" si="11"/>
        <v>0</v>
      </c>
      <c r="BA83" s="21">
        <f t="shared" si="11"/>
        <v>0</v>
      </c>
      <c r="BB83" s="21">
        <f t="shared" si="11"/>
        <v>0</v>
      </c>
    </row>
    <row r="84" spans="1:54" ht="14.25" hidden="1" outlineLevel="3">
      <c r="A84" s="8"/>
      <c r="B84" t="s">
        <v>402</v>
      </c>
      <c r="C84" t="s">
        <v>403</v>
      </c>
      <c r="D84" t="s">
        <v>386</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404</v>
      </c>
      <c r="C85" t="s">
        <v>405</v>
      </c>
      <c r="D85" t="s">
        <v>386</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406</v>
      </c>
      <c r="C86" t="s">
        <v>407</v>
      </c>
      <c r="D86" t="s">
        <v>386</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408</v>
      </c>
      <c r="C87" t="s">
        <v>409</v>
      </c>
      <c r="D87" t="s">
        <v>386</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410</v>
      </c>
      <c r="C88" t="s">
        <v>411</v>
      </c>
      <c r="D88" t="s">
        <v>386</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412</v>
      </c>
      <c r="C89" t="s">
        <v>413</v>
      </c>
      <c r="D89" t="s">
        <v>386</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414</v>
      </c>
      <c r="C90" t="s">
        <v>415</v>
      </c>
      <c r="D90" t="s">
        <v>386</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416</v>
      </c>
      <c r="C91" t="s">
        <v>417</v>
      </c>
      <c r="D91" t="s">
        <v>386</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418</v>
      </c>
      <c r="C92" t="s">
        <v>419</v>
      </c>
      <c r="D92" t="s">
        <v>386</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420</v>
      </c>
      <c r="C93" t="s">
        <v>421</v>
      </c>
      <c r="D93" t="s">
        <v>386</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422</v>
      </c>
      <c r="C94" t="s">
        <v>423</v>
      </c>
      <c r="D94" t="s">
        <v>386</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424</v>
      </c>
      <c r="C95" t="s">
        <v>425</v>
      </c>
      <c r="D95" t="s">
        <v>386</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426</v>
      </c>
      <c r="C96" t="s">
        <v>427</v>
      </c>
      <c r="D96" t="s">
        <v>386</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428</v>
      </c>
      <c r="C97" t="s">
        <v>429</v>
      </c>
      <c r="D97" t="s">
        <v>386</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430</v>
      </c>
      <c r="C98" t="s">
        <v>431</v>
      </c>
      <c r="D98" t="s">
        <v>386</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432</v>
      </c>
      <c r="C99" t="s">
        <v>433</v>
      </c>
      <c r="D99" t="s">
        <v>386</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434</v>
      </c>
      <c r="C100" t="s">
        <v>435</v>
      </c>
      <c r="D100" t="s">
        <v>386</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436</v>
      </c>
      <c r="C101" t="s">
        <v>437</v>
      </c>
      <c r="D101" t="s">
        <v>386</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438</v>
      </c>
      <c r="C102" t="s">
        <v>439</v>
      </c>
      <c r="D102" t="s">
        <v>386</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440</v>
      </c>
      <c r="C103" t="s">
        <v>441</v>
      </c>
      <c r="D103" t="s">
        <v>386</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442</v>
      </c>
      <c r="C104" t="s">
        <v>443</v>
      </c>
      <c r="D104" t="s">
        <v>386</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444</v>
      </c>
      <c r="C105" t="s">
        <v>445</v>
      </c>
      <c r="D105" t="s">
        <v>386</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446</v>
      </c>
      <c r="C106" t="s">
        <v>447</v>
      </c>
      <c r="D106" t="s">
        <v>386</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448</v>
      </c>
      <c r="C107" t="s">
        <v>449</v>
      </c>
      <c r="D107" t="s">
        <v>386</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4.25" outlineLevel="2" collapsed="1">
      <c r="A128" s="8"/>
      <c r="B128" t="s">
        <v>450</v>
      </c>
      <c r="C128" t="s">
        <v>451</v>
      </c>
      <c r="D128" t="s">
        <v>386</v>
      </c>
      <c r="E128" s="21">
        <f>SUM(E84:E127)</f>
        <v>0</v>
      </c>
      <c r="F128" s="21">
        <f t="shared" ref="F128:AW128" si="12">SUM(F84:F127)</f>
        <v>0</v>
      </c>
      <c r="G128" s="21">
        <f t="shared" si="12"/>
        <v>0</v>
      </c>
      <c r="H128" s="21">
        <f t="shared" si="12"/>
        <v>0</v>
      </c>
      <c r="I128" s="21">
        <f t="shared" si="12"/>
        <v>0</v>
      </c>
      <c r="J128" s="21">
        <f t="shared" si="12"/>
        <v>0</v>
      </c>
      <c r="K128" s="21">
        <f t="shared" si="12"/>
        <v>0</v>
      </c>
      <c r="L128" s="21">
        <f t="shared" si="12"/>
        <v>0</v>
      </c>
      <c r="M128" s="21">
        <f t="shared" si="12"/>
        <v>0</v>
      </c>
      <c r="N128" s="21">
        <f t="shared" si="12"/>
        <v>0</v>
      </c>
      <c r="O128" s="21">
        <f t="shared" si="12"/>
        <v>0</v>
      </c>
      <c r="P128" s="21">
        <f t="shared" si="12"/>
        <v>0</v>
      </c>
      <c r="Q128" s="21">
        <f t="shared" si="12"/>
        <v>0</v>
      </c>
      <c r="R128" s="21">
        <f t="shared" si="12"/>
        <v>0</v>
      </c>
      <c r="S128" s="21">
        <f t="shared" si="12"/>
        <v>0</v>
      </c>
      <c r="T128" s="21">
        <f t="shared" si="12"/>
        <v>0</v>
      </c>
      <c r="U128" s="21">
        <f t="shared" si="12"/>
        <v>0</v>
      </c>
      <c r="V128" s="21">
        <f t="shared" si="12"/>
        <v>0</v>
      </c>
      <c r="W128" s="21">
        <f t="shared" si="12"/>
        <v>0</v>
      </c>
      <c r="X128" s="21">
        <f t="shared" si="12"/>
        <v>0</v>
      </c>
      <c r="Y128" s="21">
        <f t="shared" si="12"/>
        <v>0</v>
      </c>
      <c r="Z128" s="21">
        <f t="shared" si="12"/>
        <v>0</v>
      </c>
      <c r="AA128" s="21">
        <f t="shared" si="12"/>
        <v>0</v>
      </c>
      <c r="AB128" s="21">
        <f t="shared" si="12"/>
        <v>0</v>
      </c>
      <c r="AC128" s="21">
        <f t="shared" si="12"/>
        <v>0</v>
      </c>
      <c r="AD128" s="21">
        <f t="shared" si="12"/>
        <v>0</v>
      </c>
      <c r="AE128" s="21">
        <f t="shared" si="12"/>
        <v>0</v>
      </c>
      <c r="AF128" s="21">
        <f t="shared" si="12"/>
        <v>0</v>
      </c>
      <c r="AG128" s="21">
        <f t="shared" si="12"/>
        <v>0</v>
      </c>
      <c r="AH128" s="21">
        <f t="shared" si="12"/>
        <v>0</v>
      </c>
      <c r="AI128" s="21">
        <f t="shared" si="12"/>
        <v>0</v>
      </c>
      <c r="AJ128" s="21">
        <f t="shared" si="12"/>
        <v>0</v>
      </c>
      <c r="AK128" s="21">
        <f t="shared" si="12"/>
        <v>0</v>
      </c>
      <c r="AL128" s="21">
        <f t="shared" si="12"/>
        <v>0</v>
      </c>
      <c r="AM128" s="21">
        <f t="shared" si="12"/>
        <v>0</v>
      </c>
      <c r="AN128" s="21">
        <f t="shared" si="12"/>
        <v>0</v>
      </c>
      <c r="AO128" s="21">
        <f t="shared" si="12"/>
        <v>0</v>
      </c>
      <c r="AP128" s="21">
        <f t="shared" si="12"/>
        <v>0</v>
      </c>
      <c r="AQ128" s="21">
        <f t="shared" si="12"/>
        <v>0</v>
      </c>
      <c r="AR128" s="21">
        <f t="shared" si="12"/>
        <v>0</v>
      </c>
      <c r="AS128" s="21">
        <f t="shared" si="12"/>
        <v>0</v>
      </c>
      <c r="AT128" s="21">
        <f t="shared" si="12"/>
        <v>0</v>
      </c>
      <c r="AU128" s="21">
        <f t="shared" si="12"/>
        <v>0</v>
      </c>
      <c r="AV128" s="21">
        <f t="shared" si="12"/>
        <v>0</v>
      </c>
      <c r="AW128" s="21">
        <f t="shared" si="12"/>
        <v>0</v>
      </c>
      <c r="AX128" s="21">
        <f>SUM(AX84:AX127)</f>
        <v>0</v>
      </c>
      <c r="AY128" s="21">
        <f>SUM(AY84:AY127)</f>
        <v>0</v>
      </c>
      <c r="AZ128" s="21">
        <f>SUM(AZ84:AZ127)</f>
        <v>0</v>
      </c>
      <c r="BA128" s="21">
        <f>SUM(BA84:BA127)</f>
        <v>0</v>
      </c>
      <c r="BB128" s="21">
        <f>SUM(BB84:BB127)</f>
        <v>0</v>
      </c>
    </row>
    <row r="129" spans="1:54" ht="15" customHeight="1" outlineLevel="2">
      <c r="A129" s="8"/>
      <c r="B129" t="s">
        <v>452</v>
      </c>
      <c r="C129" t="s">
        <v>453</v>
      </c>
      <c r="D129" t="s">
        <v>386</v>
      </c>
      <c r="E129" s="21">
        <v>0</v>
      </c>
      <c r="F129" s="21">
        <f>E131</f>
        <v>0</v>
      </c>
      <c r="G129" s="21">
        <f t="shared" ref="G129:AW129" si="13">F131</f>
        <v>0</v>
      </c>
      <c r="H129" s="21">
        <f t="shared" si="13"/>
        <v>0</v>
      </c>
      <c r="I129" s="21">
        <f t="shared" si="13"/>
        <v>0</v>
      </c>
      <c r="J129" s="21">
        <f t="shared" si="13"/>
        <v>0</v>
      </c>
      <c r="K129" s="21">
        <f t="shared" si="13"/>
        <v>0</v>
      </c>
      <c r="L129" s="21">
        <f t="shared" si="13"/>
        <v>0</v>
      </c>
      <c r="M129" s="21">
        <f t="shared" si="13"/>
        <v>0</v>
      </c>
      <c r="N129" s="21">
        <f t="shared" si="13"/>
        <v>0</v>
      </c>
      <c r="O129" s="21">
        <f t="shared" si="13"/>
        <v>0</v>
      </c>
      <c r="P129" s="21">
        <f t="shared" si="13"/>
        <v>0</v>
      </c>
      <c r="Q129" s="21">
        <f t="shared" si="13"/>
        <v>0</v>
      </c>
      <c r="R129" s="21">
        <f t="shared" si="13"/>
        <v>0</v>
      </c>
      <c r="S129" s="21">
        <f t="shared" si="13"/>
        <v>0</v>
      </c>
      <c r="T129" s="21">
        <f t="shared" si="13"/>
        <v>0</v>
      </c>
      <c r="U129" s="21">
        <f t="shared" si="13"/>
        <v>0</v>
      </c>
      <c r="V129" s="21">
        <f t="shared" si="13"/>
        <v>0</v>
      </c>
      <c r="W129" s="21">
        <f t="shared" si="13"/>
        <v>0</v>
      </c>
      <c r="X129" s="21">
        <f t="shared" si="13"/>
        <v>0</v>
      </c>
      <c r="Y129" s="21">
        <f t="shared" si="13"/>
        <v>0</v>
      </c>
      <c r="Z129" s="21">
        <f t="shared" si="13"/>
        <v>0</v>
      </c>
      <c r="AA129" s="21">
        <f t="shared" si="13"/>
        <v>0</v>
      </c>
      <c r="AB129" s="21">
        <f t="shared" si="13"/>
        <v>0</v>
      </c>
      <c r="AC129" s="21">
        <f t="shared" si="13"/>
        <v>0</v>
      </c>
      <c r="AD129" s="21">
        <f t="shared" si="13"/>
        <v>0</v>
      </c>
      <c r="AE129" s="21">
        <f t="shared" si="13"/>
        <v>0</v>
      </c>
      <c r="AF129" s="21">
        <f t="shared" si="13"/>
        <v>0</v>
      </c>
      <c r="AG129" s="21">
        <f t="shared" si="13"/>
        <v>0</v>
      </c>
      <c r="AH129" s="21">
        <f t="shared" si="13"/>
        <v>0</v>
      </c>
      <c r="AI129" s="21">
        <f t="shared" si="13"/>
        <v>0</v>
      </c>
      <c r="AJ129" s="21">
        <f t="shared" si="13"/>
        <v>0</v>
      </c>
      <c r="AK129" s="21">
        <f t="shared" si="13"/>
        <v>0</v>
      </c>
      <c r="AL129" s="21">
        <f t="shared" si="13"/>
        <v>0</v>
      </c>
      <c r="AM129" s="21">
        <f t="shared" si="13"/>
        <v>0</v>
      </c>
      <c r="AN129" s="21">
        <f t="shared" si="13"/>
        <v>0</v>
      </c>
      <c r="AO129" s="21">
        <f t="shared" si="13"/>
        <v>0</v>
      </c>
      <c r="AP129" s="21">
        <f t="shared" si="13"/>
        <v>0</v>
      </c>
      <c r="AQ129" s="21">
        <f t="shared" si="13"/>
        <v>0</v>
      </c>
      <c r="AR129" s="21">
        <f t="shared" si="13"/>
        <v>0</v>
      </c>
      <c r="AS129" s="21">
        <f t="shared" si="13"/>
        <v>0</v>
      </c>
      <c r="AT129" s="21">
        <f t="shared" si="13"/>
        <v>0</v>
      </c>
      <c r="AU129" s="21">
        <f t="shared" si="13"/>
        <v>0</v>
      </c>
      <c r="AV129" s="21">
        <f t="shared" si="13"/>
        <v>0</v>
      </c>
      <c r="AW129" s="21">
        <f t="shared" si="13"/>
        <v>0</v>
      </c>
      <c r="AX129" s="21">
        <f>AW131</f>
        <v>0</v>
      </c>
      <c r="AY129" s="21">
        <f>AX131</f>
        <v>0</v>
      </c>
      <c r="AZ129" s="21">
        <f>AY131</f>
        <v>0</v>
      </c>
      <c r="BA129" s="21">
        <f>AZ131</f>
        <v>0</v>
      </c>
      <c r="BB129" s="21">
        <f>BA131</f>
        <v>0</v>
      </c>
    </row>
    <row r="130" spans="1:54" ht="15" customHeight="1" outlineLevel="2">
      <c r="A130" s="8"/>
      <c r="B130" t="s">
        <v>454</v>
      </c>
      <c r="C130" t="s">
        <v>455</v>
      </c>
      <c r="D130" t="s">
        <v>386</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456</v>
      </c>
      <c r="C131" t="s">
        <v>457</v>
      </c>
      <c r="D131" t="s">
        <v>386</v>
      </c>
      <c r="E131" s="21">
        <f t="shared" ref="E131:AJ131" si="14">E82-E128+E129</f>
        <v>0</v>
      </c>
      <c r="F131" s="21">
        <f t="shared" si="14"/>
        <v>0</v>
      </c>
      <c r="G131" s="21">
        <f t="shared" si="14"/>
        <v>0</v>
      </c>
      <c r="H131" s="21">
        <f t="shared" si="14"/>
        <v>0</v>
      </c>
      <c r="I131" s="21">
        <f t="shared" si="14"/>
        <v>0</v>
      </c>
      <c r="J131" s="21">
        <f t="shared" si="14"/>
        <v>0</v>
      </c>
      <c r="K131" s="21">
        <f t="shared" si="14"/>
        <v>0</v>
      </c>
      <c r="L131" s="21">
        <f t="shared" si="14"/>
        <v>0</v>
      </c>
      <c r="M131" s="21">
        <f t="shared" si="14"/>
        <v>0</v>
      </c>
      <c r="N131" s="21">
        <f t="shared" si="14"/>
        <v>0</v>
      </c>
      <c r="O131" s="21">
        <f t="shared" si="14"/>
        <v>0</v>
      </c>
      <c r="P131" s="21">
        <f t="shared" si="14"/>
        <v>0</v>
      </c>
      <c r="Q131" s="21">
        <f t="shared" si="14"/>
        <v>0</v>
      </c>
      <c r="R131" s="21">
        <f t="shared" si="14"/>
        <v>0</v>
      </c>
      <c r="S131" s="21">
        <f t="shared" si="14"/>
        <v>0</v>
      </c>
      <c r="T131" s="21">
        <f t="shared" si="14"/>
        <v>0</v>
      </c>
      <c r="U131" s="21">
        <f t="shared" si="14"/>
        <v>0</v>
      </c>
      <c r="V131" s="21">
        <f t="shared" si="14"/>
        <v>0</v>
      </c>
      <c r="W131" s="21">
        <f t="shared" si="14"/>
        <v>0</v>
      </c>
      <c r="X131" s="21">
        <f t="shared" si="14"/>
        <v>0</v>
      </c>
      <c r="Y131" s="21">
        <f t="shared" si="14"/>
        <v>0</v>
      </c>
      <c r="Z131" s="21">
        <f t="shared" si="14"/>
        <v>0</v>
      </c>
      <c r="AA131" s="21">
        <f t="shared" si="14"/>
        <v>0</v>
      </c>
      <c r="AB131" s="21">
        <f t="shared" si="14"/>
        <v>0</v>
      </c>
      <c r="AC131" s="21">
        <f t="shared" si="14"/>
        <v>0</v>
      </c>
      <c r="AD131" s="21">
        <f t="shared" si="14"/>
        <v>0</v>
      </c>
      <c r="AE131" s="21">
        <f t="shared" si="14"/>
        <v>0</v>
      </c>
      <c r="AF131" s="21">
        <f t="shared" si="14"/>
        <v>0</v>
      </c>
      <c r="AG131" s="21">
        <f t="shared" si="14"/>
        <v>0</v>
      </c>
      <c r="AH131" s="21">
        <f t="shared" si="14"/>
        <v>0</v>
      </c>
      <c r="AI131" s="21">
        <f t="shared" si="14"/>
        <v>0</v>
      </c>
      <c r="AJ131" s="21">
        <f t="shared" si="14"/>
        <v>0</v>
      </c>
      <c r="AK131" s="21">
        <f t="shared" ref="AK131:BB131" si="15">AK82-AK128+AK129</f>
        <v>0</v>
      </c>
      <c r="AL131" s="21">
        <f t="shared" si="15"/>
        <v>0</v>
      </c>
      <c r="AM131" s="21">
        <f t="shared" si="15"/>
        <v>0</v>
      </c>
      <c r="AN131" s="21">
        <f t="shared" si="15"/>
        <v>0</v>
      </c>
      <c r="AO131" s="21">
        <f t="shared" si="15"/>
        <v>0</v>
      </c>
      <c r="AP131" s="21">
        <f t="shared" si="15"/>
        <v>0</v>
      </c>
      <c r="AQ131" s="21">
        <f t="shared" si="15"/>
        <v>0</v>
      </c>
      <c r="AR131" s="21">
        <f t="shared" si="15"/>
        <v>0</v>
      </c>
      <c r="AS131" s="21">
        <f t="shared" si="15"/>
        <v>0</v>
      </c>
      <c r="AT131" s="21">
        <f t="shared" si="15"/>
        <v>0</v>
      </c>
      <c r="AU131" s="21">
        <f t="shared" si="15"/>
        <v>0</v>
      </c>
      <c r="AV131" s="21">
        <f t="shared" si="15"/>
        <v>0</v>
      </c>
      <c r="AW131" s="21">
        <f t="shared" si="15"/>
        <v>0</v>
      </c>
      <c r="AX131" s="21">
        <f t="shared" si="15"/>
        <v>0</v>
      </c>
      <c r="AY131" s="21">
        <f t="shared" si="15"/>
        <v>0</v>
      </c>
      <c r="AZ131" s="21">
        <f t="shared" si="15"/>
        <v>0</v>
      </c>
      <c r="BA131" s="21">
        <f t="shared" si="15"/>
        <v>0</v>
      </c>
      <c r="BB131" s="21">
        <f t="shared" si="15"/>
        <v>0</v>
      </c>
    </row>
    <row r="132" spans="1:54" ht="15" outlineLevel="2">
      <c r="A132" s="8"/>
      <c r="B132" t="s">
        <v>458</v>
      </c>
      <c r="C132" t="s">
        <v>459</v>
      </c>
      <c r="D132" t="s">
        <v>386</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3.5" outlineLevel="2" thickBot="1">
      <c r="A133" s="9"/>
      <c r="B133" s="3" t="s">
        <v>460</v>
      </c>
      <c r="C133" s="7" t="s">
        <v>461</v>
      </c>
      <c r="D133" s="7" t="s">
        <v>386</v>
      </c>
      <c r="E133" s="21">
        <f>E128+E132</f>
        <v>0</v>
      </c>
      <c r="F133" s="21">
        <f t="shared" ref="F133:BB133" si="16">F128+F132</f>
        <v>0</v>
      </c>
      <c r="G133" s="21">
        <f t="shared" si="16"/>
        <v>0</v>
      </c>
      <c r="H133" s="21">
        <f t="shared" si="16"/>
        <v>0</v>
      </c>
      <c r="I133" s="21">
        <f t="shared" si="16"/>
        <v>0</v>
      </c>
      <c r="J133" s="21">
        <f t="shared" si="16"/>
        <v>0</v>
      </c>
      <c r="K133" s="21">
        <f t="shared" si="16"/>
        <v>0</v>
      </c>
      <c r="L133" s="21">
        <f t="shared" si="16"/>
        <v>0</v>
      </c>
      <c r="M133" s="21">
        <f t="shared" si="16"/>
        <v>0</v>
      </c>
      <c r="N133" s="21">
        <f t="shared" si="16"/>
        <v>0</v>
      </c>
      <c r="O133" s="21">
        <f t="shared" si="16"/>
        <v>0</v>
      </c>
      <c r="P133" s="21">
        <f t="shared" si="16"/>
        <v>0</v>
      </c>
      <c r="Q133" s="21">
        <f t="shared" si="16"/>
        <v>0</v>
      </c>
      <c r="R133" s="21">
        <f t="shared" si="16"/>
        <v>0</v>
      </c>
      <c r="S133" s="21">
        <f t="shared" si="16"/>
        <v>0</v>
      </c>
      <c r="T133" s="21">
        <f t="shared" si="16"/>
        <v>0</v>
      </c>
      <c r="U133" s="21">
        <f t="shared" si="16"/>
        <v>0</v>
      </c>
      <c r="V133" s="21">
        <f t="shared" si="16"/>
        <v>0</v>
      </c>
      <c r="W133" s="21">
        <f t="shared" si="16"/>
        <v>0</v>
      </c>
      <c r="X133" s="21">
        <f t="shared" si="16"/>
        <v>0</v>
      </c>
      <c r="Y133" s="21">
        <f t="shared" si="16"/>
        <v>0</v>
      </c>
      <c r="Z133" s="21">
        <f t="shared" si="16"/>
        <v>0</v>
      </c>
      <c r="AA133" s="21">
        <f t="shared" si="16"/>
        <v>0</v>
      </c>
      <c r="AB133" s="21">
        <f t="shared" si="16"/>
        <v>0</v>
      </c>
      <c r="AC133" s="21">
        <f t="shared" si="16"/>
        <v>0</v>
      </c>
      <c r="AD133" s="21">
        <f t="shared" si="16"/>
        <v>0</v>
      </c>
      <c r="AE133" s="21">
        <f t="shared" si="16"/>
        <v>0</v>
      </c>
      <c r="AF133" s="21">
        <f t="shared" si="16"/>
        <v>0</v>
      </c>
      <c r="AG133" s="21">
        <f t="shared" si="16"/>
        <v>0</v>
      </c>
      <c r="AH133" s="21">
        <f t="shared" si="16"/>
        <v>0</v>
      </c>
      <c r="AI133" s="21">
        <f t="shared" si="16"/>
        <v>0</v>
      </c>
      <c r="AJ133" s="21">
        <f t="shared" si="16"/>
        <v>0</v>
      </c>
      <c r="AK133" s="21">
        <f t="shared" si="16"/>
        <v>0</v>
      </c>
      <c r="AL133" s="21">
        <f t="shared" si="16"/>
        <v>0</v>
      </c>
      <c r="AM133" s="21">
        <f t="shared" si="16"/>
        <v>0</v>
      </c>
      <c r="AN133" s="21">
        <f t="shared" si="16"/>
        <v>0</v>
      </c>
      <c r="AO133" s="21">
        <f t="shared" si="16"/>
        <v>0</v>
      </c>
      <c r="AP133" s="21">
        <f t="shared" si="16"/>
        <v>0</v>
      </c>
      <c r="AQ133" s="21">
        <f t="shared" si="16"/>
        <v>0</v>
      </c>
      <c r="AR133" s="21">
        <f t="shared" si="16"/>
        <v>0</v>
      </c>
      <c r="AS133" s="21">
        <f t="shared" si="16"/>
        <v>0</v>
      </c>
      <c r="AT133" s="21">
        <f t="shared" si="16"/>
        <v>0</v>
      </c>
      <c r="AU133" s="21">
        <f t="shared" si="16"/>
        <v>0</v>
      </c>
      <c r="AV133" s="21">
        <f t="shared" si="16"/>
        <v>0</v>
      </c>
      <c r="AW133" s="21">
        <f t="shared" si="16"/>
        <v>0</v>
      </c>
      <c r="AX133" s="21">
        <f t="shared" si="16"/>
        <v>0</v>
      </c>
      <c r="AY133" s="21">
        <f t="shared" si="16"/>
        <v>0</v>
      </c>
      <c r="AZ133" s="21">
        <f t="shared" si="16"/>
        <v>0</v>
      </c>
      <c r="BA133" s="21">
        <f t="shared" si="16"/>
        <v>0</v>
      </c>
      <c r="BB133" s="21">
        <f t="shared" si="16"/>
        <v>0</v>
      </c>
    </row>
    <row r="134" spans="1:54" ht="13.5" outlineLevel="2" thickBot="1">
      <c r="A134" s="139"/>
      <c r="B134" s="142" t="s">
        <v>462</v>
      </c>
      <c r="C134" s="143"/>
      <c r="D134" s="243"/>
      <c r="E134" s="245">
        <f t="shared" ref="E134:AJ134" si="17">E83+E77+E71</f>
        <v>-2.0601886900836983</v>
      </c>
      <c r="F134" s="245">
        <f t="shared" si="17"/>
        <v>-2.1197811327987002</v>
      </c>
      <c r="G134" s="245">
        <f t="shared" si="17"/>
        <v>-2.1809570561429412</v>
      </c>
      <c r="H134" s="245">
        <f t="shared" si="17"/>
        <v>-2.2439876255330078</v>
      </c>
      <c r="I134" s="245">
        <f t="shared" si="17"/>
        <v>-2.3089290674979508</v>
      </c>
      <c r="J134" s="245">
        <f t="shared" si="17"/>
        <v>-2.3758541171884233</v>
      </c>
      <c r="K134" s="245">
        <f t="shared" si="17"/>
        <v>-2.445072866830865</v>
      </c>
      <c r="L134" s="245">
        <f t="shared" si="17"/>
        <v>-2.5163899423654374</v>
      </c>
      <c r="M134" s="245">
        <f t="shared" si="17"/>
        <v>-2.5898689561525821</v>
      </c>
      <c r="N134" s="245">
        <f t="shared" si="17"/>
        <v>-2.6655754468340631</v>
      </c>
      <c r="O134" s="245">
        <f t="shared" si="17"/>
        <v>-2.7330582676594806</v>
      </c>
      <c r="P134" s="245">
        <f t="shared" si="17"/>
        <v>-2.7997748011531485</v>
      </c>
      <c r="Q134" s="245">
        <f t="shared" si="17"/>
        <v>-2.8685137865414254</v>
      </c>
      <c r="R134" s="245">
        <f t="shared" si="17"/>
        <v>-2.9393365350148275</v>
      </c>
      <c r="S134" s="245">
        <f t="shared" si="17"/>
        <v>-3.0123062156787324</v>
      </c>
      <c r="T134" s="245">
        <f t="shared" si="17"/>
        <v>-3.087487911899367</v>
      </c>
      <c r="U134" s="245">
        <f t="shared" si="17"/>
        <v>-3.1649486821574642</v>
      </c>
      <c r="V134" s="245">
        <f t="shared" si="17"/>
        <v>-3.2447576156429689</v>
      </c>
      <c r="W134" s="245">
        <f t="shared" si="17"/>
        <v>-3.3269858983676546</v>
      </c>
      <c r="X134" s="245">
        <f t="shared" si="17"/>
        <v>-3.4117068710136662</v>
      </c>
      <c r="Y134" s="245">
        <f t="shared" si="17"/>
        <v>-3.4989961010563819</v>
      </c>
      <c r="Z134" s="245">
        <f t="shared" si="17"/>
        <v>-3.5889314451206271</v>
      </c>
      <c r="AA134" s="245">
        <f t="shared" si="17"/>
        <v>-3.6815931196009761</v>
      </c>
      <c r="AB134" s="245">
        <f t="shared" si="17"/>
        <v>-3.7733737465113086</v>
      </c>
      <c r="AC134" s="245">
        <f t="shared" si="17"/>
        <v>-28.78034347836525</v>
      </c>
      <c r="AD134" s="245">
        <f t="shared" si="17"/>
        <v>-29.570095989362102</v>
      </c>
      <c r="AE134" s="245">
        <f t="shared" si="17"/>
        <v>-30.383788901622815</v>
      </c>
      <c r="AF134" s="245">
        <f t="shared" si="17"/>
        <v>-31.222147966428029</v>
      </c>
      <c r="AG134" s="245">
        <f t="shared" si="17"/>
        <v>-32.085920932529952</v>
      </c>
      <c r="AH134" s="245">
        <f t="shared" si="17"/>
        <v>-32.975878207278583</v>
      </c>
      <c r="AI134" s="245">
        <f t="shared" si="17"/>
        <v>-33.892813577850262</v>
      </c>
      <c r="AJ134" s="245">
        <f t="shared" si="17"/>
        <v>-34.837544864861094</v>
      </c>
      <c r="AK134" s="245">
        <f t="shared" ref="AK134:BB134" si="18">AK83+AK77+AK71</f>
        <v>-35.810914696185066</v>
      </c>
      <c r="AL134" s="245">
        <f t="shared" si="18"/>
        <v>-36.813791258233891</v>
      </c>
      <c r="AM134" s="245">
        <f t="shared" si="18"/>
        <v>-37.847069039723877</v>
      </c>
      <c r="AN134" s="245">
        <f t="shared" si="18"/>
        <v>-38.911669635545344</v>
      </c>
      <c r="AO134" s="245">
        <f t="shared" si="18"/>
        <v>-40.008542610734374</v>
      </c>
      <c r="AP134" s="245">
        <f t="shared" si="18"/>
        <v>-41.1386662968293</v>
      </c>
      <c r="AQ134" s="245">
        <f t="shared" si="18"/>
        <v>-42.303048678380854</v>
      </c>
      <c r="AR134" s="245">
        <f t="shared" si="18"/>
        <v>-43.502728309513543</v>
      </c>
      <c r="AS134" s="245">
        <f t="shared" si="18"/>
        <v>-44.738775222974063</v>
      </c>
      <c r="AT134" s="245">
        <f t="shared" si="18"/>
        <v>-46.01229189928226</v>
      </c>
      <c r="AU134" s="245">
        <f t="shared" si="18"/>
        <v>-47.324414228369257</v>
      </c>
      <c r="AV134" s="245">
        <f t="shared" si="18"/>
        <v>-48.676312546343468</v>
      </c>
      <c r="AW134" s="245">
        <f t="shared" si="18"/>
        <v>-50.069192649718346</v>
      </c>
      <c r="AX134" s="245">
        <f t="shared" si="18"/>
        <v>-51.504296922331939</v>
      </c>
      <c r="AY134" s="245">
        <f t="shared" si="18"/>
        <v>-52.920052375208805</v>
      </c>
      <c r="AZ134" s="245">
        <f t="shared" si="18"/>
        <v>-54.355808969018618</v>
      </c>
      <c r="BA134" s="245">
        <f t="shared" si="18"/>
        <v>-55.835089385961908</v>
      </c>
      <c r="BB134" s="245">
        <f t="shared" si="18"/>
        <v>-57.354628067724683</v>
      </c>
    </row>
    <row r="135" spans="1:54" ht="13.5" outlineLevel="2" thickBot="1">
      <c r="A135" s="138"/>
      <c r="B135" s="140" t="s">
        <v>463</v>
      </c>
      <c r="C135" s="141"/>
      <c r="D135" s="244"/>
      <c r="E135" s="245">
        <f>E133+E134</f>
        <v>-2.0601886900836983</v>
      </c>
      <c r="F135" s="245">
        <f t="shared" ref="F135:AW135" si="19">F133+F134</f>
        <v>-2.1197811327987002</v>
      </c>
      <c r="G135" s="245">
        <f t="shared" si="19"/>
        <v>-2.1809570561429412</v>
      </c>
      <c r="H135" s="245">
        <f t="shared" si="19"/>
        <v>-2.2439876255330078</v>
      </c>
      <c r="I135" s="245">
        <f t="shared" si="19"/>
        <v>-2.3089290674979508</v>
      </c>
      <c r="J135" s="245">
        <f t="shared" si="19"/>
        <v>-2.3758541171884233</v>
      </c>
      <c r="K135" s="245">
        <f t="shared" si="19"/>
        <v>-2.445072866830865</v>
      </c>
      <c r="L135" s="245">
        <f t="shared" si="19"/>
        <v>-2.5163899423654374</v>
      </c>
      <c r="M135" s="245">
        <f t="shared" si="19"/>
        <v>-2.5898689561525821</v>
      </c>
      <c r="N135" s="245">
        <f t="shared" si="19"/>
        <v>-2.6655754468340631</v>
      </c>
      <c r="O135" s="245">
        <f t="shared" si="19"/>
        <v>-2.7330582676594806</v>
      </c>
      <c r="P135" s="245">
        <f t="shared" si="19"/>
        <v>-2.7997748011531485</v>
      </c>
      <c r="Q135" s="245">
        <f t="shared" si="19"/>
        <v>-2.8685137865414254</v>
      </c>
      <c r="R135" s="245">
        <f t="shared" si="19"/>
        <v>-2.9393365350148275</v>
      </c>
      <c r="S135" s="245">
        <f t="shared" si="19"/>
        <v>-3.0123062156787324</v>
      </c>
      <c r="T135" s="245">
        <f t="shared" si="19"/>
        <v>-3.087487911899367</v>
      </c>
      <c r="U135" s="245">
        <f t="shared" si="19"/>
        <v>-3.1649486821574642</v>
      </c>
      <c r="V135" s="245">
        <f t="shared" si="19"/>
        <v>-3.2447576156429689</v>
      </c>
      <c r="W135" s="245">
        <f t="shared" si="19"/>
        <v>-3.3269858983676546</v>
      </c>
      <c r="X135" s="245">
        <f t="shared" si="19"/>
        <v>-3.4117068710136662</v>
      </c>
      <c r="Y135" s="245">
        <f t="shared" si="19"/>
        <v>-3.4989961010563819</v>
      </c>
      <c r="Z135" s="245">
        <f t="shared" si="19"/>
        <v>-3.5889314451206271</v>
      </c>
      <c r="AA135" s="245">
        <f t="shared" si="19"/>
        <v>-3.6815931196009761</v>
      </c>
      <c r="AB135" s="245">
        <f t="shared" si="19"/>
        <v>-3.7733737465113086</v>
      </c>
      <c r="AC135" s="245">
        <f t="shared" si="19"/>
        <v>-28.78034347836525</v>
      </c>
      <c r="AD135" s="245">
        <f t="shared" si="19"/>
        <v>-29.570095989362102</v>
      </c>
      <c r="AE135" s="245">
        <f t="shared" si="19"/>
        <v>-30.383788901622815</v>
      </c>
      <c r="AF135" s="245">
        <f t="shared" si="19"/>
        <v>-31.222147966428029</v>
      </c>
      <c r="AG135" s="245">
        <f t="shared" si="19"/>
        <v>-32.085920932529952</v>
      </c>
      <c r="AH135" s="245">
        <f t="shared" si="19"/>
        <v>-32.975878207278583</v>
      </c>
      <c r="AI135" s="245">
        <f t="shared" si="19"/>
        <v>-33.892813577850262</v>
      </c>
      <c r="AJ135" s="245">
        <f t="shared" si="19"/>
        <v>-34.837544864861094</v>
      </c>
      <c r="AK135" s="245">
        <f t="shared" si="19"/>
        <v>-35.810914696185066</v>
      </c>
      <c r="AL135" s="245">
        <f t="shared" si="19"/>
        <v>-36.813791258233891</v>
      </c>
      <c r="AM135" s="245">
        <f t="shared" si="19"/>
        <v>-37.847069039723877</v>
      </c>
      <c r="AN135" s="245">
        <f t="shared" si="19"/>
        <v>-38.911669635545344</v>
      </c>
      <c r="AO135" s="245">
        <f t="shared" si="19"/>
        <v>-40.008542610734374</v>
      </c>
      <c r="AP135" s="245">
        <f t="shared" si="19"/>
        <v>-41.1386662968293</v>
      </c>
      <c r="AQ135" s="245">
        <f t="shared" si="19"/>
        <v>-42.303048678380854</v>
      </c>
      <c r="AR135" s="245">
        <f t="shared" si="19"/>
        <v>-43.502728309513543</v>
      </c>
      <c r="AS135" s="245">
        <f t="shared" si="19"/>
        <v>-44.738775222974063</v>
      </c>
      <c r="AT135" s="245">
        <f t="shared" si="19"/>
        <v>-46.01229189928226</v>
      </c>
      <c r="AU135" s="245">
        <f t="shared" si="19"/>
        <v>-47.324414228369257</v>
      </c>
      <c r="AV135" s="245">
        <f t="shared" si="19"/>
        <v>-48.676312546343468</v>
      </c>
      <c r="AW135" s="245">
        <f t="shared" si="19"/>
        <v>-50.069192649718346</v>
      </c>
      <c r="AX135" s="245">
        <f>AX133+AX134</f>
        <v>-51.504296922331939</v>
      </c>
      <c r="AY135" s="245">
        <f>AY133+AY134</f>
        <v>-52.920052375208805</v>
      </c>
      <c r="AZ135" s="245">
        <f>AZ133+AZ134</f>
        <v>-54.355808969018618</v>
      </c>
      <c r="BA135" s="245">
        <f>BA133+BA134</f>
        <v>-55.835089385961908</v>
      </c>
      <c r="BB135" s="245">
        <f>BB133+BB134</f>
        <v>-57.354628067724683</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464</v>
      </c>
      <c r="B139" s="134"/>
      <c r="C139" s="135"/>
      <c r="D139" s="135"/>
      <c r="E139" s="136"/>
      <c r="F139" s="137"/>
      <c r="G139" s="137"/>
      <c r="H139" s="137"/>
      <c r="I139" s="137"/>
      <c r="J139" s="248"/>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465</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466</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51" t="s">
        <v>467</v>
      </c>
      <c r="B143" s="135" t="s">
        <v>282</v>
      </c>
      <c r="C143" s="135" t="s">
        <v>392</v>
      </c>
      <c r="D143" s="135" t="s">
        <v>386</v>
      </c>
      <c r="E143" s="21">
        <f>-(E$158*'Fixed Data'!$B$25*'Fixed Data'!E$47*'Fixed Data'!$B$24*'Fixed Data'!$B$23+E$158*'Fixed Data'!$B$26)*'Fixed Data'!L42/10^6</f>
        <v>-12.284075183324427</v>
      </c>
      <c r="F143" s="21">
        <f>-(F$158*'Fixed Data'!$B$25*'Fixed Data'!F$47*'Fixed Data'!$B$24*'Fixed Data'!$B$23+F$158*'Fixed Data'!$B$26)*'Fixed Data'!M42/10^6</f>
        <v>-12.86430128368262</v>
      </c>
      <c r="G143" s="21">
        <f>-(G$158*'Fixed Data'!$B$25*'Fixed Data'!G$47*'Fixed Data'!$B$24*'Fixed Data'!$B$23+G$158*'Fixed Data'!$B$26)*'Fixed Data'!N42/10^6</f>
        <v>-13.420671907854496</v>
      </c>
      <c r="H143" s="21">
        <f>-(H$158*'Fixed Data'!$B$25*'Fixed Data'!H$47*'Fixed Data'!$B$24*'Fixed Data'!$B$23+H$158*'Fixed Data'!$B$26)*'Fixed Data'!O42/10^6</f>
        <v>-13.998997479356751</v>
      </c>
      <c r="I143" s="21">
        <f>-(I$158*'Fixed Data'!$B$25*'Fixed Data'!I$47*'Fixed Data'!$B$24*'Fixed Data'!$B$23+I$158*'Fixed Data'!$B$26)*'Fixed Data'!P42/10^6</f>
        <v>-14.649099429725995</v>
      </c>
      <c r="J143" s="21">
        <f>-(J$158*'Fixed Data'!$B$25*'Fixed Data'!J$47*'Fixed Data'!$B$24*'Fixed Data'!$B$23+J$158*'Fixed Data'!$B$26)*'Fixed Data'!Q42/10^6</f>
        <v>-15.32577697616904</v>
      </c>
      <c r="K143" s="21">
        <f>-(K$158*'Fixed Data'!$B$25*'Fixed Data'!K$47*'Fixed Data'!$B$24*'Fixed Data'!$B$23+K$158*'Fixed Data'!$B$26)*'Fixed Data'!R42/10^6</f>
        <v>-15.979812162936424</v>
      </c>
      <c r="L143" s="21">
        <f>-(L$158*'Fixed Data'!$B$25*'Fixed Data'!L$47*'Fixed Data'!$B$24*'Fixed Data'!$B$23+L$158*'Fixed Data'!$B$26)*'Fixed Data'!S42/10^6</f>
        <v>-16.712885025364656</v>
      </c>
      <c r="M143" s="21">
        <f>-(M$158*'Fixed Data'!$B$25*'Fixed Data'!M$47*'Fixed Data'!$B$24*'Fixed Data'!$B$23+M$158*'Fixed Data'!$B$26)*'Fixed Data'!T42/10^6</f>
        <v>-17.475678933189112</v>
      </c>
      <c r="N143" s="21">
        <f>-(N$158*'Fixed Data'!$B$25*'Fixed Data'!N$47*'Fixed Data'!$B$24*'Fixed Data'!$B$23+N$158*'Fixed Data'!$B$26)*'Fixed Data'!U42/10^6</f>
        <v>-18.212769797742013</v>
      </c>
      <c r="O143" s="21">
        <f>-(O$158*'Fixed Data'!$B$25*'Fixed Data'!O$47*'Fixed Data'!$B$24*'Fixed Data'!$B$23+O$158*'Fixed Data'!$B$26)*'Fixed Data'!V42/10^6</f>
        <v>-18.963818525453217</v>
      </c>
      <c r="P143" s="21">
        <f>-(P$158*'Fixed Data'!$B$25*'Fixed Data'!P$47*'Fixed Data'!$B$24*'Fixed Data'!$B$23+P$158*'Fixed Data'!$B$26)*'Fixed Data'!W42/10^6</f>
        <v>-19.723788249399973</v>
      </c>
      <c r="Q143" s="21">
        <f>-(Q$158*'Fixed Data'!$B$25*'Fixed Data'!Q$47*'Fixed Data'!$B$24*'Fixed Data'!$B$23+Q$158*'Fixed Data'!$B$26)*'Fixed Data'!X42/10^6</f>
        <v>-20.512376988703231</v>
      </c>
      <c r="R143" s="21">
        <f>-(R$158*'Fixed Data'!$B$25*'Fixed Data'!R$47*'Fixed Data'!$B$24*'Fixed Data'!$B$23+R$158*'Fixed Data'!$B$26)*'Fixed Data'!Y42/10^6</f>
        <v>-21.393043789190568</v>
      </c>
      <c r="S143" s="21">
        <f>-(S$158*'Fixed Data'!$B$25*'Fixed Data'!S$47*'Fixed Data'!$B$24*'Fixed Data'!$B$23+S$158*'Fixed Data'!$B$26)*'Fixed Data'!Z42/10^6</f>
        <v>-22.243724584716688</v>
      </c>
      <c r="T143" s="21">
        <f>-(T$158*'Fixed Data'!$B$25*'Fixed Data'!T$47*'Fixed Data'!$B$24*'Fixed Data'!$B$23+T$158*'Fixed Data'!$B$26)*'Fixed Data'!AA42/10^6</f>
        <v>-23.126457804906888</v>
      </c>
      <c r="U143" s="21">
        <f>-(U$158*'Fixed Data'!$B$25*'Fixed Data'!U$47*'Fixed Data'!$B$24*'Fixed Data'!$B$23+U$158*'Fixed Data'!$B$26)*'Fixed Data'!AB42/10^6</f>
        <v>-24.04245691614128</v>
      </c>
      <c r="V143" s="21">
        <f>-(V$158*'Fixed Data'!$B$25*'Fixed Data'!V$47*'Fixed Data'!$B$24*'Fixed Data'!$B$23+V$158*'Fixed Data'!$B$26)*'Fixed Data'!AC42/10^6</f>
        <v>-25.061830668193956</v>
      </c>
      <c r="W143" s="21">
        <f>-(W$158*'Fixed Data'!$B$25*'Fixed Data'!W$47*'Fixed Data'!$B$24*'Fixed Data'!$B$23+W$158*'Fixed Data'!$B$26)*'Fixed Data'!AD42/10^6</f>
        <v>-26.049924774061356</v>
      </c>
      <c r="X143" s="21">
        <f>-(X$158*'Fixed Data'!$B$25*'Fixed Data'!X$47*'Fixed Data'!$B$24*'Fixed Data'!$B$23+X$158*'Fixed Data'!$B$26)*'Fixed Data'!AE42/10^6</f>
        <v>-27.147642729085824</v>
      </c>
      <c r="Y143" s="21">
        <f>-(Y$158*'Fixed Data'!$B$25*'Fixed Data'!Y$47*'Fixed Data'!$B$24*'Fixed Data'!$B$23+Y$158*'Fixed Data'!$B$26)*'Fixed Data'!AF42/10^6</f>
        <v>-28.213450426795649</v>
      </c>
      <c r="Z143" s="21">
        <f>-(Z$158*'Fixed Data'!$B$25*'Fixed Data'!Z$47*'Fixed Data'!$B$24*'Fixed Data'!$B$23+Z$158*'Fixed Data'!$B$26)*'Fixed Data'!AG42/10^6</f>
        <v>-29.39555163540701</v>
      </c>
      <c r="AA143" s="21">
        <f>-(AA$158*'Fixed Data'!$B$25*'Fixed Data'!AA$47*'Fixed Data'!$B$24*'Fixed Data'!$B$23+AA$158*'Fixed Data'!$B$26)*'Fixed Data'!AH42/10^6</f>
        <v>-30.62323054719425</v>
      </c>
      <c r="AB143" s="21">
        <f>-(AB$158*'Fixed Data'!$B$25*'Fixed Data'!AB$47*'Fixed Data'!$B$24*'Fixed Data'!$B$23+AB$158*'Fixed Data'!$B$26)*'Fixed Data'!AI42/10^6</f>
        <v>-31.867063283874501</v>
      </c>
      <c r="AC143" s="21">
        <f>-(AC$158*'Fixed Data'!$B$25*'Fixed Data'!AC$47*'Fixed Data'!$B$24*'Fixed Data'!$B$23+AC$158*'Fixed Data'!$B$26)*'Fixed Data'!AJ42/10^6</f>
        <v>-246.58162163267872</v>
      </c>
      <c r="AD143" s="21">
        <f>-(AD$158*'Fixed Data'!$B$25*'Fixed Data'!AD$47*'Fixed Data'!$B$24*'Fixed Data'!$B$23+AD$158*'Fixed Data'!$B$26)*'Fixed Data'!AK42/10^6</f>
        <v>-257.00259103778541</v>
      </c>
      <c r="AE143" s="21">
        <f>-(AE$158*'Fixed Data'!$B$25*'Fixed Data'!AE$47*'Fixed Data'!$B$24*'Fixed Data'!$B$23+AE$158*'Fixed Data'!$B$26)*'Fixed Data'!AL42/10^6</f>
        <v>-267.89311178243219</v>
      </c>
      <c r="AF143" s="21">
        <f>-(AF$158*'Fixed Data'!$B$25*'Fixed Data'!AF$47*'Fixed Data'!$B$24*'Fixed Data'!$B$23+AF$158*'Fixed Data'!$B$26)*'Fixed Data'!AM42/10^6</f>
        <v>-279.18712350482855</v>
      </c>
      <c r="AG143" s="21">
        <f>-(AG$158*'Fixed Data'!$B$25*'Fixed Data'!AG$47*'Fixed Data'!$B$24*'Fixed Data'!$B$23+AG$158*'Fixed Data'!$B$26)*'Fixed Data'!AN42/10^6</f>
        <v>-290.90694919000504</v>
      </c>
      <c r="AH143" s="21">
        <f>-(AH$158*'Fixed Data'!$B$25*'Fixed Data'!AH$47*'Fixed Data'!$B$24*'Fixed Data'!$B$23+AH$158*'Fixed Data'!$B$26)*'Fixed Data'!AO42/10^6</f>
        <v>-303.07859379355625</v>
      </c>
      <c r="AI143" s="21">
        <f>-(AI$158*'Fixed Data'!$B$25*'Fixed Data'!AI$47*'Fixed Data'!$B$24*'Fixed Data'!$B$23+AI$158*'Fixed Data'!$B$26)*'Fixed Data'!AP42/10^6</f>
        <v>-315.73455715274213</v>
      </c>
      <c r="AJ143" s="21">
        <f>-(AJ$158*'Fixed Data'!$B$25*'Fixed Data'!AJ$47*'Fixed Data'!$B$24*'Fixed Data'!$B$23+AJ$158*'Fixed Data'!$B$26)*'Fixed Data'!AQ42/10^6</f>
        <v>-328.88335413728652</v>
      </c>
      <c r="AK143" s="21">
        <f>-(AK$158*'Fixed Data'!$B$25*'Fixed Data'!AK$47*'Fixed Data'!$B$24*'Fixed Data'!$B$23+AK$158*'Fixed Data'!$B$26)*'Fixed Data'!AR42/10^6</f>
        <v>-342.53666462316301</v>
      </c>
      <c r="AL143" s="21">
        <f>-(AL$158*'Fixed Data'!$B$25*'Fixed Data'!AL$47*'Fixed Data'!$B$24*'Fixed Data'!$B$23+AL$158*'Fixed Data'!$B$26)*'Fixed Data'!AS42/10^6</f>
        <v>-356.71808196766563</v>
      </c>
      <c r="AM143" s="21">
        <f>-(AM$158*'Fixed Data'!$B$25*'Fixed Data'!AM$47*'Fixed Data'!$B$24*'Fixed Data'!$B$23+AM$158*'Fixed Data'!$B$26)*'Fixed Data'!AT42/10^6</f>
        <v>-371.44929505220802</v>
      </c>
      <c r="AN143" s="21">
        <f>-(AN$158*'Fixed Data'!$B$25*'Fixed Data'!AN$47*'Fixed Data'!$B$24*'Fixed Data'!$B$23+AN$158*'Fixed Data'!$B$26)*'Fixed Data'!AU42/10^6</f>
        <v>-386.7504354344079</v>
      </c>
      <c r="AO143" s="21">
        <f>-(AO$158*'Fixed Data'!$B$25*'Fixed Data'!AO$47*'Fixed Data'!$B$24*'Fixed Data'!$B$23+AO$158*'Fixed Data'!$B$26)*'Fixed Data'!AV42/10^6</f>
        <v>-402.64116366901345</v>
      </c>
      <c r="AP143" s="21">
        <f>-(AP$158*'Fixed Data'!$B$25*'Fixed Data'!AP$47*'Fixed Data'!$B$24*'Fixed Data'!$B$23+AP$158*'Fixed Data'!$B$26)*'Fixed Data'!AW42/10^6</f>
        <v>-419.14373767180905</v>
      </c>
      <c r="AQ143" s="21">
        <f>-(AQ$158*'Fixed Data'!$B$25*'Fixed Data'!AQ$47*'Fixed Data'!$B$24*'Fixed Data'!$B$23+AQ$158*'Fixed Data'!$B$26)*'Fixed Data'!AX42/10^6</f>
        <v>-436.28173267039773</v>
      </c>
      <c r="AR143" s="21">
        <f>-(AR$158*'Fixed Data'!$B$25*'Fixed Data'!AR$47*'Fixed Data'!$B$24*'Fixed Data'!$B$23+AR$158*'Fixed Data'!$B$26)*'Fixed Data'!AY42/10^6</f>
        <v>-454.07872022348744</v>
      </c>
      <c r="AS143" s="21">
        <f>-(AS$158*'Fixed Data'!$B$25*'Fixed Data'!AS$47*'Fixed Data'!$B$24*'Fixed Data'!$B$23+AS$158*'Fixed Data'!$B$26)*'Fixed Data'!AZ42/10^6</f>
        <v>-472.5589564466498</v>
      </c>
      <c r="AT143" s="21">
        <f>-(AT$158*'Fixed Data'!$B$25*'Fixed Data'!AT$47*'Fixed Data'!$B$24*'Fixed Data'!$B$23+AT$158*'Fixed Data'!$B$26)*'Fixed Data'!BA42/10^6</f>
        <v>-491.74776894403823</v>
      </c>
      <c r="AU143" s="21">
        <f>-(AU$158*'Fixed Data'!$B$25*'Fixed Data'!AU$47*'Fixed Data'!$B$24*'Fixed Data'!$B$23+AU$158*'Fixed Data'!$B$26)*'Fixed Data'!BB42/10^6</f>
        <v>-511.67158804521972</v>
      </c>
      <c r="AV143" s="21">
        <f>-(AV$158*'Fixed Data'!$B$25*'Fixed Data'!AV$47*'Fixed Data'!$B$24*'Fixed Data'!$B$23+AV$158*'Fixed Data'!$B$26)*'Fixed Data'!BC42/10^6</f>
        <v>-532.35769035942451</v>
      </c>
      <c r="AW143" s="21">
        <f>-(AW$158*'Fixed Data'!$B$25*'Fixed Data'!AW$47*'Fixed Data'!$B$24*'Fixed Data'!$B$23+AW$158*'Fixed Data'!$B$26)*'Fixed Data'!BD42/10^6</f>
        <v>-553.83423588225492</v>
      </c>
      <c r="AX143" s="21">
        <f>-(AX$158*'Fixed Data'!$B$25*'Fixed Data'!AX$47*'Fixed Data'!$B$24*'Fixed Data'!$B$23+AX$158*'Fixed Data'!$B$26)*'Fixed Data'!BE42/10^6</f>
        <v>-576.13043337296392</v>
      </c>
      <c r="AY143" s="21">
        <f>-(AY$158*'Fixed Data'!$B$25*'Fixed Data'!AY$47*'Fixed Data'!$B$24*'Fixed Data'!$B$23+AY$158*'Fixed Data'!$B$26)*'Fixed Data'!BF42/10^6</f>
        <v>-598.56565855024019</v>
      </c>
      <c r="AZ143" s="21">
        <f>-(AZ$158*'Fixed Data'!$B$25*'Fixed Data'!AZ$47*'Fixed Data'!$B$24*'Fixed Data'!$B$23+AZ$158*'Fixed Data'!$B$26)*'Fixed Data'!BG42/10^6</f>
        <v>-621.58267133003619</v>
      </c>
      <c r="BA143" s="21">
        <f>-(BA$158*'Fixed Data'!$B$25*'Fixed Data'!BA$47*'Fixed Data'!$B$24*'Fixed Data'!$B$23+BA$158*'Fixed Data'!$B$26)*'Fixed Data'!BH42/10^6</f>
        <v>-645.4608713028482</v>
      </c>
      <c r="BB143" s="21">
        <f>-(BB$158*'Fixed Data'!$B$25*'Fixed Data'!BB$47*'Fixed Data'!$B$24*'Fixed Data'!$B$23+BB$158*'Fixed Data'!$B$26)*'Fixed Data'!BI42/10^6</f>
        <v>-670.17837494873561</v>
      </c>
    </row>
    <row r="144" spans="1:54" outlineLevel="2">
      <c r="A144" s="452"/>
      <c r="B144" s="135" t="s">
        <v>282</v>
      </c>
      <c r="C144" s="135"/>
      <c r="D144" s="135" t="s">
        <v>386</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52"/>
      <c r="B145" s="135" t="s">
        <v>282</v>
      </c>
      <c r="C145" s="135"/>
      <c r="D145" s="135" t="s">
        <v>386</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52"/>
      <c r="B146" s="135" t="s">
        <v>285</v>
      </c>
      <c r="C146" s="135" t="s">
        <v>468</v>
      </c>
      <c r="D146" s="135" t="s">
        <v>386</v>
      </c>
      <c r="E146" s="21">
        <f>-E$161*'Fixed Data'!$B$20*'Fixed Data'!$B$22</f>
        <v>-1.4229173241987016</v>
      </c>
      <c r="F146" s="21">
        <f>-F$161*'Fixed Data'!$B$20*'Fixed Data'!$B$22</f>
        <v>-1.45801194985823</v>
      </c>
      <c r="G146" s="21">
        <f>-G$161*'Fixed Data'!$B$20*'Fixed Data'!$B$22</f>
        <v>-1.4940529047569422</v>
      </c>
      <c r="H146" s="21">
        <f>-H$161*'Fixed Data'!$B$20*'Fixed Data'!$B$22</f>
        <v>-1.5311876356104035</v>
      </c>
      <c r="I146" s="21">
        <f>-I$161*'Fixed Data'!$B$20*'Fixed Data'!$B$22</f>
        <v>-1.5694493414511967</v>
      </c>
      <c r="J146" s="21">
        <f>-J$161*'Fixed Data'!$B$20*'Fixed Data'!$B$22</f>
        <v>-1.6088801147099732</v>
      </c>
      <c r="K146" s="21">
        <f>-K$161*'Fixed Data'!$B$20*'Fixed Data'!$B$22</f>
        <v>-1.64954274680936</v>
      </c>
      <c r="L146" s="21">
        <f>-L$161*'Fixed Data'!$B$20*'Fixed Data'!$B$22</f>
        <v>-1.6914394106954835</v>
      </c>
      <c r="M146" s="21">
        <f>-M$161*'Fixed Data'!$B$20*'Fixed Data'!$B$22</f>
        <v>-1.7346076064901701</v>
      </c>
      <c r="N146" s="21">
        <f>-N$161*'Fixed Data'!$B$20*'Fixed Data'!$B$22</f>
        <v>-1.7790859319890613</v>
      </c>
      <c r="O146" s="21">
        <f>-O$161*'Fixed Data'!$B$20*'Fixed Data'!$B$22</f>
        <v>-1.8243547842496601</v>
      </c>
      <c r="P146" s="21">
        <f>-P$161*'Fixed Data'!$B$20*'Fixed Data'!$B$22</f>
        <v>-1.8708480804522278</v>
      </c>
      <c r="Q146" s="21">
        <f>-Q$161*'Fixed Data'!$B$20*'Fixed Data'!$B$22</f>
        <v>-1.9187525595546728</v>
      </c>
      <c r="R146" s="21">
        <f>-R$161*'Fixed Data'!$B$20*'Fixed Data'!$B$22</f>
        <v>-1.9681110980403718</v>
      </c>
      <c r="S146" s="21">
        <f>-S$161*'Fixed Data'!$B$20*'Fixed Data'!$B$22</f>
        <v>-2.018967849278571</v>
      </c>
      <c r="T146" s="21">
        <f>-T$161*'Fixed Data'!$B$20*'Fixed Data'!$B$22</f>
        <v>-2.0713683331304114</v>
      </c>
      <c r="U146" s="21">
        <f>-U$161*'Fixed Data'!$B$20*'Fixed Data'!$B$22</f>
        <v>-2.1253594583504336</v>
      </c>
      <c r="V146" s="21">
        <f>-V$161*'Fixed Data'!$B$20*'Fixed Data'!$B$22</f>
        <v>-2.1809895449880874</v>
      </c>
      <c r="W146" s="21">
        <f>-W$161*'Fixed Data'!$B$20*'Fixed Data'!$B$22</f>
        <v>-2.2383084139937548</v>
      </c>
      <c r="X146" s="21">
        <f>-X$161*'Fixed Data'!$B$20*'Fixed Data'!$B$22</f>
        <v>-2.2973673424157379</v>
      </c>
      <c r="Y146" s="21">
        <f>-Y$161*'Fixed Data'!$B$20*'Fixed Data'!$B$22</f>
        <v>-2.3582192650138181</v>
      </c>
      <c r="Z146" s="21">
        <f>-Z$161*'Fixed Data'!$B$20*'Fixed Data'!$B$22</f>
        <v>-2.4209186174487098</v>
      </c>
      <c r="AA146" s="21">
        <f>-AA$161*'Fixed Data'!$B$20*'Fixed Data'!$B$22</f>
        <v>-2.485521537895619</v>
      </c>
      <c r="AB146" s="21">
        <f>-AB$161*'Fixed Data'!$B$20*'Fixed Data'!$B$22</f>
        <v>-2.5505613101201368</v>
      </c>
      <c r="AC146" s="21">
        <f>-AC$161*'Fixed Data'!$B$20*'Fixed Data'!$B$22</f>
        <v>-4.6120697769897268</v>
      </c>
      <c r="AD146" s="21">
        <f>-AD$161*'Fixed Data'!$B$20*'Fixed Data'!$B$22</f>
        <v>-4.6766666714313958</v>
      </c>
      <c r="AE146" s="21">
        <f>-AE$161*'Fixed Data'!$B$20*'Fixed Data'!$B$22</f>
        <v>-4.743252819647318</v>
      </c>
      <c r="AF146" s="21">
        <f>-AF$161*'Fixed Data'!$B$20*'Fixed Data'!$B$22</f>
        <v>-4.8118900945983549</v>
      </c>
      <c r="AG146" s="21">
        <f>-AG$161*'Fixed Data'!$B$20*'Fixed Data'!$B$22</f>
        <v>-4.8826423629794418</v>
      </c>
      <c r="AH146" s="21">
        <f>-AH$161*'Fixed Data'!$B$20*'Fixed Data'!$B$22</f>
        <v>-4.9555754404165793</v>
      </c>
      <c r="AI146" s="21">
        <f>-AI$161*'Fixed Data'!$B$20*'Fixed Data'!$B$22</f>
        <v>-5.0307572706788815</v>
      </c>
      <c r="AJ146" s="21">
        <f>-AJ$161*'Fixed Data'!$B$20*'Fixed Data'!$B$22</f>
        <v>-5.1082579480800829</v>
      </c>
      <c r="AK146" s="21">
        <f>-AK$161*'Fixed Data'!$B$20*'Fixed Data'!$B$22</f>
        <v>-5.1881497846830573</v>
      </c>
      <c r="AL146" s="21">
        <f>-AL$161*'Fixed Data'!$B$20*'Fixed Data'!$B$22</f>
        <v>-5.2705073551028345</v>
      </c>
      <c r="AM146" s="21">
        <f>-AM$161*'Fixed Data'!$B$20*'Fixed Data'!$B$22</f>
        <v>-5.3554076757186451</v>
      </c>
      <c r="AN146" s="21">
        <f>-AN$161*'Fixed Data'!$B$20*'Fixed Data'!$B$22</f>
        <v>-5.4429301150679041</v>
      </c>
      <c r="AO146" s="21">
        <f>-AO$161*'Fixed Data'!$B$20*'Fixed Data'!$B$22</f>
        <v>-5.5331566626642772</v>
      </c>
      <c r="AP146" s="21">
        <f>-AP$161*'Fixed Data'!$B$20*'Fixed Data'!$B$22</f>
        <v>-5.6261718393916649</v>
      </c>
      <c r="AQ146" s="21">
        <f>-AQ$161*'Fixed Data'!$B$20*'Fixed Data'!$B$22</f>
        <v>-5.7220628767162482</v>
      </c>
      <c r="AR146" s="21">
        <f>-AR$161*'Fixed Data'!$B$20*'Fixed Data'!$B$22</f>
        <v>-5.8209198510955318</v>
      </c>
      <c r="AS146" s="21">
        <f>-AS$161*'Fixed Data'!$B$20*'Fixed Data'!$B$22</f>
        <v>-5.9228356167738196</v>
      </c>
      <c r="AT146" s="21">
        <f>-AT$161*'Fixed Data'!$B$20*'Fixed Data'!$B$22</f>
        <v>-6.0279060521987891</v>
      </c>
      <c r="AU146" s="21">
        <f>-AU$161*'Fixed Data'!$B$20*'Fixed Data'!$B$22</f>
        <v>-6.1362301048245049</v>
      </c>
      <c r="AV146" s="21">
        <f>-AV$161*'Fixed Data'!$B$20*'Fixed Data'!$B$22</f>
        <v>-6.2479098807174429</v>
      </c>
      <c r="AW146" s="21">
        <f>-AW$161*'Fixed Data'!$B$20*'Fixed Data'!$B$22</f>
        <v>-6.3630507117610078</v>
      </c>
      <c r="AX146" s="21">
        <f>-AX$161*'Fixed Data'!$B$20*'Fixed Data'!$B$22</f>
        <v>-6.4817613572690993</v>
      </c>
      <c r="AY146" s="21">
        <f>-AY$161*'Fixed Data'!$B$20*'Fixed Data'!$B$22</f>
        <v>-6.6008115200092012</v>
      </c>
      <c r="AZ146" s="21">
        <f>-AZ$161*'Fixed Data'!$B$20*'Fixed Data'!$B$22</f>
        <v>-6.7223395581826111</v>
      </c>
      <c r="BA146" s="21">
        <f>-BA$161*'Fixed Data'!$B$20*'Fixed Data'!$B$22</f>
        <v>-6.8476437062935966</v>
      </c>
      <c r="BB146" s="21">
        <f>-BB$161*'Fixed Data'!$B$20*'Fixed Data'!$B$22</f>
        <v>-6.9752835188556173</v>
      </c>
    </row>
    <row r="147" spans="1:54" outlineLevel="2">
      <c r="A147" s="452"/>
      <c r="B147" s="135" t="s">
        <v>285</v>
      </c>
      <c r="C147" s="135" t="s">
        <v>469</v>
      </c>
      <c r="D147" s="135" t="s">
        <v>386</v>
      </c>
      <c r="E147" s="21">
        <f>-E$162*'Fixed Data'!$B$21*'Fixed Data'!$B$22</f>
        <v>-2.1267856797030041E-2</v>
      </c>
      <c r="F147" s="21">
        <f>-F$162*'Fixed Data'!$B$21*'Fixed Data'!$B$22</f>
        <v>-2.1792404190440089E-2</v>
      </c>
      <c r="G147" s="21">
        <f>-G$162*'Fixed Data'!$B$21*'Fixed Data'!$B$22</f>
        <v>-2.2331096109205556E-2</v>
      </c>
      <c r="H147" s="21">
        <f>-H$162*'Fixed Data'!$B$21*'Fixed Data'!$B$22</f>
        <v>-2.2886136137664544E-2</v>
      </c>
      <c r="I147" s="21">
        <f>-I$162*'Fixed Data'!$B$21*'Fixed Data'!$B$22</f>
        <v>-2.3458020741485015E-2</v>
      </c>
      <c r="J147" s="21">
        <f>-J$162*'Fixed Data'!$B$21*'Fixed Data'!$B$22</f>
        <v>-2.4047378978076316E-2</v>
      </c>
      <c r="K147" s="21">
        <f>-K$162*'Fixed Data'!$B$21*'Fixed Data'!$B$22</f>
        <v>-2.4655149386025921E-2</v>
      </c>
      <c r="L147" s="21">
        <f>-L$162*'Fixed Data'!$B$21*'Fixed Data'!$B$22</f>
        <v>-2.5281364510579447E-2</v>
      </c>
      <c r="M147" s="21">
        <f>-M$162*'Fixed Data'!$B$21*'Fixed Data'!$B$22</f>
        <v>-2.5926584551844177E-2</v>
      </c>
      <c r="N147" s="21">
        <f>-N$162*'Fixed Data'!$B$21*'Fixed Data'!$B$22</f>
        <v>-2.6591386735912367E-2</v>
      </c>
      <c r="O147" s="21">
        <f>-O$162*'Fixed Data'!$B$21*'Fixed Data'!$B$22</f>
        <v>-2.7268004953550619E-2</v>
      </c>
      <c r="P147" s="21">
        <f>-P$162*'Fixed Data'!$B$21*'Fixed Data'!$B$22</f>
        <v>-2.796292429696378E-2</v>
      </c>
      <c r="Q147" s="21">
        <f>-Q$162*'Fixed Data'!$B$21*'Fixed Data'!$B$22</f>
        <v>-2.8678936123652542E-2</v>
      </c>
      <c r="R147" s="21">
        <f>-R$162*'Fixed Data'!$B$21*'Fixed Data'!$B$22</f>
        <v>-2.9416681092803612E-2</v>
      </c>
      <c r="S147" s="21">
        <f>-S$162*'Fixed Data'!$B$21*'Fixed Data'!$B$22</f>
        <v>-3.0176819451020041E-2</v>
      </c>
      <c r="T147" s="21">
        <f>-T$162*'Fixed Data'!$B$21*'Fixed Data'!$B$22</f>
        <v>-3.0960031484338499E-2</v>
      </c>
      <c r="U147" s="21">
        <f>-U$162*'Fixed Data'!$B$21*'Fixed Data'!$B$22</f>
        <v>-3.1767018271591486E-2</v>
      </c>
      <c r="V147" s="21">
        <f>-V$162*'Fixed Data'!$B$21*'Fixed Data'!$B$22</f>
        <v>-3.2598502287097028E-2</v>
      </c>
      <c r="W147" s="21">
        <f>-W$162*'Fixed Data'!$B$21*'Fixed Data'!$B$22</f>
        <v>-3.3455227702003557E-2</v>
      </c>
      <c r="X147" s="21">
        <f>-X$162*'Fixed Data'!$B$21*'Fixed Data'!$B$22</f>
        <v>-3.433796143899695E-2</v>
      </c>
      <c r="Y147" s="21">
        <f>-Y$162*'Fixed Data'!$B$21*'Fixed Data'!$B$22</f>
        <v>-3.5247493925662683E-2</v>
      </c>
      <c r="Z147" s="21">
        <f>-Z$162*'Fixed Data'!$B$21*'Fixed Data'!$B$22</f>
        <v>-3.6184639697175586E-2</v>
      </c>
      <c r="AA147" s="21">
        <f>-AA$162*'Fixed Data'!$B$21*'Fixed Data'!$B$22</f>
        <v>-3.7150237697644681E-2</v>
      </c>
      <c r="AB147" s="21">
        <f>-AB$162*'Fixed Data'!$B$21*'Fixed Data'!$B$22</f>
        <v>-3.8122364635996733E-2</v>
      </c>
      <c r="AC147" s="21">
        <f>-AC$162*'Fixed Data'!$B$21*'Fixed Data'!$B$22</f>
        <v>-6.8935024317286667E-2</v>
      </c>
      <c r="AD147" s="21">
        <f>-AD$162*'Fixed Data'!$B$21*'Fixed Data'!$B$22</f>
        <v>-6.9900531763623291E-2</v>
      </c>
      <c r="AE147" s="21">
        <f>-AE$162*'Fixed Data'!$B$21*'Fixed Data'!$B$22</f>
        <v>-7.0895772154599801E-2</v>
      </c>
      <c r="AF147" s="21">
        <f>-AF$162*'Fixed Data'!$B$21*'Fixed Data'!$B$22</f>
        <v>-7.1921670016267356E-2</v>
      </c>
      <c r="AG147" s="21">
        <f>-AG$162*'Fixed Data'!$B$21*'Fixed Data'!$B$22</f>
        <v>-7.2979179707818947E-2</v>
      </c>
      <c r="AH147" s="21">
        <f>-AH$162*'Fixed Data'!$B$21*'Fixed Data'!$B$22</f>
        <v>-7.4069285421589401E-2</v>
      </c>
      <c r="AI147" s="21">
        <f>-AI$162*'Fixed Data'!$B$21*'Fixed Data'!$B$22</f>
        <v>-7.5193002539107198E-2</v>
      </c>
      <c r="AJ147" s="21">
        <f>-AJ$162*'Fixed Data'!$B$21*'Fixed Data'!$B$22</f>
        <v>-7.6351378535129161E-2</v>
      </c>
      <c r="AK147" s="21">
        <f>-AK$162*'Fixed Data'!$B$21*'Fixed Data'!$B$22</f>
        <v>-7.7545494333692316E-2</v>
      </c>
      <c r="AL147" s="21">
        <f>-AL$162*'Fixed Data'!$B$21*'Fixed Data'!$B$22</f>
        <v>-7.8776464910803617E-2</v>
      </c>
      <c r="AM147" s="21">
        <f>-AM$162*'Fixed Data'!$B$21*'Fixed Data'!$B$22</f>
        <v>-8.004544065049192E-2</v>
      </c>
      <c r="AN147" s="21">
        <f>-AN$162*'Fixed Data'!$B$21*'Fixed Data'!$B$22</f>
        <v>-8.1353608700859725E-2</v>
      </c>
      <c r="AO147" s="21">
        <f>-AO$162*'Fixed Data'!$B$21*'Fixed Data'!$B$22</f>
        <v>-8.2702193727445542E-2</v>
      </c>
      <c r="AP147" s="21">
        <f>-AP$162*'Fixed Data'!$B$21*'Fixed Data'!$B$22</f>
        <v>-8.4092459721292909E-2</v>
      </c>
      <c r="AQ147" s="21">
        <f>-AQ$162*'Fixed Data'!$B$21*'Fixed Data'!$B$22</f>
        <v>-8.5525710300295418E-2</v>
      </c>
      <c r="AR147" s="21">
        <f>-AR$162*'Fixed Data'!$B$21*'Fixed Data'!$B$22</f>
        <v>-8.7003291421300352E-2</v>
      </c>
      <c r="AS147" s="21">
        <f>-AS$162*'Fixed Data'!$B$21*'Fixed Data'!$B$22</f>
        <v>-8.8526591380108849E-2</v>
      </c>
      <c r="AT147" s="21">
        <f>-AT$162*'Fixed Data'!$B$21*'Fixed Data'!$B$22</f>
        <v>-9.0097043372907151E-2</v>
      </c>
      <c r="AU147" s="21">
        <f>-AU$162*'Fixed Data'!$B$21*'Fixed Data'!$B$22</f>
        <v>-9.1716125797611542E-2</v>
      </c>
      <c r="AV147" s="21">
        <f>-AV$162*'Fixed Data'!$B$21*'Fixed Data'!$B$22</f>
        <v>-9.338536481529966E-2</v>
      </c>
      <c r="AW147" s="21">
        <f>-AW$162*'Fixed Data'!$B$21*'Fixed Data'!$B$22</f>
        <v>-9.5106335254245125E-2</v>
      </c>
      <c r="AX147" s="21">
        <f>-AX$162*'Fixed Data'!$B$21*'Fixed Data'!$B$22</f>
        <v>-9.6880662870004047E-2</v>
      </c>
      <c r="AY147" s="21">
        <f>-AY$162*'Fixed Data'!$B$21*'Fixed Data'!$B$22</f>
        <v>-9.8660064681301687E-2</v>
      </c>
      <c r="AZ147" s="21">
        <f>-AZ$162*'Fixed Data'!$B$21*'Fixed Data'!$B$22</f>
        <v>-0.10047650253008486</v>
      </c>
      <c r="BA147" s="21">
        <f>-BA$162*'Fixed Data'!$B$21*'Fixed Data'!$B$22</f>
        <v>-0.10234938061501317</v>
      </c>
      <c r="BB147" s="21">
        <f>-BB$162*'Fixed Data'!$B$21*'Fixed Data'!$B$22</f>
        <v>-0.10425716907433429</v>
      </c>
    </row>
    <row r="148" spans="1:54" outlineLevel="2">
      <c r="A148" s="452"/>
      <c r="B148" s="135" t="s">
        <v>285</v>
      </c>
      <c r="C148" s="135"/>
      <c r="D148" s="135" t="s">
        <v>386</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52"/>
      <c r="B149" s="135" t="s">
        <v>285</v>
      </c>
      <c r="C149" s="135"/>
      <c r="D149" s="135" t="s">
        <v>386</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52"/>
      <c r="B150" s="135" t="s">
        <v>288</v>
      </c>
      <c r="C150" s="135" t="s">
        <v>470</v>
      </c>
      <c r="D150" s="135" t="s">
        <v>386</v>
      </c>
      <c r="E150" s="326">
        <v>-2.1377303420000002</v>
      </c>
      <c r="F150" s="326">
        <v>-2.1969054959999998</v>
      </c>
      <c r="G150" s="326">
        <v>-2.2576521700000001</v>
      </c>
      <c r="H150" s="326">
        <v>-2.3202429440000003</v>
      </c>
      <c r="I150" s="326">
        <v>-2.3847338420000002</v>
      </c>
      <c r="J150" s="326">
        <v>-2.4511901159999998</v>
      </c>
      <c r="K150" s="326">
        <v>-2.5197967119999998</v>
      </c>
      <c r="L150" s="326">
        <v>-2.5904861170000002</v>
      </c>
      <c r="M150" s="326">
        <v>-2.6633216129999999</v>
      </c>
      <c r="N150" s="326">
        <v>-2.7383684070000003</v>
      </c>
      <c r="O150" s="326">
        <v>-2.8051832870000002</v>
      </c>
      <c r="P150" s="326">
        <v>-2.871217487</v>
      </c>
      <c r="Q150" s="326">
        <v>-2.9392572710000002</v>
      </c>
      <c r="R150" s="326">
        <v>-3.0093636140000002</v>
      </c>
      <c r="S150" s="326">
        <v>-3.0815993500000003</v>
      </c>
      <c r="T150" s="326">
        <v>-3.156029228</v>
      </c>
      <c r="U150" s="326">
        <v>-3.2327199649999998</v>
      </c>
      <c r="V150" s="326">
        <v>-3.311740313</v>
      </c>
      <c r="W150" s="326">
        <v>-3.3931611190000002</v>
      </c>
      <c r="X150" s="326">
        <v>-3.4770553849999999</v>
      </c>
      <c r="Y150" s="326">
        <v>-3.5634983399999998</v>
      </c>
      <c r="Z150" s="326">
        <v>-3.6525675030000002</v>
      </c>
      <c r="AA150" s="326">
        <v>-3.7443427570000001</v>
      </c>
      <c r="AB150" s="326">
        <v>-3.8352146069999997</v>
      </c>
      <c r="AC150" s="326">
        <v>-28.285266839999998</v>
      </c>
      <c r="AD150" s="326">
        <v>-29.05693866</v>
      </c>
      <c r="AE150" s="326">
        <v>-29.852011140000002</v>
      </c>
      <c r="AF150" s="326">
        <v>-30.671194030000002</v>
      </c>
      <c r="AG150" s="326">
        <v>-31.51521863</v>
      </c>
      <c r="AH150" s="326">
        <v>-32.3848384</v>
      </c>
      <c r="AI150" s="326">
        <v>-33.280829670000003</v>
      </c>
      <c r="AJ150" s="326">
        <v>-34.203992329999998</v>
      </c>
      <c r="AK150" s="326">
        <v>-35.15515053</v>
      </c>
      <c r="AL150" s="326">
        <v>-36.135153430000003</v>
      </c>
      <c r="AM150" s="326">
        <v>-37.144875950000007</v>
      </c>
      <c r="AN150" s="326">
        <v>-38.185219570000001</v>
      </c>
      <c r="AO150" s="326">
        <v>-39.257113109999999</v>
      </c>
      <c r="AP150" s="326">
        <v>-40.36151358</v>
      </c>
      <c r="AQ150" s="326">
        <v>-41.499407009999999</v>
      </c>
      <c r="AR150" s="326">
        <v>-42.671809380000006</v>
      </c>
      <c r="AS150" s="326">
        <v>-43.879767479999998</v>
      </c>
      <c r="AT150" s="326">
        <v>-45.124359859999998</v>
      </c>
      <c r="AU150" s="326">
        <v>-46.406697819999998</v>
      </c>
      <c r="AV150" s="326">
        <v>-47.727926350000004</v>
      </c>
      <c r="AW150" s="326">
        <v>-49.089225229999997</v>
      </c>
      <c r="AX150" s="326">
        <v>-50.49180999</v>
      </c>
      <c r="AY150" s="326">
        <v>-51.874129509999996</v>
      </c>
      <c r="AZ150" s="326">
        <v>-53.275475460000003</v>
      </c>
      <c r="BA150" s="326">
        <v>-54.719323899999999</v>
      </c>
      <c r="BB150" s="326">
        <v>-56.202302883644904</v>
      </c>
    </row>
    <row r="151" spans="1:54" outlineLevel="2">
      <c r="A151" s="452"/>
      <c r="B151" s="135" t="s">
        <v>288</v>
      </c>
      <c r="C151" s="135" t="s">
        <v>471</v>
      </c>
      <c r="D151" s="135" t="s">
        <v>386</v>
      </c>
      <c r="E151" s="326">
        <v>-6.6686500100000004E-2</v>
      </c>
      <c r="F151" s="326">
        <v>-6.6822929999999989E-2</v>
      </c>
      <c r="G151" s="326">
        <v>-6.6965787779999994E-2</v>
      </c>
      <c r="H151" s="326">
        <v>-6.7115376369999993E-2</v>
      </c>
      <c r="I151" s="326">
        <v>-6.7272013009999992E-2</v>
      </c>
      <c r="J151" s="326">
        <v>-6.7436029869999997E-2</v>
      </c>
      <c r="K151" s="326">
        <v>-6.7607774800000006E-2</v>
      </c>
      <c r="L151" s="326">
        <v>-6.778761204E-2</v>
      </c>
      <c r="M151" s="326">
        <v>-6.7975923009999994E-2</v>
      </c>
      <c r="N151" s="326">
        <v>-6.8173107109999992E-2</v>
      </c>
      <c r="O151" s="326">
        <v>-6.837958257E-2</v>
      </c>
      <c r="P151" s="326">
        <v>-6.8595787330000005E-2</v>
      </c>
      <c r="Q151" s="326">
        <v>-6.8822180009999998E-2</v>
      </c>
      <c r="R151" s="326">
        <v>-6.9059240829999993E-2</v>
      </c>
      <c r="S151" s="326">
        <v>-6.9307472659999994E-2</v>
      </c>
      <c r="T151" s="326">
        <v>-6.9567402079999993E-2</v>
      </c>
      <c r="U151" s="326">
        <v>-6.9839580509999999E-2</v>
      </c>
      <c r="V151" s="326">
        <v>-7.012458534999999E-2</v>
      </c>
      <c r="W151" s="326">
        <v>-7.0423021269999997E-2</v>
      </c>
      <c r="X151" s="326">
        <v>-7.0735521400000001E-2</v>
      </c>
      <c r="Y151" s="326">
        <v>-7.106274877999999E-2</v>
      </c>
      <c r="Z151" s="326">
        <v>-7.1405397670000009E-2</v>
      </c>
      <c r="AA151" s="326">
        <v>-7.1764195119999999E-2</v>
      </c>
      <c r="AB151" s="326">
        <v>-7.2139902419999999E-2</v>
      </c>
      <c r="AC151" s="326">
        <v>-0.58260886640000009</v>
      </c>
      <c r="AD151" s="326">
        <v>-0.58589046379999998</v>
      </c>
      <c r="AE151" s="326">
        <v>-0.58932673930000001</v>
      </c>
      <c r="AF151" s="326">
        <v>-0.5929249862</v>
      </c>
      <c r="AG151" s="326">
        <v>-0.59669284170000003</v>
      </c>
      <c r="AH151" s="326">
        <v>-0.60063830330000001</v>
      </c>
      <c r="AI151" s="326">
        <v>-0.60476974589999999</v>
      </c>
      <c r="AJ151" s="326">
        <v>-0.60909593909999993</v>
      </c>
      <c r="AK151" s="326">
        <v>-0.61362606649999996</v>
      </c>
      <c r="AL151" s="326">
        <v>-0.61836974479999995</v>
      </c>
      <c r="AM151" s="326">
        <v>-0.62333704440000004</v>
      </c>
      <c r="AN151" s="326">
        <v>-0.62853851059999999</v>
      </c>
      <c r="AO151" s="326">
        <v>-0.63398518640000001</v>
      </c>
      <c r="AP151" s="326">
        <v>-0.63968863570000001</v>
      </c>
      <c r="AQ151" s="326">
        <v>-0.64566096770000003</v>
      </c>
      <c r="AR151" s="326">
        <v>-0.65191486340000004</v>
      </c>
      <c r="AS151" s="326">
        <v>-0.65846360149999994</v>
      </c>
      <c r="AT151" s="326">
        <v>-0.66532108759999997</v>
      </c>
      <c r="AU151" s="326">
        <v>-0.67250188310000003</v>
      </c>
      <c r="AV151" s="326">
        <v>-0.68002123670000003</v>
      </c>
      <c r="AW151" s="326">
        <v>-0.68789511640000001</v>
      </c>
      <c r="AX151" s="326">
        <v>-0.69614024360000004</v>
      </c>
      <c r="AY151" s="326">
        <v>-0.7047741287</v>
      </c>
      <c r="AZ151" s="326">
        <v>-0.71381510829999995</v>
      </c>
      <c r="BA151" s="326">
        <v>-0.72328238440000003</v>
      </c>
      <c r="BB151" s="326">
        <v>-0.7328752242709422</v>
      </c>
    </row>
    <row r="152" spans="1:54" outlineLevel="2">
      <c r="A152" s="452"/>
      <c r="B152" s="135" t="s">
        <v>288</v>
      </c>
      <c r="C152" s="135" t="s">
        <v>472</v>
      </c>
      <c r="D152" s="135" t="s">
        <v>386</v>
      </c>
      <c r="E152" s="326">
        <v>-3.917498057</v>
      </c>
      <c r="F152" s="326">
        <v>-4.0141186639999997</v>
      </c>
      <c r="G152" s="326">
        <v>-4.1133446810000001</v>
      </c>
      <c r="H152" s="326">
        <v>-4.2155819800000005</v>
      </c>
      <c r="I152" s="326">
        <v>-4.3209220099999994</v>
      </c>
      <c r="J152" s="326">
        <v>-4.4294806749999998</v>
      </c>
      <c r="K152" s="326">
        <v>-4.5414307970000003</v>
      </c>
      <c r="L152" s="326">
        <v>-4.6567784080000001</v>
      </c>
      <c r="M152" s="326">
        <v>-4.7756266940000005</v>
      </c>
      <c r="N152" s="326">
        <v>-4.8980819780000004</v>
      </c>
      <c r="O152" s="326">
        <v>-5.0227137380000002</v>
      </c>
      <c r="P152" s="326">
        <v>-5.1507165410000004</v>
      </c>
      <c r="Q152" s="326">
        <v>-5.282604525</v>
      </c>
      <c r="R152" s="326">
        <v>-5.4184957159999998</v>
      </c>
      <c r="S152" s="326">
        <v>-5.558511728</v>
      </c>
      <c r="T152" s="326">
        <v>-5.7027778759999999</v>
      </c>
      <c r="U152" s="326">
        <v>-5.8514232869999994</v>
      </c>
      <c r="V152" s="326">
        <v>-6.0045810169999996</v>
      </c>
      <c r="W152" s="326">
        <v>-6.162388172</v>
      </c>
      <c r="X152" s="326">
        <v>-6.3249860279999996</v>
      </c>
      <c r="Y152" s="326">
        <v>-6.492520163</v>
      </c>
      <c r="Z152" s="326">
        <v>-6.6651405829999995</v>
      </c>
      <c r="AA152" s="326">
        <v>-6.8430018629999996</v>
      </c>
      <c r="AB152" s="326">
        <v>-7.0220657860000006</v>
      </c>
      <c r="AC152" s="326">
        <v>-12.697698050000001</v>
      </c>
      <c r="AD152" s="326">
        <v>-12.875542660000001</v>
      </c>
      <c r="AE152" s="326">
        <v>-13.058863990000001</v>
      </c>
      <c r="AF152" s="326">
        <v>-13.2478324</v>
      </c>
      <c r="AG152" s="326">
        <v>-13.442623640000001</v>
      </c>
      <c r="AH152" s="326">
        <v>-13.643419</v>
      </c>
      <c r="AI152" s="326">
        <v>-13.85040551</v>
      </c>
      <c r="AJ152" s="326">
        <v>-14.06377614</v>
      </c>
      <c r="AK152" s="326">
        <v>-14.28372995</v>
      </c>
      <c r="AL152" s="326">
        <v>-14.51047234</v>
      </c>
      <c r="AM152" s="326">
        <v>-14.74421523</v>
      </c>
      <c r="AN152" s="326">
        <v>-14.98517725</v>
      </c>
      <c r="AO152" s="326">
        <v>-15.23358401</v>
      </c>
      <c r="AP152" s="326">
        <v>-15.4896683</v>
      </c>
      <c r="AQ152" s="326">
        <v>-15.753670300000001</v>
      </c>
      <c r="AR152" s="326">
        <v>-16.02583787</v>
      </c>
      <c r="AS152" s="326">
        <v>-16.30642679</v>
      </c>
      <c r="AT152" s="326">
        <v>-16.59570098</v>
      </c>
      <c r="AU152" s="326">
        <v>-16.893932829999997</v>
      </c>
      <c r="AV152" s="326">
        <v>-17.201403429999999</v>
      </c>
      <c r="AW152" s="326">
        <v>-17.518402870000003</v>
      </c>
      <c r="AX152" s="326">
        <v>-17.845230570000002</v>
      </c>
      <c r="AY152" s="326">
        <v>-18.172992960000002</v>
      </c>
      <c r="AZ152" s="326">
        <v>-18.507577269999999</v>
      </c>
      <c r="BA152" s="326">
        <v>-18.85255781</v>
      </c>
      <c r="BB152" s="326">
        <v>-19.203968774211795</v>
      </c>
    </row>
    <row r="153" spans="1:54" outlineLevel="2">
      <c r="A153" s="452"/>
      <c r="B153" s="135" t="s">
        <v>473</v>
      </c>
      <c r="C153" s="135"/>
      <c r="D153" s="135" t="s">
        <v>386</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53"/>
      <c r="B154" s="135" t="s">
        <v>473</v>
      </c>
      <c r="C154" s="135"/>
      <c r="D154" s="135" t="s">
        <v>386</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6"/>
      <c r="G155" s="136"/>
      <c r="H155" s="136"/>
      <c r="I155" s="136"/>
      <c r="J155" s="136"/>
      <c r="K155" s="136"/>
      <c r="L155" s="136"/>
      <c r="M155" s="136"/>
      <c r="N155" s="136"/>
      <c r="O155" s="136"/>
      <c r="P155" s="136"/>
      <c r="Q155" s="136"/>
      <c r="R155" s="136"/>
      <c r="S155" s="136"/>
      <c r="T155" s="136"/>
      <c r="U155" s="136"/>
      <c r="V155" s="136"/>
      <c r="W155" s="136"/>
      <c r="X155" s="136"/>
      <c r="Y155" s="136"/>
      <c r="Z155" s="136"/>
      <c r="AA155" s="136"/>
      <c r="AB155" s="136"/>
      <c r="AC155" s="136"/>
      <c r="AD155" s="136"/>
      <c r="AE155" s="136"/>
      <c r="AF155" s="136"/>
      <c r="AG155" s="136"/>
      <c r="AH155" s="136"/>
      <c r="AI155" s="136"/>
      <c r="AJ155" s="136"/>
      <c r="AK155" s="136"/>
      <c r="AL155" s="136"/>
      <c r="AM155" s="136"/>
      <c r="AN155" s="136"/>
      <c r="AO155" s="136"/>
      <c r="AP155" s="136"/>
      <c r="AQ155" s="136"/>
      <c r="AR155" s="136"/>
      <c r="AS155" s="136"/>
      <c r="AT155" s="136"/>
      <c r="AU155" s="136"/>
      <c r="AV155" s="136"/>
      <c r="AW155" s="136"/>
      <c r="AX155" s="136"/>
      <c r="AY155" s="136"/>
      <c r="AZ155" s="136"/>
      <c r="BA155" s="136"/>
      <c r="BB155" s="136"/>
    </row>
    <row r="156" spans="1:54" outlineLevel="1">
      <c r="A156" s="134" t="s">
        <v>377</v>
      </c>
      <c r="B156" s="134"/>
      <c r="C156" s="135"/>
      <c r="D156" s="135"/>
      <c r="E156" s="136"/>
      <c r="F156" s="136"/>
      <c r="G156" s="136"/>
      <c r="H156" s="136"/>
      <c r="I156" s="136"/>
      <c r="J156" s="136"/>
      <c r="K156" s="136"/>
      <c r="L156" s="136"/>
      <c r="M156" s="136"/>
      <c r="N156" s="136"/>
      <c r="O156" s="136"/>
      <c r="P156" s="136"/>
      <c r="Q156" s="136"/>
      <c r="R156" s="136"/>
      <c r="S156" s="136"/>
      <c r="T156" s="136"/>
      <c r="U156" s="136"/>
      <c r="V156" s="136"/>
      <c r="W156" s="136"/>
      <c r="X156" s="136"/>
      <c r="Y156" s="136"/>
      <c r="Z156" s="136"/>
      <c r="AA156" s="136"/>
      <c r="AB156" s="136"/>
      <c r="AC156" s="136"/>
      <c r="AD156" s="136"/>
      <c r="AE156" s="136"/>
      <c r="AF156" s="136"/>
      <c r="AG156" s="136"/>
      <c r="AH156" s="136"/>
      <c r="AI156" s="136"/>
      <c r="AJ156" s="136"/>
      <c r="AK156" s="136"/>
      <c r="AL156" s="136"/>
      <c r="AM156" s="136"/>
      <c r="AN156" s="136"/>
      <c r="AO156" s="136"/>
      <c r="AP156" s="136"/>
      <c r="AQ156" s="136"/>
      <c r="AR156" s="136"/>
      <c r="AS156" s="136"/>
      <c r="AT156" s="136"/>
      <c r="AU156" s="136"/>
      <c r="AV156" s="136"/>
      <c r="AW156" s="136"/>
      <c r="AX156" s="136"/>
      <c r="AY156" s="136"/>
      <c r="AZ156" s="136"/>
      <c r="BA156" s="136"/>
      <c r="BB156" s="136"/>
    </row>
    <row r="157" spans="1:54" outlineLevel="2">
      <c r="A157" s="133"/>
      <c r="B157" s="134" t="s">
        <v>466</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51" t="s">
        <v>474</v>
      </c>
      <c r="B158" s="135" t="s">
        <v>282</v>
      </c>
      <c r="C158" s="135" t="s">
        <v>392</v>
      </c>
      <c r="D158" s="135" t="s">
        <v>475</v>
      </c>
      <c r="E158" s="325">
        <v>30.164626170537382</v>
      </c>
      <c r="F158" s="325">
        <v>31.037159723284027</v>
      </c>
      <c r="G158" s="325">
        <v>31.932878094712191</v>
      </c>
      <c r="H158" s="325">
        <v>32.855751602424839</v>
      </c>
      <c r="I158" s="325">
        <v>33.806603497339651</v>
      </c>
      <c r="J158" s="325">
        <v>34.786498744350126</v>
      </c>
      <c r="K158" s="325">
        <v>35.799977615002234</v>
      </c>
      <c r="L158" s="325">
        <v>36.844179504582044</v>
      </c>
      <c r="M158" s="325">
        <v>37.920035804996417</v>
      </c>
      <c r="N158" s="325">
        <v>39.028506112149387</v>
      </c>
      <c r="O158" s="325">
        <v>40.01656806634319</v>
      </c>
      <c r="P158" s="325">
        <v>40.993410285658967</v>
      </c>
      <c r="Q158" s="325">
        <v>41.999864601013535</v>
      </c>
      <c r="R158" s="325">
        <v>43.036828711317128</v>
      </c>
      <c r="S158" s="325">
        <v>44.105227518477243</v>
      </c>
      <c r="T158" s="325">
        <v>45.2060139523986</v>
      </c>
      <c r="U158" s="325">
        <v>46.340169861983007</v>
      </c>
      <c r="V158" s="325">
        <v>47.508706829129316</v>
      </c>
      <c r="W158" s="325">
        <v>48.712667136733288</v>
      </c>
      <c r="X158" s="325">
        <v>49.953124615687535</v>
      </c>
      <c r="Y158" s="325">
        <v>51.231185700881426</v>
      </c>
      <c r="Z158" s="325">
        <v>52.547990344200961</v>
      </c>
      <c r="AA158" s="325">
        <v>53.904713048528691</v>
      </c>
      <c r="AB158" s="325">
        <v>55.248535735146426</v>
      </c>
      <c r="AC158" s="325">
        <v>421.3926162507384</v>
      </c>
      <c r="AD158" s="325">
        <v>432.95592080440792</v>
      </c>
      <c r="AE158" s="325">
        <v>444.86975308302465</v>
      </c>
      <c r="AF158" s="325">
        <v>457.14473930552606</v>
      </c>
      <c r="AG158" s="325">
        <v>469.79182777081718</v>
      </c>
      <c r="AH158" s="325">
        <v>482.82229853777011</v>
      </c>
      <c r="AI158" s="325">
        <v>496.24777398522252</v>
      </c>
      <c r="AJ158" s="325">
        <v>510.08022838197718</v>
      </c>
      <c r="AK158" s="325">
        <v>524.3319992168</v>
      </c>
      <c r="AL158" s="325">
        <v>539.01579819842016</v>
      </c>
      <c r="AM158" s="325">
        <v>554.14472214552779</v>
      </c>
      <c r="AN158" s="325">
        <v>569.73226475677347</v>
      </c>
      <c r="AO158" s="325">
        <v>585.79232926076702</v>
      </c>
      <c r="AP158" s="325">
        <v>602.33924007607595</v>
      </c>
      <c r="AQ158" s="325">
        <v>619.38775579122432</v>
      </c>
      <c r="AR158" s="325">
        <v>636.95308258469163</v>
      </c>
      <c r="AS158" s="325">
        <v>655.05088753491123</v>
      </c>
      <c r="AT158" s="325">
        <v>673.69731281026873</v>
      </c>
      <c r="AU158" s="325">
        <v>692.90898974910101</v>
      </c>
      <c r="AV158" s="325">
        <v>712.70305403969451</v>
      </c>
      <c r="AW158" s="325">
        <v>733.0971605702839</v>
      </c>
      <c r="AX158" s="325">
        <v>754.10949992904989</v>
      </c>
      <c r="AY158" s="325">
        <v>774.8385400361459</v>
      </c>
      <c r="AZ158" s="325">
        <v>795.86043047395685</v>
      </c>
      <c r="BA158" s="325">
        <v>817.51958285804176</v>
      </c>
      <c r="BB158" s="325">
        <v>839.76818392437565</v>
      </c>
    </row>
    <row r="159" spans="1:54" outlineLevel="2">
      <c r="A159" s="452"/>
      <c r="B159" s="135" t="s">
        <v>282</v>
      </c>
      <c r="C159" s="135"/>
      <c r="D159" s="135"/>
      <c r="E159" s="238"/>
      <c r="F159" s="238"/>
      <c r="G159" s="238"/>
      <c r="H159" s="238"/>
      <c r="I159" s="238"/>
      <c r="J159" s="238"/>
      <c r="K159" s="238"/>
      <c r="L159" s="238"/>
      <c r="M159" s="238"/>
      <c r="N159" s="238"/>
      <c r="O159" s="238"/>
      <c r="P159" s="238"/>
      <c r="Q159" s="238"/>
      <c r="R159" s="238"/>
      <c r="S159" s="238"/>
      <c r="T159" s="238"/>
      <c r="U159" s="238"/>
      <c r="V159" s="238"/>
      <c r="W159" s="238"/>
      <c r="X159" s="238"/>
      <c r="Y159" s="238"/>
      <c r="Z159" s="238"/>
      <c r="AA159" s="238"/>
      <c r="AB159" s="238"/>
      <c r="AC159" s="238"/>
      <c r="AD159" s="238"/>
      <c r="AE159" s="238"/>
      <c r="AF159" s="238"/>
      <c r="AG159" s="238"/>
      <c r="AH159" s="238"/>
      <c r="AI159" s="238"/>
      <c r="AJ159" s="238"/>
      <c r="AK159" s="238"/>
      <c r="AL159" s="238"/>
      <c r="AM159" s="238"/>
      <c r="AN159" s="238"/>
      <c r="AO159" s="238"/>
      <c r="AP159" s="238"/>
      <c r="AQ159" s="238"/>
      <c r="AR159" s="238"/>
      <c r="AS159" s="238"/>
      <c r="AT159" s="238"/>
      <c r="AU159" s="238"/>
      <c r="AV159" s="238"/>
      <c r="AW159" s="238"/>
      <c r="AX159" s="238"/>
      <c r="AY159" s="238"/>
      <c r="AZ159" s="238"/>
      <c r="BA159" s="238"/>
      <c r="BB159" s="238"/>
    </row>
    <row r="160" spans="1:54" outlineLevel="2">
      <c r="A160" s="452"/>
      <c r="B160" s="135" t="s">
        <v>282</v>
      </c>
      <c r="C160" s="135"/>
      <c r="D160" s="135"/>
      <c r="E160" s="238"/>
      <c r="F160" s="238"/>
      <c r="G160" s="238"/>
      <c r="H160" s="238"/>
      <c r="I160" s="238"/>
      <c r="J160" s="238"/>
      <c r="K160" s="238"/>
      <c r="L160" s="238"/>
      <c r="M160" s="238"/>
      <c r="N160" s="238"/>
      <c r="O160" s="238"/>
      <c r="P160" s="238"/>
      <c r="Q160" s="238"/>
      <c r="R160" s="238"/>
      <c r="S160" s="238"/>
      <c r="T160" s="238"/>
      <c r="U160" s="238"/>
      <c r="V160" s="238"/>
      <c r="W160" s="238"/>
      <c r="X160" s="238"/>
      <c r="Y160" s="238"/>
      <c r="Z160" s="238"/>
      <c r="AA160" s="238"/>
      <c r="AB160" s="238"/>
      <c r="AC160" s="238"/>
      <c r="AD160" s="238"/>
      <c r="AE160" s="238"/>
      <c r="AF160" s="238"/>
      <c r="AG160" s="238"/>
      <c r="AH160" s="238"/>
      <c r="AI160" s="238"/>
      <c r="AJ160" s="238"/>
      <c r="AK160" s="238"/>
      <c r="AL160" s="238"/>
      <c r="AM160" s="238"/>
      <c r="AN160" s="238"/>
      <c r="AO160" s="238"/>
      <c r="AP160" s="238"/>
      <c r="AQ160" s="238"/>
      <c r="AR160" s="238"/>
      <c r="AS160" s="238"/>
      <c r="AT160" s="238"/>
      <c r="AU160" s="238"/>
      <c r="AV160" s="238"/>
      <c r="AW160" s="238"/>
      <c r="AX160" s="238"/>
      <c r="AY160" s="238"/>
      <c r="AZ160" s="238"/>
      <c r="BA160" s="238"/>
      <c r="BB160" s="238"/>
    </row>
    <row r="161" spans="1:54" outlineLevel="2">
      <c r="A161" s="452"/>
      <c r="B161" s="135" t="s">
        <v>285</v>
      </c>
      <c r="C161" s="135" t="s">
        <v>468</v>
      </c>
      <c r="D161" s="135" t="s">
        <v>476</v>
      </c>
      <c r="E161" s="323">
        <v>6.3518823000000002E-2</v>
      </c>
      <c r="F161" s="323">
        <v>6.5085441999999993E-2</v>
      </c>
      <c r="G161" s="323">
        <v>6.6694304999999995E-2</v>
      </c>
      <c r="H161" s="323">
        <v>6.8351993999999999E-2</v>
      </c>
      <c r="I161" s="323">
        <v>7.0059991000000002E-2</v>
      </c>
      <c r="J161" s="323">
        <v>7.1820175E-2</v>
      </c>
      <c r="K161" s="323">
        <v>7.3635349000000003E-2</v>
      </c>
      <c r="L161" s="323">
        <v>7.5505610000000001E-2</v>
      </c>
      <c r="M161" s="323">
        <v>7.7432632000000001E-2</v>
      </c>
      <c r="N161" s="323">
        <v>7.9418137999999999E-2</v>
      </c>
      <c r="O161" s="323">
        <v>8.1438933000000005E-2</v>
      </c>
      <c r="P161" s="323">
        <v>8.3514386999999995E-2</v>
      </c>
      <c r="Q161" s="323">
        <v>8.5652835999999996E-2</v>
      </c>
      <c r="R161" s="323">
        <v>8.7856193999999999E-2</v>
      </c>
      <c r="S161" s="323">
        <v>9.0126432000000006E-2</v>
      </c>
      <c r="T161" s="323">
        <v>9.2465582000000004E-2</v>
      </c>
      <c r="U161" s="323">
        <v>9.4875738000000001E-2</v>
      </c>
      <c r="V161" s="323">
        <v>9.7359056999999999E-2</v>
      </c>
      <c r="W161" s="323">
        <v>9.9917763000000007E-2</v>
      </c>
      <c r="X161" s="323">
        <v>0.102554145</v>
      </c>
      <c r="Y161" s="323">
        <v>0.105270566</v>
      </c>
      <c r="Z161" s="323">
        <v>0.10806945599999999</v>
      </c>
      <c r="AA161" s="323">
        <v>0.11095332099999999</v>
      </c>
      <c r="AB161" s="323">
        <v>0.113856687</v>
      </c>
      <c r="AC161" s="323">
        <v>0.205882126</v>
      </c>
      <c r="AD161" s="323">
        <v>0.20876572199999999</v>
      </c>
      <c r="AE161" s="323">
        <v>0.211738118</v>
      </c>
      <c r="AF161" s="323">
        <v>0.21480207600000001</v>
      </c>
      <c r="AG161" s="323">
        <v>0.217960447</v>
      </c>
      <c r="AH161" s="323">
        <v>0.22121616899999999</v>
      </c>
      <c r="AI161" s="323">
        <v>0.22457227499999999</v>
      </c>
      <c r="AJ161" s="323">
        <v>0.22803189400000001</v>
      </c>
      <c r="AK161" s="323">
        <v>0.231598254</v>
      </c>
      <c r="AL161" s="323">
        <v>0.23527468400000001</v>
      </c>
      <c r="AM161" s="323">
        <v>0.239064622</v>
      </c>
      <c r="AN161" s="323">
        <v>0.242971611</v>
      </c>
      <c r="AO161" s="323">
        <v>0.246999311</v>
      </c>
      <c r="AP161" s="323">
        <v>0.251151495</v>
      </c>
      <c r="AQ161" s="323">
        <v>0.25543205699999999</v>
      </c>
      <c r="AR161" s="323">
        <v>0.25984501799999998</v>
      </c>
      <c r="AS161" s="323">
        <v>0.26439452299999999</v>
      </c>
      <c r="AT161" s="323">
        <v>0.26908485199999999</v>
      </c>
      <c r="AU161" s="323">
        <v>0.273920422</v>
      </c>
      <c r="AV161" s="323">
        <v>0.27890579100000001</v>
      </c>
      <c r="AW161" s="323">
        <v>0.284045661</v>
      </c>
      <c r="AX161" s="323">
        <v>0.289344887</v>
      </c>
      <c r="AY161" s="323">
        <v>0.294659269</v>
      </c>
      <c r="AZ161" s="323">
        <v>0.30008426300000002</v>
      </c>
      <c r="BA161" s="323">
        <v>0.30567782199999999</v>
      </c>
      <c r="BB161" s="323">
        <v>0.31137564472237478</v>
      </c>
    </row>
    <row r="162" spans="1:54" outlineLevel="2">
      <c r="A162" s="452"/>
      <c r="B162" s="135" t="s">
        <v>285</v>
      </c>
      <c r="C162" s="135" t="s">
        <v>469</v>
      </c>
      <c r="D162" s="135" t="s">
        <v>477</v>
      </c>
      <c r="E162" s="323">
        <v>0.14115293900000001</v>
      </c>
      <c r="F162" s="323">
        <v>0.14463431500000001</v>
      </c>
      <c r="G162" s="323">
        <v>0.14820956699999999</v>
      </c>
      <c r="H162" s="323">
        <v>0.15189332</v>
      </c>
      <c r="I162" s="323">
        <v>0.15568886900000001</v>
      </c>
      <c r="J162" s="323">
        <v>0.15960038900000001</v>
      </c>
      <c r="K162" s="323">
        <v>0.163634109</v>
      </c>
      <c r="L162" s="323">
        <v>0.167790245</v>
      </c>
      <c r="M162" s="323">
        <v>0.17207251500000001</v>
      </c>
      <c r="N162" s="323">
        <v>0.17648475</v>
      </c>
      <c r="O162" s="323">
        <v>0.180975407</v>
      </c>
      <c r="P162" s="323">
        <v>0.185587527</v>
      </c>
      <c r="Q162" s="323">
        <v>0.19033963600000001</v>
      </c>
      <c r="R162" s="323">
        <v>0.195235986</v>
      </c>
      <c r="S162" s="323">
        <v>0.20028095900000001</v>
      </c>
      <c r="T162" s="323">
        <v>0.20547907000000001</v>
      </c>
      <c r="U162" s="323">
        <v>0.21083497200000001</v>
      </c>
      <c r="V162" s="323">
        <v>0.21635346</v>
      </c>
      <c r="W162" s="323">
        <v>0.22203947299999999</v>
      </c>
      <c r="X162" s="323">
        <v>0.22789810099999999</v>
      </c>
      <c r="Y162" s="323">
        <v>0.23393459</v>
      </c>
      <c r="Z162" s="323">
        <v>0.24015434599999999</v>
      </c>
      <c r="AA162" s="323">
        <v>0.24656293700000001</v>
      </c>
      <c r="AB162" s="323">
        <v>0.25301486000000001</v>
      </c>
      <c r="AC162" s="323">
        <v>0.45751583600000001</v>
      </c>
      <c r="AD162" s="323">
        <v>0.46392382599999998</v>
      </c>
      <c r="AE162" s="323">
        <v>0.47052915099999998</v>
      </c>
      <c r="AF162" s="323">
        <v>0.47733794699999998</v>
      </c>
      <c r="AG162" s="323">
        <v>0.484356548</v>
      </c>
      <c r="AH162" s="323">
        <v>0.49159148600000002</v>
      </c>
      <c r="AI162" s="323">
        <v>0.49904949999999998</v>
      </c>
      <c r="AJ162" s="323">
        <v>0.50673754199999999</v>
      </c>
      <c r="AK162" s="323">
        <v>0.51466278600000004</v>
      </c>
      <c r="AL162" s="323">
        <v>0.52283263199999996</v>
      </c>
      <c r="AM162" s="323">
        <v>0.53125471499999999</v>
      </c>
      <c r="AN162" s="323">
        <v>0.53993691399999999</v>
      </c>
      <c r="AO162" s="323">
        <v>0.54888735700000002</v>
      </c>
      <c r="AP162" s="323">
        <v>0.55811443299999997</v>
      </c>
      <c r="AQ162" s="323">
        <v>0.56762679400000005</v>
      </c>
      <c r="AR162" s="323">
        <v>0.57743337299999997</v>
      </c>
      <c r="AS162" s="323">
        <v>0.58754338399999995</v>
      </c>
      <c r="AT162" s="323">
        <v>0.59796633899999996</v>
      </c>
      <c r="AU162" s="323">
        <v>0.60871204999999995</v>
      </c>
      <c r="AV162" s="323">
        <v>0.619790646</v>
      </c>
      <c r="AW162" s="323">
        <v>0.63121257900000005</v>
      </c>
      <c r="AX162" s="323">
        <v>0.64298863900000003</v>
      </c>
      <c r="AY162" s="323">
        <v>0.65479837600000002</v>
      </c>
      <c r="AZ162" s="323">
        <v>0.66685391800000005</v>
      </c>
      <c r="BA162" s="323">
        <v>0.67928404899999995</v>
      </c>
      <c r="BB162" s="323">
        <v>0.69194587715661338</v>
      </c>
    </row>
    <row r="163" spans="1:54" outlineLevel="2">
      <c r="A163" s="452"/>
      <c r="B163" s="135" t="s">
        <v>285</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52"/>
      <c r="B164" s="135" t="s">
        <v>285</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52"/>
      <c r="B165" s="135" t="s">
        <v>473</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52"/>
      <c r="B166" s="135" t="s">
        <v>473</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52"/>
      <c r="B167" s="135" t="s">
        <v>473</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52"/>
      <c r="B168" s="135" t="s">
        <v>473</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53"/>
      <c r="B169" s="135" t="s">
        <v>473</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478</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51" t="s">
        <v>479</v>
      </c>
      <c r="B172" s="135" t="s">
        <v>282</v>
      </c>
      <c r="C172" s="135" t="s">
        <v>392</v>
      </c>
      <c r="D172" s="135" t="s">
        <v>386</v>
      </c>
      <c r="E172" s="262">
        <f>-(E$158*'Fixed Data'!$B$25*'Fixed Data'!E$47*'Fixed Data'!$B$24*'Fixed Data'!$B$23+E$158*'Fixed Data'!$B$26)*'Fixed Data'!L44/10^6</f>
        <v>-6.1517581989326269</v>
      </c>
      <c r="F172" s="262">
        <f>-(F$158*'Fixed Data'!$B$25*'Fixed Data'!F$47*'Fixed Data'!$B$24*'Fixed Data'!$B$23+F$158*'Fixed Data'!$B$26)*'Fixed Data'!M44/10^6</f>
        <v>-6.42609364301215</v>
      </c>
      <c r="G172" s="262">
        <f>-(G$158*'Fixed Data'!$B$25*'Fixed Data'!G$47*'Fixed Data'!$B$24*'Fixed Data'!$B$23+G$158*'Fixed Data'!$B$26)*'Fixed Data'!N44/10^6</f>
        <v>-6.7122312628644361</v>
      </c>
      <c r="H172" s="262">
        <f>-(H$158*'Fixed Data'!$B$25*'Fixed Data'!H$47*'Fixed Data'!$B$24*'Fixed Data'!$B$23+H$158*'Fixed Data'!$B$26)*'Fixed Data'!O44/10^6</f>
        <v>-7.0113883739314193</v>
      </c>
      <c r="I172" s="262">
        <f>-(I$158*'Fixed Data'!$B$25*'Fixed Data'!I$47*'Fixed Data'!$B$24*'Fixed Data'!$B$23+I$158*'Fixed Data'!$B$26)*'Fixed Data'!P44/10^6</f>
        <v>-7.3241617537969628</v>
      </c>
      <c r="J172" s="262">
        <f>-(J$158*'Fixed Data'!$B$25*'Fixed Data'!J$47*'Fixed Data'!$B$24*'Fixed Data'!$B$23+J$158*'Fixed Data'!$B$26)*'Fixed Data'!Q44/10^6</f>
        <v>-7.6512232830218574</v>
      </c>
      <c r="K172" s="262">
        <f>-(K$158*'Fixed Data'!$B$25*'Fixed Data'!K$47*'Fixed Data'!$B$24*'Fixed Data'!$B$23+K$158*'Fixed Data'!$B$26)*'Fixed Data'!R44/10^6</f>
        <v>-7.9940467050239148</v>
      </c>
      <c r="L172" s="262">
        <f>-(L$158*'Fixed Data'!$B$25*'Fixed Data'!L$47*'Fixed Data'!$B$24*'Fixed Data'!$B$23+L$158*'Fixed Data'!$B$26)*'Fixed Data'!S44/10^6</f>
        <v>-8.3525019401077216</v>
      </c>
      <c r="M172" s="262">
        <f>-(M$158*'Fixed Data'!$B$25*'Fixed Data'!M$47*'Fixed Data'!$B$24*'Fixed Data'!$B$23+M$158*'Fixed Data'!$B$26)*'Fixed Data'!T44/10^6</f>
        <v>-8.7273060066130732</v>
      </c>
      <c r="N172" s="262">
        <f>-(N$158*'Fixed Data'!$B$25*'Fixed Data'!N$47*'Fixed Data'!$B$24*'Fixed Data'!$B$23+N$158*'Fixed Data'!$B$26)*'Fixed Data'!U44/10^6</f>
        <v>-9.1192088664223974</v>
      </c>
      <c r="O172" s="262">
        <f>-(O$158*'Fixed Data'!$B$25*'Fixed Data'!O$47*'Fixed Data'!$B$24*'Fixed Data'!$B$23+O$158*'Fixed Data'!$B$26)*'Fixed Data'!V44/10^6</f>
        <v>-9.4924614852674463</v>
      </c>
      <c r="P172" s="262">
        <f>-(P$158*'Fixed Data'!$B$25*'Fixed Data'!P$47*'Fixed Data'!$B$24*'Fixed Data'!$B$23+P$158*'Fixed Data'!$B$26)*'Fixed Data'!W44/10^6</f>
        <v>-9.8722654153607277</v>
      </c>
      <c r="Q172" s="262">
        <f>-(Q$158*'Fixed Data'!$B$25*'Fixed Data'!Q$47*'Fixed Data'!$B$24*'Fixed Data'!$B$23+Q$158*'Fixed Data'!$B$26)*'Fixed Data'!X44/10^6</f>
        <v>-10.268675583402871</v>
      </c>
      <c r="R172" s="262">
        <f>-(R$158*'Fixed Data'!$B$25*'Fixed Data'!R$47*'Fixed Data'!$B$24*'Fixed Data'!$B$23+R$158*'Fixed Data'!$B$26)*'Fixed Data'!Y44/10^6</f>
        <v>-10.682442758255277</v>
      </c>
      <c r="S172" s="262">
        <f>-(S$158*'Fixed Data'!$B$25*'Fixed Data'!S$47*'Fixed Data'!$B$24*'Fixed Data'!$B$23+S$158*'Fixed Data'!$B$26)*'Fixed Data'!Z44/10^6</f>
        <v>-11.11185131874462</v>
      </c>
      <c r="T172" s="262">
        <f>-(T$158*'Fixed Data'!$B$25*'Fixed Data'!T$47*'Fixed Data'!$B$24*'Fixed Data'!$B$23+T$158*'Fixed Data'!$B$26)*'Fixed Data'!AA44/10^6</f>
        <v>-11.560020705886524</v>
      </c>
      <c r="U172" s="262">
        <f>-(U$158*'Fixed Data'!$B$25*'Fixed Data'!U$47*'Fixed Data'!$B$24*'Fixed Data'!$B$23+U$158*'Fixed Data'!$B$26)*'Fixed Data'!AB44/10^6</f>
        <v>-12.027796199154659</v>
      </c>
      <c r="V172" s="262">
        <f>-(V$158*'Fixed Data'!$B$25*'Fixed Data'!V$47*'Fixed Data'!$B$24*'Fixed Data'!$B$23+V$158*'Fixed Data'!$B$26)*'Fixed Data'!AC44/10^6</f>
        <v>-12.516061572626567</v>
      </c>
      <c r="W172" s="262">
        <f>-(W$158*'Fixed Data'!$B$25*'Fixed Data'!W$47*'Fixed Data'!$B$24*'Fixed Data'!$B$23+W$158*'Fixed Data'!$B$26)*'Fixed Data'!AD44/10^6</f>
        <v>-13.025740827967008</v>
      </c>
      <c r="X172" s="262">
        <f>-(X$158*'Fixed Data'!$B$25*'Fixed Data'!X$47*'Fixed Data'!$B$24*'Fixed Data'!$B$23+X$158*'Fixed Data'!$B$26)*'Fixed Data'!AE44/10^6</f>
        <v>-13.557800063736716</v>
      </c>
      <c r="Y172" s="262">
        <f>-(Y$158*'Fixed Data'!$B$25*'Fixed Data'!Y$47*'Fixed Data'!$B$24*'Fixed Data'!$B$23+Y$158*'Fixed Data'!$B$26)*'Fixed Data'!AF44/10^6</f>
        <v>-14.113249388194218</v>
      </c>
      <c r="Z172" s="262">
        <f>-(Z$158*'Fixed Data'!$B$25*'Fixed Data'!Z$47*'Fixed Data'!$B$24*'Fixed Data'!$B$23+Z$158*'Fixed Data'!$B$26)*'Fixed Data'!AG44/10^6</f>
        <v>-14.693144921699311</v>
      </c>
      <c r="AA172" s="262">
        <f>-(AA$158*'Fixed Data'!$B$25*'Fixed Data'!AA$47*'Fixed Data'!$B$24*'Fixed Data'!$B$23+AA$158*'Fixed Data'!$B$26)*'Fixed Data'!AH44/10^6</f>
        <v>-15.298590901163461</v>
      </c>
      <c r="AB172" s="262">
        <f>-(AB$158*'Fixed Data'!$B$25*'Fixed Data'!AB$47*'Fixed Data'!$B$24*'Fixed Data'!$B$23+AB$158*'Fixed Data'!$B$26)*'Fixed Data'!AI44/10^6</f>
        <v>-15.915178263226492</v>
      </c>
      <c r="AC172" s="262">
        <f>-(AC$158*'Fixed Data'!$B$25*'Fixed Data'!AC$47*'Fixed Data'!$B$24*'Fixed Data'!$B$23+AC$158*'Fixed Data'!$B$26)*'Fixed Data'!AJ44/10^6</f>
        <v>-123.13012878683269</v>
      </c>
      <c r="AD172" s="262">
        <f>-(AD$158*'Fixed Data'!$B$25*'Fixed Data'!AD$47*'Fixed Data'!$B$24*'Fixed Data'!$B$23+AD$158*'Fixed Data'!$B$26)*'Fixed Data'!AK44/10^6</f>
        <v>-128.31350437586863</v>
      </c>
      <c r="AE172" s="262">
        <f>-(AE$158*'Fixed Data'!$B$25*'Fixed Data'!AE$47*'Fixed Data'!$B$24*'Fixed Data'!$B$23+AE$158*'Fixed Data'!$B$26)*'Fixed Data'!AL44/10^6</f>
        <v>-133.7056074493872</v>
      </c>
      <c r="AF172" s="262">
        <f>-(AF$158*'Fixed Data'!$B$25*'Fixed Data'!AF$47*'Fixed Data'!$B$24*'Fixed Data'!$B$23+AF$158*'Fixed Data'!$B$26)*'Fixed Data'!AM44/10^6</f>
        <v>-139.30817963000248</v>
      </c>
      <c r="AG172" s="262">
        <f>-(AG$158*'Fixed Data'!$B$25*'Fixed Data'!AG$47*'Fixed Data'!$B$24*'Fixed Data'!$B$23+AG$158*'Fixed Data'!$B$26)*'Fixed Data'!AN44/10^6</f>
        <v>-145.12537966190985</v>
      </c>
      <c r="AH172" s="262">
        <f>-(AH$158*'Fixed Data'!$B$25*'Fixed Data'!AH$47*'Fixed Data'!$B$24*'Fixed Data'!$B$23+AH$158*'Fixed Data'!$B$26)*'Fixed Data'!AO44/10^6</f>
        <v>-151.165301181096</v>
      </c>
      <c r="AI172" s="262">
        <f>-(AI$158*'Fixed Data'!$B$25*'Fixed Data'!AI$47*'Fixed Data'!$B$24*'Fixed Data'!$B$23+AI$158*'Fixed Data'!$B$26)*'Fixed Data'!AP44/10^6</f>
        <v>-157.44257342417467</v>
      </c>
      <c r="AJ172" s="262">
        <f>-(AJ$158*'Fixed Data'!$B$25*'Fixed Data'!AJ$47*'Fixed Data'!$B$24*'Fixed Data'!$B$23+AJ$158*'Fixed Data'!$B$26)*'Fixed Data'!AQ44/10^6</f>
        <v>-163.96310988578421</v>
      </c>
      <c r="AK172" s="262">
        <f>-(AK$158*'Fixed Data'!$B$25*'Fixed Data'!AK$47*'Fixed Data'!$B$24*'Fixed Data'!$B$23+AK$158*'Fixed Data'!$B$26)*'Fixed Data'!AR44/10^6</f>
        <v>-170.73513753538845</v>
      </c>
      <c r="AL172" s="262">
        <f>-(AL$158*'Fixed Data'!$B$25*'Fixed Data'!AL$47*'Fixed Data'!$B$24*'Fixed Data'!$B$23+AL$158*'Fixed Data'!$B$26)*'Fixed Data'!AS44/10^6</f>
        <v>-177.76834893513936</v>
      </c>
      <c r="AM172" s="262">
        <f>-(AM$158*'Fixed Data'!$B$25*'Fixed Data'!AM$47*'Fixed Data'!$B$24*'Fixed Data'!$B$23+AM$158*'Fixed Data'!$B$26)*'Fixed Data'!AT44/10^6</f>
        <v>-185.07309639479709</v>
      </c>
      <c r="AN172" s="262">
        <f>-(AN$158*'Fixed Data'!$B$25*'Fixed Data'!AN$47*'Fixed Data'!$B$24*'Fixed Data'!$B$23+AN$158*'Fixed Data'!$B$26)*'Fixed Data'!AU44/10^6</f>
        <v>-192.65968445060597</v>
      </c>
      <c r="AO172" s="262">
        <f>-(AO$158*'Fixed Data'!$B$25*'Fixed Data'!AO$47*'Fixed Data'!$B$24*'Fixed Data'!$B$23+AO$158*'Fixed Data'!$B$26)*'Fixed Data'!AV44/10^6</f>
        <v>-200.53814844145052</v>
      </c>
      <c r="AP172" s="262">
        <f>-(AP$158*'Fixed Data'!$B$25*'Fixed Data'!AP$47*'Fixed Data'!$B$24*'Fixed Data'!$B$23+AP$158*'Fixed Data'!$B$26)*'Fixed Data'!AW44/10^6</f>
        <v>-208.71941784145196</v>
      </c>
      <c r="AQ172" s="262">
        <f>-(AQ$158*'Fixed Data'!$B$25*'Fixed Data'!AQ$47*'Fixed Data'!$B$24*'Fixed Data'!$B$23+AQ$158*'Fixed Data'!$B$26)*'Fixed Data'!AX44/10^6</f>
        <v>-217.214891951727</v>
      </c>
      <c r="AR172" s="262">
        <f>-(AR$158*'Fixed Data'!$B$25*'Fixed Data'!AR$47*'Fixed Data'!$B$24*'Fixed Data'!$B$23+AR$158*'Fixed Data'!$B$26)*'Fixed Data'!AY44/10^6</f>
        <v>-226.03628426018611</v>
      </c>
      <c r="AS172" s="262">
        <f>-(AS$158*'Fixed Data'!$B$25*'Fixed Data'!AS$47*'Fixed Data'!$B$24*'Fixed Data'!$B$23+AS$158*'Fixed Data'!$B$26)*'Fixed Data'!AZ44/10^6</f>
        <v>-235.19564954488564</v>
      </c>
      <c r="AT172" s="262">
        <f>-(AT$158*'Fixed Data'!$B$25*'Fixed Data'!AT$47*'Fixed Data'!$B$24*'Fixed Data'!$B$23+AT$158*'Fixed Data'!$B$26)*'Fixed Data'!BA44/10^6</f>
        <v>-244.70549277112337</v>
      </c>
      <c r="AU172" s="262">
        <f>-(AU$158*'Fixed Data'!$B$25*'Fixed Data'!AU$47*'Fixed Data'!$B$24*'Fixed Data'!$B$23+AU$158*'Fixed Data'!$B$26)*'Fixed Data'!BB44/10^6</f>
        <v>-254.57883095226589</v>
      </c>
      <c r="AV172" s="262">
        <f>-(AV$158*'Fixed Data'!$B$25*'Fixed Data'!AV$47*'Fixed Data'!$B$24*'Fixed Data'!$B$23+AV$158*'Fixed Data'!$B$26)*'Fixed Data'!BC44/10^6</f>
        <v>-264.82912708609848</v>
      </c>
      <c r="AW172" s="262">
        <f>-(AW$158*'Fixed Data'!$B$25*'Fixed Data'!AW$47*'Fixed Data'!$B$24*'Fixed Data'!$B$23+AW$158*'Fixed Data'!$B$26)*'Fixed Data'!BD44/10^6</f>
        <v>-275.47030730910797</v>
      </c>
      <c r="AX172" s="262">
        <f>-(AX$158*'Fixed Data'!$B$25*'Fixed Data'!AX$47*'Fixed Data'!$B$24*'Fixed Data'!$B$23+AX$158*'Fixed Data'!$B$26)*'Fixed Data'!BE44/10^6</f>
        <v>-286.51679762235909</v>
      </c>
      <c r="AY172" s="262">
        <f>-(AY$158*'Fixed Data'!$B$25*'Fixed Data'!AY$47*'Fixed Data'!$B$24*'Fixed Data'!$B$23+AY$158*'Fixed Data'!$B$26)*'Fixed Data'!BF44/10^6</f>
        <v>-297.63005418782359</v>
      </c>
      <c r="AZ172" s="262">
        <f>-(AZ$158*'Fixed Data'!$B$25*'Fixed Data'!AZ$47*'Fixed Data'!$B$24*'Fixed Data'!$B$23+AZ$158*'Fixed Data'!$B$26)*'Fixed Data'!BG44/10^6</f>
        <v>-309.03024715008451</v>
      </c>
      <c r="BA172" s="262">
        <f>-(BA$158*'Fixed Data'!$B$25*'Fixed Data'!BA$47*'Fixed Data'!$B$24*'Fixed Data'!$B$23+BA$158*'Fixed Data'!$B$26)*'Fixed Data'!BH44/10^6</f>
        <v>-320.85621927144905</v>
      </c>
      <c r="BB172" s="262">
        <f>-(BB$158*'Fixed Data'!$B$25*'Fixed Data'!BB$47*'Fixed Data'!$B$24*'Fixed Data'!$B$23+BB$158*'Fixed Data'!$B$26)*'Fixed Data'!BI44/10^6</f>
        <v>-333.09699156610606</v>
      </c>
    </row>
    <row r="173" spans="1:54" outlineLevel="2">
      <c r="A173" s="452"/>
      <c r="B173" s="135" t="s">
        <v>282</v>
      </c>
      <c r="C173" s="135"/>
      <c r="D173" s="135" t="s">
        <v>386</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53"/>
      <c r="B174" s="135" t="s">
        <v>282</v>
      </c>
      <c r="C174" s="135"/>
      <c r="D174" s="135" t="s">
        <v>386</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51" t="s">
        <v>480</v>
      </c>
      <c r="B176" s="135" t="s">
        <v>282</v>
      </c>
      <c r="C176" s="135" t="s">
        <v>392</v>
      </c>
      <c r="D176" s="135" t="s">
        <v>386</v>
      </c>
      <c r="E176" s="262">
        <f>-(E$158*'Fixed Data'!$B$25*'Fixed Data'!E$47*'Fixed Data'!$B$24*'Fixed Data'!$B$23+E$158*'Fixed Data'!$B$26)*'Fixed Data'!L46/10^6</f>
        <v>-18.455274592426328</v>
      </c>
      <c r="F176" s="262">
        <f>-(F$158*'Fixed Data'!$B$25*'Fixed Data'!F$47*'Fixed Data'!$B$24*'Fixed Data'!$B$23+F$158*'Fixed Data'!$B$26)*'Fixed Data'!M46/10^6</f>
        <v>-19.278280924538443</v>
      </c>
      <c r="G176" s="262">
        <f>-(G$158*'Fixed Data'!$B$25*'Fixed Data'!G$47*'Fixed Data'!$B$24*'Fixed Data'!$B$23+G$158*'Fixed Data'!$B$26)*'Fixed Data'!N46/10^6</f>
        <v>-20.136693788593313</v>
      </c>
      <c r="H176" s="262">
        <f>-(H$158*'Fixed Data'!$B$25*'Fixed Data'!H$47*'Fixed Data'!$B$24*'Fixed Data'!$B$23+H$158*'Fixed Data'!$B$26)*'Fixed Data'!O46/10^6</f>
        <v>-21.034165121794256</v>
      </c>
      <c r="I176" s="262">
        <f>-(I$158*'Fixed Data'!$B$25*'Fixed Data'!I$47*'Fixed Data'!$B$24*'Fixed Data'!$B$23+I$158*'Fixed Data'!$B$26)*'Fixed Data'!P46/10^6</f>
        <v>-21.97248526139089</v>
      </c>
      <c r="J176" s="262">
        <f>-(J$158*'Fixed Data'!$B$25*'Fixed Data'!J$47*'Fixed Data'!$B$24*'Fixed Data'!$B$23+J$158*'Fixed Data'!$B$26)*'Fixed Data'!Q46/10^6</f>
        <v>-22.953669844024198</v>
      </c>
      <c r="K176" s="262">
        <f>-(K$158*'Fixed Data'!$B$25*'Fixed Data'!K$47*'Fixed Data'!$B$24*'Fixed Data'!$B$23+K$158*'Fixed Data'!$B$26)*'Fixed Data'!R46/10^6</f>
        <v>-23.982140115071743</v>
      </c>
      <c r="L176" s="262">
        <f>-(L$158*'Fixed Data'!$B$25*'Fixed Data'!L$47*'Fixed Data'!$B$24*'Fixed Data'!$B$23+L$158*'Fixed Data'!$B$26)*'Fixed Data'!S46/10^6</f>
        <v>-25.057505820323158</v>
      </c>
      <c r="M176" s="262">
        <f>-(M$158*'Fixed Data'!$B$25*'Fixed Data'!M$47*'Fixed Data'!$B$24*'Fixed Data'!$B$23+M$158*'Fixed Data'!$B$26)*'Fixed Data'!T46/10^6</f>
        <v>-26.181918014343722</v>
      </c>
      <c r="N176" s="262">
        <f>-(N$158*'Fixed Data'!$B$25*'Fixed Data'!N$47*'Fixed Data'!$B$24*'Fixed Data'!$B$23+N$158*'Fixed Data'!$B$26)*'Fixed Data'!U46/10^6</f>
        <v>-27.357626593611052</v>
      </c>
      <c r="O176" s="262">
        <f>-(O$158*'Fixed Data'!$B$25*'Fixed Data'!O$47*'Fixed Data'!$B$24*'Fixed Data'!$B$23+O$158*'Fixed Data'!$B$26)*'Fixed Data'!V46/10^6</f>
        <v>-28.477384455802337</v>
      </c>
      <c r="P176" s="262">
        <f>-(P$158*'Fixed Data'!$B$25*'Fixed Data'!P$47*'Fixed Data'!$B$24*'Fixed Data'!$B$23+P$158*'Fixed Data'!$B$26)*'Fixed Data'!W46/10^6</f>
        <v>-29.616796252023082</v>
      </c>
      <c r="Q176" s="262">
        <f>-(Q$158*'Fixed Data'!$B$25*'Fixed Data'!Q$47*'Fixed Data'!$B$24*'Fixed Data'!$B$23+Q$158*'Fixed Data'!$B$26)*'Fixed Data'!X46/10^6</f>
        <v>-30.806026750208616</v>
      </c>
      <c r="R176" s="262">
        <f>-(R$158*'Fixed Data'!$B$25*'Fixed Data'!R$47*'Fixed Data'!$B$24*'Fixed Data'!$B$23+R$158*'Fixed Data'!$B$26)*'Fixed Data'!Y46/10^6</f>
        <v>-32.047328274765832</v>
      </c>
      <c r="S176" s="262">
        <f>-(S$158*'Fixed Data'!$B$25*'Fixed Data'!S$47*'Fixed Data'!$B$24*'Fixed Data'!$B$23+S$158*'Fixed Data'!$B$26)*'Fixed Data'!Z46/10^6</f>
        <v>-33.33555394984198</v>
      </c>
      <c r="T176" s="262">
        <f>-(T$158*'Fixed Data'!$B$25*'Fixed Data'!T$47*'Fixed Data'!$B$24*'Fixed Data'!$B$23+T$158*'Fixed Data'!$B$26)*'Fixed Data'!AA46/10^6</f>
        <v>-34.680062111108164</v>
      </c>
      <c r="U176" s="262">
        <f>-(U$158*'Fixed Data'!$B$25*'Fixed Data'!U$47*'Fixed Data'!$B$24*'Fixed Data'!$B$23+U$158*'Fixed Data'!$B$26)*'Fixed Data'!AB46/10^6</f>
        <v>-36.083388604179746</v>
      </c>
      <c r="V176" s="262">
        <f>-(V$158*'Fixed Data'!$B$25*'Fixed Data'!V$47*'Fixed Data'!$B$24*'Fixed Data'!$B$23+V$158*'Fixed Data'!$B$26)*'Fixed Data'!AC46/10^6</f>
        <v>-37.548184710994576</v>
      </c>
      <c r="W176" s="262">
        <f>-(W$158*'Fixed Data'!$B$25*'Fixed Data'!W$47*'Fixed Data'!$B$24*'Fixed Data'!$B$23+W$158*'Fixed Data'!$B$26)*'Fixed Data'!AD46/10^6</f>
        <v>-39.077222483901032</v>
      </c>
      <c r="X176" s="262">
        <f>-(X$158*'Fixed Data'!$B$25*'Fixed Data'!X$47*'Fixed Data'!$B$24*'Fixed Data'!$B$23+X$158*'Fixed Data'!$B$26)*'Fixed Data'!AE46/10^6</f>
        <v>-40.673400191210142</v>
      </c>
      <c r="Y176" s="262">
        <f>-(Y$158*'Fixed Data'!$B$25*'Fixed Data'!Y$47*'Fixed Data'!$B$24*'Fixed Data'!$B$23+Y$158*'Fixed Data'!$B$26)*'Fixed Data'!AF46/10^6</f>
        <v>-42.339748164582652</v>
      </c>
      <c r="Z176" s="262">
        <f>-(Z$158*'Fixed Data'!$B$25*'Fixed Data'!Z$47*'Fixed Data'!$B$24*'Fixed Data'!$B$23+Z$158*'Fixed Data'!$B$26)*'Fixed Data'!AG46/10^6</f>
        <v>-44.07943475748251</v>
      </c>
      <c r="AA176" s="262">
        <f>-(AA$158*'Fixed Data'!$B$25*'Fixed Data'!AA$47*'Fixed Data'!$B$24*'Fixed Data'!$B$23+AA$158*'Fixed Data'!$B$26)*'Fixed Data'!AH46/10^6</f>
        <v>-45.895772711302428</v>
      </c>
      <c r="AB176" s="262">
        <f>-(AB$158*'Fixed Data'!$B$25*'Fixed Data'!AB$47*'Fixed Data'!$B$24*'Fixed Data'!$B$23+AB$158*'Fixed Data'!$B$26)*'Fixed Data'!AI46/10^6</f>
        <v>-47.745534789679475</v>
      </c>
      <c r="AC176" s="262">
        <f>-(AC$158*'Fixed Data'!$B$25*'Fixed Data'!AC$47*'Fixed Data'!$B$24*'Fixed Data'!$B$23+AC$158*'Fixed Data'!$B$26)*'Fixed Data'!AJ46/10^6</f>
        <v>-369.39038636398783</v>
      </c>
      <c r="AD176" s="262">
        <f>-(AD$158*'Fixed Data'!$B$25*'Fixed Data'!AD$47*'Fixed Data'!$B$24*'Fixed Data'!$B$23+AD$158*'Fixed Data'!$B$26)*'Fixed Data'!AK46/10^6</f>
        <v>-384.940513135289</v>
      </c>
      <c r="AE176" s="262">
        <f>-(AE$158*'Fixed Data'!$B$25*'Fixed Data'!AE$47*'Fixed Data'!$B$24*'Fixed Data'!$B$23+AE$158*'Fixed Data'!$B$26)*'Fixed Data'!AL46/10^6</f>
        <v>-401.11682236118384</v>
      </c>
      <c r="AF176" s="262">
        <f>-(AF$158*'Fixed Data'!$B$25*'Fixed Data'!AF$47*'Fixed Data'!$B$24*'Fixed Data'!$B$23+AF$158*'Fixed Data'!$B$26)*'Fixed Data'!AM46/10^6</f>
        <v>-417.92453890988986</v>
      </c>
      <c r="AG176" s="262">
        <f>-(AG$158*'Fixed Data'!$B$25*'Fixed Data'!AG$47*'Fixed Data'!$B$24*'Fixed Data'!$B$23+AG$158*'Fixed Data'!$B$26)*'Fixed Data'!AN46/10^6</f>
        <v>-435.37613900066043</v>
      </c>
      <c r="AH176" s="262">
        <f>-(AH$158*'Fixed Data'!$B$25*'Fixed Data'!AH$47*'Fixed Data'!$B$24*'Fixed Data'!$B$23+AH$158*'Fixed Data'!$B$26)*'Fixed Data'!AO46/10^6</f>
        <v>-453.49590356244136</v>
      </c>
      <c r="AI176" s="262">
        <f>-(AI$158*'Fixed Data'!$B$25*'Fixed Data'!AI$47*'Fixed Data'!$B$24*'Fixed Data'!$B$23+AI$158*'Fixed Data'!$B$26)*'Fixed Data'!AP46/10^6</f>
        <v>-472.32772029523375</v>
      </c>
      <c r="AJ176" s="262">
        <f>-(AJ$158*'Fixed Data'!$B$25*'Fixed Data'!AJ$47*'Fixed Data'!$B$24*'Fixed Data'!$B$23+AJ$158*'Fixed Data'!$B$26)*'Fixed Data'!AQ46/10^6</f>
        <v>-491.88932968302089</v>
      </c>
      <c r="AK176" s="262">
        <f>-(AK$158*'Fixed Data'!$B$25*'Fixed Data'!AK$47*'Fixed Data'!$B$24*'Fixed Data'!$B$23+AK$158*'Fixed Data'!$B$26)*'Fixed Data'!AR46/10^6</f>
        <v>-512.20541263434757</v>
      </c>
      <c r="AL176" s="262">
        <f>-(AL$158*'Fixed Data'!$B$25*'Fixed Data'!AL$47*'Fixed Data'!$B$24*'Fixed Data'!$B$23+AL$158*'Fixed Data'!$B$26)*'Fixed Data'!AS46/10^6</f>
        <v>-533.30504683612969</v>
      </c>
      <c r="AM176" s="262">
        <f>-(AM$158*'Fixed Data'!$B$25*'Fixed Data'!AM$47*'Fixed Data'!$B$24*'Fixed Data'!$B$23+AM$158*'Fixed Data'!$B$26)*'Fixed Data'!AT46/10^6</f>
        <v>-555.2192892187004</v>
      </c>
      <c r="AN176" s="262">
        <f>-(AN$158*'Fixed Data'!$B$25*'Fixed Data'!AN$47*'Fixed Data'!$B$24*'Fixed Data'!$B$23+AN$158*'Fixed Data'!$B$26)*'Fixed Data'!AU46/10^6</f>
        <v>-577.97905338950602</v>
      </c>
      <c r="AO176" s="262">
        <f>-(AO$158*'Fixed Data'!$B$25*'Fixed Data'!AO$47*'Fixed Data'!$B$24*'Fixed Data'!$B$23+AO$158*'Fixed Data'!$B$26)*'Fixed Data'!AV46/10^6</f>
        <v>-601.61444536544423</v>
      </c>
      <c r="AP176" s="262">
        <f>-(AP$158*'Fixed Data'!$B$25*'Fixed Data'!AP$47*'Fixed Data'!$B$24*'Fixed Data'!$B$23+AP$158*'Fixed Data'!$B$26)*'Fixed Data'!AW46/10^6</f>
        <v>-626.15825356904054</v>
      </c>
      <c r="AQ176" s="262">
        <f>-(AQ$158*'Fixed Data'!$B$25*'Fixed Data'!AQ$47*'Fixed Data'!$B$24*'Fixed Data'!$B$23+AQ$158*'Fixed Data'!$B$26)*'Fixed Data'!AX46/10^6</f>
        <v>-651.64467590371294</v>
      </c>
      <c r="AR176" s="262">
        <f>-(AR$158*'Fixed Data'!$B$25*'Fixed Data'!AR$47*'Fixed Data'!$B$24*'Fixed Data'!$B$23+AR$158*'Fixed Data'!$B$26)*'Fixed Data'!AY46/10^6</f>
        <v>-678.10885283315463</v>
      </c>
      <c r="AS176" s="262">
        <f>-(AS$158*'Fixed Data'!$B$25*'Fixed Data'!AS$47*'Fixed Data'!$B$24*'Fixed Data'!$B$23+AS$158*'Fixed Data'!$B$26)*'Fixed Data'!AZ46/10^6</f>
        <v>-705.58694869144188</v>
      </c>
      <c r="AT176" s="262">
        <f>-(AT$158*'Fixed Data'!$B$25*'Fixed Data'!AT$47*'Fixed Data'!$B$24*'Fixed Data'!$B$23+AT$158*'Fixed Data'!$B$26)*'Fixed Data'!BA46/10^6</f>
        <v>-734.11647837454598</v>
      </c>
      <c r="AU176" s="262">
        <f>-(AU$158*'Fixed Data'!$B$25*'Fixed Data'!AU$47*'Fixed Data'!$B$24*'Fixed Data'!$B$23+AU$158*'Fixed Data'!$B$26)*'Fixed Data'!BB46/10^6</f>
        <v>-763.73649292258881</v>
      </c>
      <c r="AV176" s="262">
        <f>-(AV$158*'Fixed Data'!$B$25*'Fixed Data'!AV$47*'Fixed Data'!$B$24*'Fixed Data'!$B$23+AV$158*'Fixed Data'!$B$26)*'Fixed Data'!BC46/10^6</f>
        <v>-794.48738132892424</v>
      </c>
      <c r="AW176" s="262">
        <f>-(AW$158*'Fixed Data'!$B$25*'Fixed Data'!AW$47*'Fixed Data'!$B$24*'Fixed Data'!$B$23+AW$158*'Fixed Data'!$B$26)*'Fixed Data'!BD46/10^6</f>
        <v>-826.41092200301023</v>
      </c>
      <c r="AX176" s="262">
        <f>-(AX$158*'Fixed Data'!$B$25*'Fixed Data'!AX$47*'Fixed Data'!$B$24*'Fixed Data'!$B$23+AX$158*'Fixed Data'!$B$26)*'Fixed Data'!BE46/10^6</f>
        <v>-859.55039294805113</v>
      </c>
      <c r="AY176" s="262">
        <f>-(AY$158*'Fixed Data'!$B$25*'Fixed Data'!AY$47*'Fixed Data'!$B$24*'Fixed Data'!$B$23+AY$158*'Fixed Data'!$B$26)*'Fixed Data'!BF46/10^6</f>
        <v>-892.89016264987822</v>
      </c>
      <c r="AZ176" s="262">
        <f>-(AZ$158*'Fixed Data'!$B$25*'Fixed Data'!AZ$47*'Fixed Data'!$B$24*'Fixed Data'!$B$23+AZ$158*'Fixed Data'!$B$26)*'Fixed Data'!BG46/10^6</f>
        <v>-927.09074154230154</v>
      </c>
      <c r="BA176" s="262">
        <f>-(BA$158*'Fixed Data'!$B$25*'Fixed Data'!BA$47*'Fixed Data'!$B$24*'Fixed Data'!$B$23+BA$158*'Fixed Data'!$B$26)*'Fixed Data'!BH46/10^6</f>
        <v>-962.56865791228552</v>
      </c>
      <c r="BB176" s="262">
        <f>-(BB$158*'Fixed Data'!$B$25*'Fixed Data'!BB$47*'Fixed Data'!$B$24*'Fixed Data'!$B$23+BB$158*'Fixed Data'!$B$26)*'Fixed Data'!BI46/10^6</f>
        <v>-999.29097480239841</v>
      </c>
    </row>
    <row r="177" spans="1:54" outlineLevel="2">
      <c r="A177" s="452"/>
      <c r="B177" s="135" t="s">
        <v>282</v>
      </c>
      <c r="C177" s="135"/>
      <c r="D177" s="135" t="s">
        <v>386</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53"/>
      <c r="B178" s="135" t="s">
        <v>282</v>
      </c>
      <c r="C178" s="135"/>
      <c r="D178" s="135" t="s">
        <v>386</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481</v>
      </c>
      <c r="B182" s="19"/>
      <c r="C182" s="19"/>
      <c r="D182" s="19"/>
      <c r="E182" s="15"/>
    </row>
    <row r="183" spans="1:54" ht="15" outlineLevel="1">
      <c r="A183" s="12"/>
      <c r="B183" s="19"/>
      <c r="C183" s="19"/>
      <c r="D183" s="19"/>
      <c r="E183" s="15"/>
    </row>
    <row r="184" spans="1:54" s="4" customFormat="1" outlineLevel="1">
      <c r="A184" s="4" t="s">
        <v>482</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54" t="s">
        <v>483</v>
      </c>
      <c r="B186" s="150" t="s">
        <v>484</v>
      </c>
      <c r="C186" s="6" t="s">
        <v>485</v>
      </c>
      <c r="D186" s="10" t="s">
        <v>397</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55"/>
      <c r="B187" s="150" t="s">
        <v>486</v>
      </c>
      <c r="C187" s="6" t="s">
        <v>487</v>
      </c>
      <c r="D187" s="10" t="s">
        <v>397</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51" t="s">
        <v>488</v>
      </c>
      <c r="B190" s="150" t="s">
        <v>348</v>
      </c>
      <c r="C190" s="19"/>
      <c r="D190" s="135" t="s">
        <v>386</v>
      </c>
      <c r="E190" s="21">
        <f>(E133+E83)*E186</f>
        <v>0</v>
      </c>
      <c r="F190" s="21">
        <f t="shared" ref="F190:BB190" si="20">(F133+F83)*F186</f>
        <v>0</v>
      </c>
      <c r="G190" s="21">
        <f t="shared" si="20"/>
        <v>0</v>
      </c>
      <c r="H190" s="21">
        <f t="shared" si="20"/>
        <v>0</v>
      </c>
      <c r="I190" s="21">
        <f t="shared" si="20"/>
        <v>0</v>
      </c>
      <c r="J190" s="21">
        <f t="shared" si="20"/>
        <v>0</v>
      </c>
      <c r="K190" s="21">
        <f t="shared" si="20"/>
        <v>0</v>
      </c>
      <c r="L190" s="21">
        <f t="shared" si="20"/>
        <v>0</v>
      </c>
      <c r="M190" s="21">
        <f t="shared" si="20"/>
        <v>0</v>
      </c>
      <c r="N190" s="21">
        <f t="shared" si="20"/>
        <v>0</v>
      </c>
      <c r="O190" s="21">
        <f t="shared" si="20"/>
        <v>0</v>
      </c>
      <c r="P190" s="21">
        <f t="shared" si="20"/>
        <v>0</v>
      </c>
      <c r="Q190" s="21">
        <f t="shared" si="20"/>
        <v>0</v>
      </c>
      <c r="R190" s="21">
        <f t="shared" si="20"/>
        <v>0</v>
      </c>
      <c r="S190" s="21">
        <f t="shared" si="20"/>
        <v>0</v>
      </c>
      <c r="T190" s="21">
        <f t="shared" si="20"/>
        <v>0</v>
      </c>
      <c r="U190" s="21">
        <f t="shared" si="20"/>
        <v>0</v>
      </c>
      <c r="V190" s="21">
        <f t="shared" si="20"/>
        <v>0</v>
      </c>
      <c r="W190" s="21">
        <f t="shared" si="20"/>
        <v>0</v>
      </c>
      <c r="X190" s="21">
        <f t="shared" si="20"/>
        <v>0</v>
      </c>
      <c r="Y190" s="21">
        <f t="shared" si="20"/>
        <v>0</v>
      </c>
      <c r="Z190" s="21">
        <f t="shared" si="20"/>
        <v>0</v>
      </c>
      <c r="AA190" s="21">
        <f t="shared" si="20"/>
        <v>0</v>
      </c>
      <c r="AB190" s="21">
        <f t="shared" si="20"/>
        <v>0</v>
      </c>
      <c r="AC190" s="21">
        <f t="shared" si="20"/>
        <v>0</v>
      </c>
      <c r="AD190" s="21">
        <f t="shared" si="20"/>
        <v>0</v>
      </c>
      <c r="AE190" s="21">
        <f t="shared" si="20"/>
        <v>0</v>
      </c>
      <c r="AF190" s="21">
        <f t="shared" si="20"/>
        <v>0</v>
      </c>
      <c r="AG190" s="21">
        <f t="shared" si="20"/>
        <v>0</v>
      </c>
      <c r="AH190" s="21">
        <f t="shared" si="20"/>
        <v>0</v>
      </c>
      <c r="AI190" s="21">
        <f t="shared" si="20"/>
        <v>0</v>
      </c>
      <c r="AJ190" s="21">
        <f t="shared" si="20"/>
        <v>0</v>
      </c>
      <c r="AK190" s="21">
        <f t="shared" si="20"/>
        <v>0</v>
      </c>
      <c r="AL190" s="21">
        <f t="shared" si="20"/>
        <v>0</v>
      </c>
      <c r="AM190" s="21">
        <f t="shared" si="20"/>
        <v>0</v>
      </c>
      <c r="AN190" s="21">
        <f t="shared" si="20"/>
        <v>0</v>
      </c>
      <c r="AO190" s="21">
        <f t="shared" si="20"/>
        <v>0</v>
      </c>
      <c r="AP190" s="21">
        <f t="shared" si="20"/>
        <v>0</v>
      </c>
      <c r="AQ190" s="21">
        <f t="shared" si="20"/>
        <v>0</v>
      </c>
      <c r="AR190" s="21">
        <f t="shared" si="20"/>
        <v>0</v>
      </c>
      <c r="AS190" s="21">
        <f t="shared" si="20"/>
        <v>0</v>
      </c>
      <c r="AT190" s="21">
        <f t="shared" si="20"/>
        <v>0</v>
      </c>
      <c r="AU190" s="21">
        <f t="shared" si="20"/>
        <v>0</v>
      </c>
      <c r="AV190" s="21">
        <f t="shared" si="20"/>
        <v>0</v>
      </c>
      <c r="AW190" s="21">
        <f t="shared" si="20"/>
        <v>0</v>
      </c>
      <c r="AX190" s="21">
        <f t="shared" si="20"/>
        <v>0</v>
      </c>
      <c r="AY190" s="21">
        <f t="shared" si="20"/>
        <v>0</v>
      </c>
      <c r="AZ190" s="21">
        <f t="shared" si="20"/>
        <v>0</v>
      </c>
      <c r="BA190" s="21">
        <f t="shared" si="20"/>
        <v>0</v>
      </c>
      <c r="BB190" s="21">
        <f t="shared" si="20"/>
        <v>0</v>
      </c>
    </row>
    <row r="191" spans="1:54" outlineLevel="2">
      <c r="A191" s="452"/>
      <c r="B191" s="150" t="s">
        <v>489</v>
      </c>
      <c r="C191" s="19"/>
      <c r="D191" s="135" t="s">
        <v>386</v>
      </c>
      <c r="E191" s="21">
        <f>E71*E186</f>
        <v>0</v>
      </c>
      <c r="F191" s="21">
        <f t="shared" ref="F191:BB191" si="21">F71*F186</f>
        <v>0</v>
      </c>
      <c r="G191" s="21">
        <f t="shared" si="21"/>
        <v>0</v>
      </c>
      <c r="H191" s="21">
        <f t="shared" si="21"/>
        <v>0</v>
      </c>
      <c r="I191" s="21">
        <f t="shared" si="21"/>
        <v>0</v>
      </c>
      <c r="J191" s="21">
        <f t="shared" si="21"/>
        <v>0</v>
      </c>
      <c r="K191" s="21">
        <f t="shared" si="21"/>
        <v>0</v>
      </c>
      <c r="L191" s="21">
        <f t="shared" si="21"/>
        <v>0</v>
      </c>
      <c r="M191" s="21">
        <f t="shared" si="21"/>
        <v>0</v>
      </c>
      <c r="N191" s="21">
        <f t="shared" si="21"/>
        <v>0</v>
      </c>
      <c r="O191" s="21">
        <f t="shared" si="21"/>
        <v>0</v>
      </c>
      <c r="P191" s="21">
        <f t="shared" si="21"/>
        <v>0</v>
      </c>
      <c r="Q191" s="21">
        <f t="shared" si="21"/>
        <v>0</v>
      </c>
      <c r="R191" s="21">
        <f t="shared" si="21"/>
        <v>0</v>
      </c>
      <c r="S191" s="21">
        <f t="shared" si="21"/>
        <v>0</v>
      </c>
      <c r="T191" s="21">
        <f t="shared" si="21"/>
        <v>0</v>
      </c>
      <c r="U191" s="21">
        <f t="shared" si="21"/>
        <v>0</v>
      </c>
      <c r="V191" s="21">
        <f t="shared" si="21"/>
        <v>0</v>
      </c>
      <c r="W191" s="21">
        <f t="shared" si="21"/>
        <v>0</v>
      </c>
      <c r="X191" s="21">
        <f t="shared" si="21"/>
        <v>0</v>
      </c>
      <c r="Y191" s="21">
        <f t="shared" si="21"/>
        <v>0</v>
      </c>
      <c r="Z191" s="21">
        <f t="shared" si="21"/>
        <v>0</v>
      </c>
      <c r="AA191" s="21">
        <f t="shared" si="21"/>
        <v>0</v>
      </c>
      <c r="AB191" s="21">
        <f t="shared" si="21"/>
        <v>0</v>
      </c>
      <c r="AC191" s="21">
        <f t="shared" si="21"/>
        <v>0</v>
      </c>
      <c r="AD191" s="21">
        <f t="shared" si="21"/>
        <v>0</v>
      </c>
      <c r="AE191" s="21">
        <f t="shared" si="21"/>
        <v>0</v>
      </c>
      <c r="AF191" s="21">
        <f t="shared" si="21"/>
        <v>0</v>
      </c>
      <c r="AG191" s="21">
        <f t="shared" si="21"/>
        <v>0</v>
      </c>
      <c r="AH191" s="21">
        <f t="shared" si="21"/>
        <v>0</v>
      </c>
      <c r="AI191" s="21">
        <f t="shared" si="21"/>
        <v>0</v>
      </c>
      <c r="AJ191" s="21">
        <f t="shared" si="21"/>
        <v>0</v>
      </c>
      <c r="AK191" s="21">
        <f t="shared" si="21"/>
        <v>0</v>
      </c>
      <c r="AL191" s="21">
        <f t="shared" si="21"/>
        <v>0</v>
      </c>
      <c r="AM191" s="21">
        <f t="shared" si="21"/>
        <v>0</v>
      </c>
      <c r="AN191" s="21">
        <f t="shared" si="21"/>
        <v>0</v>
      </c>
      <c r="AO191" s="21">
        <f t="shared" si="21"/>
        <v>0</v>
      </c>
      <c r="AP191" s="21">
        <f t="shared" si="21"/>
        <v>0</v>
      </c>
      <c r="AQ191" s="21">
        <f t="shared" si="21"/>
        <v>0</v>
      </c>
      <c r="AR191" s="21">
        <f t="shared" si="21"/>
        <v>0</v>
      </c>
      <c r="AS191" s="21">
        <f t="shared" si="21"/>
        <v>0</v>
      </c>
      <c r="AT191" s="21">
        <f t="shared" si="21"/>
        <v>0</v>
      </c>
      <c r="AU191" s="21">
        <f t="shared" si="21"/>
        <v>0</v>
      </c>
      <c r="AV191" s="21">
        <f t="shared" si="21"/>
        <v>0</v>
      </c>
      <c r="AW191" s="21">
        <f t="shared" si="21"/>
        <v>0</v>
      </c>
      <c r="AX191" s="21">
        <f t="shared" si="21"/>
        <v>0</v>
      </c>
      <c r="AY191" s="21">
        <f t="shared" si="21"/>
        <v>0</v>
      </c>
      <c r="AZ191" s="21">
        <f t="shared" si="21"/>
        <v>0</v>
      </c>
      <c r="BA191" s="21">
        <f t="shared" si="21"/>
        <v>0</v>
      </c>
      <c r="BB191" s="21">
        <f t="shared" si="21"/>
        <v>0</v>
      </c>
    </row>
    <row r="192" spans="1:54" outlineLevel="2">
      <c r="A192" s="452"/>
      <c r="B192" s="150" t="s">
        <v>391</v>
      </c>
      <c r="C192" s="19"/>
      <c r="D192" s="135" t="s">
        <v>386</v>
      </c>
      <c r="E192" s="21">
        <f>E77*E186</f>
        <v>-2.0601886900836983</v>
      </c>
      <c r="F192" s="21">
        <f t="shared" ref="F192:BB192" si="22">F77*F186</f>
        <v>-2.0480977128489859</v>
      </c>
      <c r="G192" s="21">
        <f t="shared" si="22"/>
        <v>-2.0359467489490455</v>
      </c>
      <c r="H192" s="21">
        <f t="shared" si="22"/>
        <v>-2.0239482704588019</v>
      </c>
      <c r="I192" s="21">
        <f t="shared" si="22"/>
        <v>-2.0120982901784017</v>
      </c>
      <c r="J192" s="21">
        <f t="shared" si="22"/>
        <v>-2.0004054150430002</v>
      </c>
      <c r="K192" s="21">
        <f t="shared" si="22"/>
        <v>-1.9890683525463131</v>
      </c>
      <c r="L192" s="21">
        <f t="shared" si="22"/>
        <v>-1.9778597482549105</v>
      </c>
      <c r="M192" s="21">
        <f t="shared" si="22"/>
        <v>-1.9667764143879887</v>
      </c>
      <c r="N192" s="21">
        <f t="shared" si="22"/>
        <v>-1.9558152640503221</v>
      </c>
      <c r="O192" s="21">
        <f t="shared" si="22"/>
        <v>-1.9375164249088439</v>
      </c>
      <c r="P192" s="21">
        <f t="shared" si="22"/>
        <v>-1.9176937494570081</v>
      </c>
      <c r="Q192" s="21">
        <f t="shared" si="22"/>
        <v>-1.8983345148452229</v>
      </c>
      <c r="R192" s="21">
        <f t="shared" si="22"/>
        <v>-1.8794239873660414</v>
      </c>
      <c r="S192" s="21">
        <f t="shared" si="22"/>
        <v>-1.8609479267835571</v>
      </c>
      <c r="T192" s="21">
        <f t="shared" si="22"/>
        <v>-1.8428925697302205</v>
      </c>
      <c r="U192" s="21">
        <f t="shared" si="22"/>
        <v>-1.8252446152741355</v>
      </c>
      <c r="V192" s="21">
        <f t="shared" si="22"/>
        <v>-1.8079912067853898</v>
      </c>
      <c r="W192" s="21">
        <f t="shared" si="22"/>
        <v>-1.7911199195130432</v>
      </c>
      <c r="X192" s="21">
        <f t="shared" si="22"/>
        <v>-1.7746187428894316</v>
      </c>
      <c r="Y192" s="21">
        <f t="shared" si="22"/>
        <v>-1.7584760701503677</v>
      </c>
      <c r="Z192" s="21">
        <f t="shared" si="22"/>
        <v>-1.7426806820112872</v>
      </c>
      <c r="AA192" s="21">
        <f t="shared" si="22"/>
        <v>-1.7272217342480041</v>
      </c>
      <c r="AB192" s="21">
        <f t="shared" si="22"/>
        <v>-1.7104161094243229</v>
      </c>
      <c r="AC192" s="21">
        <f t="shared" si="22"/>
        <v>-12.604556742282337</v>
      </c>
      <c r="AD192" s="21">
        <f t="shared" si="22"/>
        <v>-12.512497090323146</v>
      </c>
      <c r="AE192" s="21">
        <f t="shared" si="22"/>
        <v>-12.422037484383184</v>
      </c>
      <c r="AF192" s="21">
        <f t="shared" si="22"/>
        <v>-12.333130677995868</v>
      </c>
      <c r="AG192" s="21">
        <f t="shared" si="22"/>
        <v>-12.245730989549493</v>
      </c>
      <c r="AH192" s="21">
        <f t="shared" si="22"/>
        <v>-12.159794247560965</v>
      </c>
      <c r="AI192" s="21">
        <f t="shared" si="22"/>
        <v>-12.075277752356625</v>
      </c>
      <c r="AJ192" s="21">
        <f t="shared" si="22"/>
        <v>-12.05035447935836</v>
      </c>
      <c r="AK192" s="21">
        <f t="shared" si="22"/>
        <v>-12.026256735009376</v>
      </c>
      <c r="AL192" s="21">
        <f t="shared" si="22"/>
        <v>-12.002960517794932</v>
      </c>
      <c r="AM192" s="21">
        <f t="shared" si="22"/>
        <v>-11.980442519528948</v>
      </c>
      <c r="AN192" s="21">
        <f t="shared" si="22"/>
        <v>-11.958680107639809</v>
      </c>
      <c r="AO192" s="21">
        <f t="shared" si="22"/>
        <v>-11.937651318374009</v>
      </c>
      <c r="AP192" s="21">
        <f t="shared" si="22"/>
        <v>-11.917334821542473</v>
      </c>
      <c r="AQ192" s="21">
        <f t="shared" si="22"/>
        <v>-11.897709906643756</v>
      </c>
      <c r="AR192" s="21">
        <f t="shared" si="22"/>
        <v>-11.878756469757146</v>
      </c>
      <c r="AS192" s="21">
        <f t="shared" si="22"/>
        <v>-11.860454990893016</v>
      </c>
      <c r="AT192" s="21">
        <f t="shared" si="22"/>
        <v>-11.842786520941019</v>
      </c>
      <c r="AU192" s="21">
        <f t="shared" si="22"/>
        <v>-11.825732659327349</v>
      </c>
      <c r="AV192" s="21">
        <f t="shared" si="22"/>
        <v>-11.809275544128766</v>
      </c>
      <c r="AW192" s="21">
        <f t="shared" si="22"/>
        <v>-11.793397829071504</v>
      </c>
      <c r="AX192" s="21">
        <f t="shared" si="22"/>
        <v>-11.778082680775155</v>
      </c>
      <c r="AY192" s="21">
        <f t="shared" si="22"/>
        <v>-11.749359066458695</v>
      </c>
      <c r="AZ192" s="21">
        <f t="shared" si="22"/>
        <v>-11.716628228983852</v>
      </c>
      <c r="BA192" s="21">
        <f t="shared" si="22"/>
        <v>-11.684945126582411</v>
      </c>
      <c r="BB192" s="21">
        <f t="shared" si="22"/>
        <v>-11.653347698912485</v>
      </c>
    </row>
    <row r="193" spans="1:54" outlineLevel="2">
      <c r="A193" s="452"/>
      <c r="B193" s="150" t="s">
        <v>490</v>
      </c>
      <c r="C193" s="19"/>
      <c r="D193" s="135" t="s">
        <v>386</v>
      </c>
      <c r="E193" s="21">
        <f t="shared" ref="E193:AJ193" si="23">SUMIF($B$143:$B$154,"Environmental",E$143:E$154)*E186</f>
        <v>-12.284075183324427</v>
      </c>
      <c r="F193" s="21">
        <f t="shared" si="23"/>
        <v>-12.429276602591903</v>
      </c>
      <c r="G193" s="21">
        <f t="shared" si="23"/>
        <v>-12.528340832088961</v>
      </c>
      <c r="H193" s="21">
        <f t="shared" si="23"/>
        <v>-12.626293663170854</v>
      </c>
      <c r="I193" s="21">
        <f t="shared" si="23"/>
        <v>-12.765843840818308</v>
      </c>
      <c r="J193" s="21">
        <f t="shared" si="23"/>
        <v>-12.903892975192504</v>
      </c>
      <c r="K193" s="21">
        <f t="shared" si="23"/>
        <v>-12.999587490465647</v>
      </c>
      <c r="L193" s="21">
        <f t="shared" si="23"/>
        <v>-13.13617655688458</v>
      </c>
      <c r="M193" s="21">
        <f t="shared" si="23"/>
        <v>-13.271232534588689</v>
      </c>
      <c r="N193" s="21">
        <f t="shared" si="23"/>
        <v>-13.363273289962889</v>
      </c>
      <c r="O193" s="21">
        <f t="shared" si="23"/>
        <v>-13.443807732471695</v>
      </c>
      <c r="P193" s="21">
        <f t="shared" si="23"/>
        <v>-13.509724219929829</v>
      </c>
      <c r="Q193" s="21">
        <f t="shared" si="23"/>
        <v>-13.574748499334055</v>
      </c>
      <c r="R193" s="21">
        <f t="shared" si="23"/>
        <v>-13.678801042757781</v>
      </c>
      <c r="S193" s="21">
        <f t="shared" si="23"/>
        <v>-13.741767996367521</v>
      </c>
      <c r="T193" s="21">
        <f t="shared" si="23"/>
        <v>-13.803965705771322</v>
      </c>
      <c r="U193" s="21">
        <f t="shared" si="23"/>
        <v>-13.865427035686753</v>
      </c>
      <c r="V193" s="21">
        <f t="shared" si="23"/>
        <v>-13.96454676786707</v>
      </c>
      <c r="W193" s="21">
        <f t="shared" si="23"/>
        <v>-14.024267186563687</v>
      </c>
      <c r="X193" s="21">
        <f t="shared" si="23"/>
        <v>-14.121000846121261</v>
      </c>
      <c r="Y193" s="21">
        <f t="shared" si="23"/>
        <v>-14.179117666611651</v>
      </c>
      <c r="Z193" s="21">
        <f t="shared" si="23"/>
        <v>-14.273624546864898</v>
      </c>
      <c r="AA193" s="21">
        <f t="shared" si="23"/>
        <v>-14.366907927004723</v>
      </c>
      <c r="AB193" s="21">
        <f t="shared" si="23"/>
        <v>-14.444881970988707</v>
      </c>
      <c r="AC193" s="21">
        <f t="shared" si="23"/>
        <v>-107.99218028129083</v>
      </c>
      <c r="AD193" s="21">
        <f t="shared" si="23"/>
        <v>-108.74987263222511</v>
      </c>
      <c r="AE193" s="21">
        <f t="shared" si="23"/>
        <v>-109.52479584242005</v>
      </c>
      <c r="AF193" s="21">
        <f t="shared" si="23"/>
        <v>-110.28233168010151</v>
      </c>
      <c r="AG193" s="21">
        <f t="shared" si="23"/>
        <v>-111.02589981014624</v>
      </c>
      <c r="AH193" s="21">
        <f t="shared" si="23"/>
        <v>-111.75967227330126</v>
      </c>
      <c r="AI193" s="21">
        <f t="shared" si="23"/>
        <v>-112.48940619460076</v>
      </c>
      <c r="AJ193" s="21">
        <f t="shared" si="23"/>
        <v>-113.7612026073656</v>
      </c>
      <c r="AK193" s="21">
        <f t="shared" ref="AK193:BB193" si="24">SUMIF($B$143:$B$154,"Environmental",AK$143:AK$154)*AK186</f>
        <v>-115.03291398336734</v>
      </c>
      <c r="AL193" s="21">
        <f t="shared" si="24"/>
        <v>-116.30622403998593</v>
      </c>
      <c r="AM193" s="21">
        <f t="shared" si="24"/>
        <v>-117.58181125258923</v>
      </c>
      <c r="AN193" s="21">
        <f t="shared" si="24"/>
        <v>-118.85958074195777</v>
      </c>
      <c r="AO193" s="21">
        <f t="shared" si="24"/>
        <v>-120.13908792107378</v>
      </c>
      <c r="AP193" s="21">
        <f t="shared" si="24"/>
        <v>-121.42047153756907</v>
      </c>
      <c r="AQ193" s="21">
        <f t="shared" si="24"/>
        <v>-122.70400491331608</v>
      </c>
      <c r="AR193" s="21">
        <f t="shared" si="24"/>
        <v>-123.989706973257</v>
      </c>
      <c r="AS193" s="21">
        <f t="shared" si="24"/>
        <v>-125.27755186737274</v>
      </c>
      <c r="AT193" s="21">
        <f t="shared" si="24"/>
        <v>-126.56756726008939</v>
      </c>
      <c r="AU193" s="21">
        <f t="shared" si="24"/>
        <v>-127.8598268622405</v>
      </c>
      <c r="AV193" s="21">
        <f t="shared" si="24"/>
        <v>-129.15437354678346</v>
      </c>
      <c r="AW193" s="21">
        <f t="shared" si="24"/>
        <v>-130.45122418517772</v>
      </c>
      <c r="AX193" s="21">
        <f t="shared" si="24"/>
        <v>-131.7504030665711</v>
      </c>
      <c r="AY193" s="21">
        <f t="shared" si="24"/>
        <v>-132.89410216934493</v>
      </c>
      <c r="AZ193" s="21">
        <f t="shared" si="24"/>
        <v>-133.98481618963172</v>
      </c>
      <c r="BA193" s="21">
        <f t="shared" si="24"/>
        <v>-135.07948040334134</v>
      </c>
      <c r="BB193" s="21">
        <f t="shared" si="24"/>
        <v>-136.1672438072107</v>
      </c>
    </row>
    <row r="194" spans="1:54" outlineLevel="2">
      <c r="A194" s="452"/>
      <c r="B194" s="150" t="s">
        <v>491</v>
      </c>
      <c r="C194" s="19"/>
      <c r="D194" s="135" t="s">
        <v>386</v>
      </c>
      <c r="E194" s="21">
        <f t="shared" ref="E194:AJ194" si="25">SUM(E172:E174)*E186</f>
        <v>-6.1517581989326269</v>
      </c>
      <c r="F194" s="21">
        <f t="shared" si="25"/>
        <v>-6.2087861285141548</v>
      </c>
      <c r="G194" s="21">
        <f t="shared" si="25"/>
        <v>-6.2659397072178455</v>
      </c>
      <c r="H194" s="21">
        <f t="shared" si="25"/>
        <v>-6.3238706004730201</v>
      </c>
      <c r="I194" s="21">
        <f t="shared" si="25"/>
        <v>-6.3825838347535084</v>
      </c>
      <c r="J194" s="21">
        <f t="shared" si="25"/>
        <v>-6.4421246979475875</v>
      </c>
      <c r="K194" s="21">
        <f t="shared" si="25"/>
        <v>-6.5031621451632233</v>
      </c>
      <c r="L194" s="21">
        <f t="shared" si="25"/>
        <v>-6.564991024018731</v>
      </c>
      <c r="M194" s="21">
        <f t="shared" si="25"/>
        <v>-6.6276170360574653</v>
      </c>
      <c r="N194" s="21">
        <f t="shared" si="25"/>
        <v>-6.6910459871602548</v>
      </c>
      <c r="O194" s="21">
        <f t="shared" si="25"/>
        <v>-6.7293845353214996</v>
      </c>
      <c r="P194" s="21">
        <f t="shared" si="25"/>
        <v>-6.7619658810488295</v>
      </c>
      <c r="Q194" s="21">
        <f t="shared" si="25"/>
        <v>-6.7956379966453975</v>
      </c>
      <c r="R194" s="21">
        <f t="shared" si="25"/>
        <v>-6.8303982631333326</v>
      </c>
      <c r="S194" s="21">
        <f t="shared" si="25"/>
        <v>-6.8646994009822615</v>
      </c>
      <c r="T194" s="21">
        <f t="shared" si="25"/>
        <v>-6.9000679104521616</v>
      </c>
      <c r="U194" s="21">
        <f t="shared" si="25"/>
        <v>-6.9365011729531432</v>
      </c>
      <c r="V194" s="21">
        <f t="shared" si="25"/>
        <v>-6.9739968119034028</v>
      </c>
      <c r="W194" s="21">
        <f t="shared" si="25"/>
        <v>-7.0125526756313983</v>
      </c>
      <c r="X194" s="21">
        <f t="shared" si="25"/>
        <v>-7.052166852278889</v>
      </c>
      <c r="Y194" s="21">
        <f t="shared" si="25"/>
        <v>-7.0928376609825614</v>
      </c>
      <c r="Z194" s="21">
        <f t="shared" si="25"/>
        <v>-7.1345636450787691</v>
      </c>
      <c r="AA194" s="21">
        <f t="shared" si="25"/>
        <v>-7.1773435709599056</v>
      </c>
      <c r="AB194" s="21">
        <f t="shared" si="25"/>
        <v>-7.2141216625970994</v>
      </c>
      <c r="AC194" s="21">
        <f t="shared" si="25"/>
        <v>-53.925718299534324</v>
      </c>
      <c r="AD194" s="21">
        <f t="shared" si="25"/>
        <v>-54.295473059330348</v>
      </c>
      <c r="AE194" s="21">
        <f t="shared" si="25"/>
        <v>-54.663889121471676</v>
      </c>
      <c r="AF194" s="21">
        <f t="shared" si="25"/>
        <v>-55.028436407961294</v>
      </c>
      <c r="AG194" s="21">
        <f t="shared" si="25"/>
        <v>-55.387731049795896</v>
      </c>
      <c r="AH194" s="21">
        <f t="shared" si="25"/>
        <v>-55.741925906524898</v>
      </c>
      <c r="AI194" s="21">
        <f t="shared" si="25"/>
        <v>-56.09338982070124</v>
      </c>
      <c r="AJ194" s="21">
        <f t="shared" si="25"/>
        <v>-56.715064259726063</v>
      </c>
      <c r="AK194" s="21">
        <f t="shared" ref="AK194:BB194" si="26">SUM(AK172:AK174)*AK186</f>
        <v>-57.337396017601748</v>
      </c>
      <c r="AL194" s="21">
        <f t="shared" si="26"/>
        <v>-57.960519703463845</v>
      </c>
      <c r="AM194" s="21">
        <f t="shared" si="26"/>
        <v>-58.584657927986363</v>
      </c>
      <c r="AN194" s="21">
        <f t="shared" si="26"/>
        <v>-59.209886328778566</v>
      </c>
      <c r="AO194" s="21">
        <f t="shared" si="26"/>
        <v>-59.836083393951512</v>
      </c>
      <c r="AP194" s="21">
        <f t="shared" si="26"/>
        <v>-60.46329183903854</v>
      </c>
      <c r="AQ194" s="21">
        <f t="shared" si="26"/>
        <v>-61.091572654558178</v>
      </c>
      <c r="AR194" s="21">
        <f t="shared" si="26"/>
        <v>-61.720955866309794</v>
      </c>
      <c r="AS194" s="21">
        <f t="shared" si="26"/>
        <v>-62.351447968305081</v>
      </c>
      <c r="AT194" s="21">
        <f t="shared" si="26"/>
        <v>-62.983059347132738</v>
      </c>
      <c r="AU194" s="21">
        <f t="shared" si="26"/>
        <v>-63.615815317600976</v>
      </c>
      <c r="AV194" s="21">
        <f t="shared" si="26"/>
        <v>-64.249734013711006</v>
      </c>
      <c r="AW194" s="21">
        <f t="shared" si="26"/>
        <v>-64.884827421142148</v>
      </c>
      <c r="AX194" s="21">
        <f t="shared" si="26"/>
        <v>-65.521106654770279</v>
      </c>
      <c r="AY194" s="21">
        <f t="shared" si="26"/>
        <v>-66.080100428254724</v>
      </c>
      <c r="AZ194" s="21">
        <f t="shared" si="26"/>
        <v>-66.612797896767461</v>
      </c>
      <c r="BA194" s="21">
        <f t="shared" si="26"/>
        <v>-67.147511662302435</v>
      </c>
      <c r="BB194" s="21">
        <f t="shared" si="26"/>
        <v>-67.678846345198593</v>
      </c>
    </row>
    <row r="195" spans="1:54" outlineLevel="2">
      <c r="A195" s="452"/>
      <c r="B195" s="150" t="s">
        <v>492</v>
      </c>
      <c r="C195" s="19"/>
      <c r="D195" s="135" t="s">
        <v>386</v>
      </c>
      <c r="E195" s="21">
        <f t="shared" ref="E195:AJ195" si="27">SUM(E176:E178)*E186</f>
        <v>-18.455274592426328</v>
      </c>
      <c r="F195" s="21">
        <f t="shared" si="27"/>
        <v>-18.626358381196564</v>
      </c>
      <c r="G195" s="21">
        <f t="shared" si="27"/>
        <v>-18.797819121653543</v>
      </c>
      <c r="H195" s="21">
        <f t="shared" si="27"/>
        <v>-18.971611801419058</v>
      </c>
      <c r="I195" s="21">
        <f t="shared" si="27"/>
        <v>-19.147751504260526</v>
      </c>
      <c r="J195" s="21">
        <f t="shared" si="27"/>
        <v>-19.326374089598062</v>
      </c>
      <c r="K195" s="21">
        <f t="shared" si="27"/>
        <v>-19.50948643548967</v>
      </c>
      <c r="L195" s="21">
        <f t="shared" si="27"/>
        <v>-19.69497307205619</v>
      </c>
      <c r="M195" s="21">
        <f t="shared" si="27"/>
        <v>-19.882851103999052</v>
      </c>
      <c r="N195" s="21">
        <f t="shared" si="27"/>
        <v>-20.07313795733068</v>
      </c>
      <c r="O195" s="21">
        <f t="shared" si="27"/>
        <v>-20.188153605964498</v>
      </c>
      <c r="P195" s="21">
        <f t="shared" si="27"/>
        <v>-20.285897647215684</v>
      </c>
      <c r="Q195" s="21">
        <f t="shared" si="27"/>
        <v>-20.386913989936193</v>
      </c>
      <c r="R195" s="21">
        <f t="shared" si="27"/>
        <v>-20.491194789399998</v>
      </c>
      <c r="S195" s="21">
        <f t="shared" si="27"/>
        <v>-20.594098198997997</v>
      </c>
      <c r="T195" s="21">
        <f t="shared" si="27"/>
        <v>-20.700203727446013</v>
      </c>
      <c r="U195" s="21">
        <f t="shared" si="27"/>
        <v>-20.809503522732452</v>
      </c>
      <c r="V195" s="21">
        <f t="shared" si="27"/>
        <v>-20.921990431873791</v>
      </c>
      <c r="W195" s="21">
        <f t="shared" si="27"/>
        <v>-21.037658026894199</v>
      </c>
      <c r="X195" s="21">
        <f t="shared" si="27"/>
        <v>-21.156500556836665</v>
      </c>
      <c r="Y195" s="21">
        <f t="shared" si="27"/>
        <v>-21.278512982947682</v>
      </c>
      <c r="Z195" s="21">
        <f t="shared" si="27"/>
        <v>-21.403690931538478</v>
      </c>
      <c r="AA195" s="21">
        <f t="shared" si="27"/>
        <v>-21.532030716544742</v>
      </c>
      <c r="AB195" s="21">
        <f t="shared" si="27"/>
        <v>-21.6423649877913</v>
      </c>
      <c r="AC195" s="21">
        <f t="shared" si="27"/>
        <v>-161.77715490013136</v>
      </c>
      <c r="AD195" s="21">
        <f t="shared" si="27"/>
        <v>-162.88641918124213</v>
      </c>
      <c r="AE195" s="21">
        <f t="shared" si="27"/>
        <v>-163.99166736973902</v>
      </c>
      <c r="AF195" s="21">
        <f t="shared" si="27"/>
        <v>-165.08530923173768</v>
      </c>
      <c r="AG195" s="21">
        <f t="shared" si="27"/>
        <v>-166.16319315508611</v>
      </c>
      <c r="AH195" s="21">
        <f t="shared" si="27"/>
        <v>-167.22577772663746</v>
      </c>
      <c r="AI195" s="21">
        <f t="shared" si="27"/>
        <v>-168.28016947019472</v>
      </c>
      <c r="AJ195" s="21">
        <f t="shared" si="27"/>
        <v>-170.14519278805687</v>
      </c>
      <c r="AK195" s="21">
        <f t="shared" ref="AK195:BB195" si="28">SUM(AK176:AK178)*AK186</f>
        <v>-172.01218806226959</v>
      </c>
      <c r="AL195" s="21">
        <f t="shared" si="28"/>
        <v>-173.88155912040492</v>
      </c>
      <c r="AM195" s="21">
        <f t="shared" si="28"/>
        <v>-175.75397379481959</v>
      </c>
      <c r="AN195" s="21">
        <f t="shared" si="28"/>
        <v>-177.62965899791834</v>
      </c>
      <c r="AO195" s="21">
        <f t="shared" si="28"/>
        <v>-179.50825019411567</v>
      </c>
      <c r="AP195" s="21">
        <f t="shared" si="28"/>
        <v>-181.38987553006018</v>
      </c>
      <c r="AQ195" s="21">
        <f t="shared" si="28"/>
        <v>-183.27471797732412</v>
      </c>
      <c r="AR195" s="21">
        <f t="shared" si="28"/>
        <v>-185.16286761329121</v>
      </c>
      <c r="AS195" s="21">
        <f t="shared" si="28"/>
        <v>-187.0543439199692</v>
      </c>
      <c r="AT195" s="21">
        <f t="shared" si="28"/>
        <v>-188.94917805714385</v>
      </c>
      <c r="AU195" s="21">
        <f t="shared" si="28"/>
        <v>-190.84744596924327</v>
      </c>
      <c r="AV195" s="21">
        <f t="shared" si="28"/>
        <v>-192.74920205826814</v>
      </c>
      <c r="AW195" s="21">
        <f t="shared" si="28"/>
        <v>-194.65448228125376</v>
      </c>
      <c r="AX195" s="21">
        <f t="shared" si="28"/>
        <v>-196.56331998282806</v>
      </c>
      <c r="AY195" s="21">
        <f t="shared" si="28"/>
        <v>-198.24030130394843</v>
      </c>
      <c r="AZ195" s="21">
        <f t="shared" si="28"/>
        <v>-199.83839371014372</v>
      </c>
      <c r="BA195" s="21">
        <f t="shared" si="28"/>
        <v>-201.44253500740345</v>
      </c>
      <c r="BB195" s="21">
        <f t="shared" si="28"/>
        <v>-203.03653905674287</v>
      </c>
    </row>
    <row r="196" spans="1:54" outlineLevel="2">
      <c r="A196" s="452"/>
      <c r="B196" s="150" t="s">
        <v>285</v>
      </c>
      <c r="C196" s="19"/>
      <c r="D196" s="135" t="s">
        <v>386</v>
      </c>
      <c r="E196" s="21">
        <f t="shared" ref="E196:AJ196" si="29">SUMIF($B$143:$B$154,"Safety",E$143:E$154)*E187</f>
        <v>-1.4441851809957318</v>
      </c>
      <c r="F196" s="21">
        <f t="shared" si="29"/>
        <v>-1.4579353241858821</v>
      </c>
      <c r="G196" s="21">
        <f t="shared" si="29"/>
        <v>-1.4718959459012819</v>
      </c>
      <c r="H196" s="21">
        <f t="shared" si="29"/>
        <v>-1.4861871574498884</v>
      </c>
      <c r="I196" s="21">
        <f t="shared" si="29"/>
        <v>-1.5008121969655686</v>
      </c>
      <c r="J196" s="21">
        <f t="shared" si="29"/>
        <v>-1.5157818066546851</v>
      </c>
      <c r="K196" s="21">
        <f t="shared" si="29"/>
        <v>-1.531124614695337</v>
      </c>
      <c r="L196" s="21">
        <f t="shared" si="29"/>
        <v>-1.5468114105398365</v>
      </c>
      <c r="M196" s="21">
        <f t="shared" si="29"/>
        <v>-1.5628457852199689</v>
      </c>
      <c r="N196" s="21">
        <f t="shared" si="29"/>
        <v>-1.5792313712584241</v>
      </c>
      <c r="O196" s="21">
        <f t="shared" si="29"/>
        <v>-1.5954826829664408</v>
      </c>
      <c r="P196" s="21">
        <f t="shared" si="29"/>
        <v>-1.6119637655427153</v>
      </c>
      <c r="Q196" s="21">
        <f t="shared" si="29"/>
        <v>-1.6288072079882907</v>
      </c>
      <c r="R196" s="21">
        <f t="shared" si="29"/>
        <v>-1.6460168565060431</v>
      </c>
      <c r="S196" s="21">
        <f t="shared" si="29"/>
        <v>-1.6635966187672009</v>
      </c>
      <c r="T196" s="21">
        <f t="shared" si="29"/>
        <v>-1.681550506251692</v>
      </c>
      <c r="U196" s="21">
        <f t="shared" si="29"/>
        <v>-1.6998826193171703</v>
      </c>
      <c r="V196" s="21">
        <f t="shared" si="29"/>
        <v>-1.7185971325326306</v>
      </c>
      <c r="W196" s="21">
        <f t="shared" si="29"/>
        <v>-1.7376983315828332</v>
      </c>
      <c r="X196" s="21">
        <f t="shared" si="29"/>
        <v>-1.7571905453095289</v>
      </c>
      <c r="Y196" s="21">
        <f t="shared" si="29"/>
        <v>-1.777078265514495</v>
      </c>
      <c r="Z196" s="21">
        <f t="shared" si="29"/>
        <v>-1.7973659930562573</v>
      </c>
      <c r="AA196" s="21">
        <f t="shared" si="29"/>
        <v>-1.8180583545012394</v>
      </c>
      <c r="AB196" s="21">
        <f t="shared" si="29"/>
        <v>-1.8380613930600229</v>
      </c>
      <c r="AC196" s="21">
        <f t="shared" si="29"/>
        <v>-3.2745684459272271</v>
      </c>
      <c r="AD196" s="21">
        <f t="shared" si="29"/>
        <v>-3.2713617985380425</v>
      </c>
      <c r="AE196" s="21">
        <f t="shared" si="29"/>
        <v>-3.268905700199241</v>
      </c>
      <c r="AF196" s="21">
        <f t="shared" si="29"/>
        <v>-3.2672004180466145</v>
      </c>
      <c r="AG196" s="21">
        <f t="shared" si="29"/>
        <v>-3.2662464388499179</v>
      </c>
      <c r="AH196" s="21">
        <f t="shared" si="29"/>
        <v>-3.2660443973391224</v>
      </c>
      <c r="AI196" s="21">
        <f t="shared" si="29"/>
        <v>-3.2665951537756537</v>
      </c>
      <c r="AJ196" s="21">
        <f t="shared" si="29"/>
        <v>-3.2748042778974447</v>
      </c>
      <c r="AK196" s="21">
        <f t="shared" ref="AK196:BB196" si="30">SUMIF($B$143:$B$154,"Safety",AK$143:AK$154)*AK187</f>
        <v>-3.2837918093387897</v>
      </c>
      <c r="AL196" s="21">
        <f t="shared" si="30"/>
        <v>-3.2935640445098531</v>
      </c>
      <c r="AM196" s="21">
        <f t="shared" si="30"/>
        <v>-3.3041275608728409</v>
      </c>
      <c r="AN196" s="21">
        <f t="shared" si="30"/>
        <v>-3.3154891179079806</v>
      </c>
      <c r="AO196" s="21">
        <f t="shared" si="30"/>
        <v>-3.3276557763789283</v>
      </c>
      <c r="AP196" s="21">
        <f t="shared" si="30"/>
        <v>-3.3406347983964557</v>
      </c>
      <c r="AQ196" s="21">
        <f t="shared" si="30"/>
        <v>-3.3544337081462121</v>
      </c>
      <c r="AR196" s="21">
        <f t="shared" si="30"/>
        <v>-3.3690603226938389</v>
      </c>
      <c r="AS196" s="21">
        <f t="shared" si="30"/>
        <v>-3.3845226641225428</v>
      </c>
      <c r="AT196" s="21">
        <f t="shared" si="30"/>
        <v>-3.4008290527503227</v>
      </c>
      <c r="AU196" s="21">
        <f t="shared" si="30"/>
        <v>-3.4179880801820479</v>
      </c>
      <c r="AV196" s="21">
        <f t="shared" si="30"/>
        <v>-3.4360086085018886</v>
      </c>
      <c r="AW196" s="21">
        <f t="shared" si="30"/>
        <v>-3.4548997552911751</v>
      </c>
      <c r="AX196" s="21">
        <f t="shared" si="30"/>
        <v>-3.4746709501157542</v>
      </c>
      <c r="AY196" s="21">
        <f t="shared" si="30"/>
        <v>-3.4935628268294723</v>
      </c>
      <c r="AZ196" s="21">
        <f t="shared" si="30"/>
        <v>-3.5127096293733198</v>
      </c>
      <c r="BA196" s="21">
        <f t="shared" si="30"/>
        <v>-3.532755168868118</v>
      </c>
      <c r="BB196" s="21">
        <f t="shared" si="30"/>
        <v>-3.552915099729137</v>
      </c>
    </row>
    <row r="197" spans="1:54" outlineLevel="2">
      <c r="A197" s="452"/>
      <c r="B197" s="150" t="s">
        <v>288</v>
      </c>
      <c r="C197" s="19"/>
      <c r="D197" s="135" t="s">
        <v>386</v>
      </c>
      <c r="E197" s="21">
        <f>SUMIF($B$143:$B$154,"Financial",E$143:E$154)*E186</f>
        <v>-6.1219148991000001</v>
      </c>
      <c r="F197" s="21">
        <f t="shared" ref="F197:BB197" si="31">SUMIF($B$143:$B$154,"Financial",F$143:F$154)*F186</f>
        <v>-6.0655527439613532</v>
      </c>
      <c r="G197" s="21">
        <f t="shared" si="31"/>
        <v>-6.0099070118602542</v>
      </c>
      <c r="H197" s="21">
        <f t="shared" si="31"/>
        <v>-5.9554738398801428</v>
      </c>
      <c r="I197" s="21">
        <f t="shared" si="31"/>
        <v>-5.9022153467260496</v>
      </c>
      <c r="J197" s="21">
        <f t="shared" si="31"/>
        <v>-5.8501195036392266</v>
      </c>
      <c r="K197" s="21">
        <f t="shared" si="31"/>
        <v>-5.7993120965351421</v>
      </c>
      <c r="L197" s="21">
        <f t="shared" si="31"/>
        <v>-5.7495648566442936</v>
      </c>
      <c r="M197" s="21">
        <f t="shared" si="31"/>
        <v>-5.7008450119093723</v>
      </c>
      <c r="N197" s="21">
        <f t="shared" si="31"/>
        <v>-5.6531208852208108</v>
      </c>
      <c r="O197" s="21">
        <f t="shared" si="31"/>
        <v>-5.5978190453627485</v>
      </c>
      <c r="P197" s="21">
        <f t="shared" si="31"/>
        <v>-5.5415737188089729</v>
      </c>
      <c r="Q197" s="21">
        <f t="shared" si="31"/>
        <v>-5.4866361867167281</v>
      </c>
      <c r="R197" s="21">
        <f t="shared" si="31"/>
        <v>-5.4329650213507552</v>
      </c>
      <c r="S197" s="21">
        <f t="shared" si="31"/>
        <v>-5.3805201844956017</v>
      </c>
      <c r="T197" s="21">
        <f t="shared" si="31"/>
        <v>-5.3292629822480295</v>
      </c>
      <c r="U197" s="21">
        <f t="shared" si="31"/>
        <v>-5.2791560152441921</v>
      </c>
      <c r="V197" s="21">
        <f t="shared" si="31"/>
        <v>-5.2301631394912702</v>
      </c>
      <c r="W197" s="21">
        <f t="shared" si="31"/>
        <v>-5.182249423313471</v>
      </c>
      <c r="X197" s="21">
        <f t="shared" si="31"/>
        <v>-5.1353811023475</v>
      </c>
      <c r="Y197" s="21">
        <f t="shared" si="31"/>
        <v>-5.0895255460122053</v>
      </c>
      <c r="Z197" s="21">
        <f t="shared" si="31"/>
        <v>-5.0446512138952748</v>
      </c>
      <c r="AA197" s="21">
        <f t="shared" si="31"/>
        <v>-5.0007276239111302</v>
      </c>
      <c r="AB197" s="21">
        <f t="shared" si="31"/>
        <v>-4.9541492032796928</v>
      </c>
      <c r="AC197" s="21">
        <f t="shared" si="31"/>
        <v>-18.203939551030828</v>
      </c>
      <c r="AD197" s="21">
        <f t="shared" si="31"/>
        <v>-17.991521008977013</v>
      </c>
      <c r="AE197" s="21">
        <f t="shared" si="31"/>
        <v>-17.784521211237717</v>
      </c>
      <c r="AF197" s="21">
        <f t="shared" si="31"/>
        <v>-17.582765738567574</v>
      </c>
      <c r="AG197" s="21">
        <f t="shared" si="31"/>
        <v>-17.386086050168398</v>
      </c>
      <c r="AH197" s="21">
        <f t="shared" si="31"/>
        <v>-17.194319259038181</v>
      </c>
      <c r="AI197" s="21">
        <f t="shared" si="31"/>
        <v>-17.00730796350333</v>
      </c>
      <c r="AJ197" s="21">
        <f t="shared" si="31"/>
        <v>-16.906574336794552</v>
      </c>
      <c r="AK197" s="21">
        <f t="shared" si="31"/>
        <v>-16.808961710857155</v>
      </c>
      <c r="AL197" s="21">
        <f t="shared" si="31"/>
        <v>-16.714380483996919</v>
      </c>
      <c r="AM197" s="21">
        <f t="shared" si="31"/>
        <v>-16.622743685726206</v>
      </c>
      <c r="AN197" s="21">
        <f t="shared" si="31"/>
        <v>-16.533966899290828</v>
      </c>
      <c r="AO197" s="21">
        <f t="shared" si="31"/>
        <v>-16.44796819550697</v>
      </c>
      <c r="AP197" s="21">
        <f t="shared" si="31"/>
        <v>-16.364668057989181</v>
      </c>
      <c r="AQ197" s="21">
        <f t="shared" si="31"/>
        <v>-16.283989298880279</v>
      </c>
      <c r="AR197" s="21">
        <f t="shared" si="31"/>
        <v>-16.205857019262602</v>
      </c>
      <c r="AS197" s="21">
        <f t="shared" si="31"/>
        <v>-16.130198525207593</v>
      </c>
      <c r="AT197" s="21">
        <f t="shared" si="31"/>
        <v>-16.056943257970232</v>
      </c>
      <c r="AU197" s="21">
        <f t="shared" si="31"/>
        <v>-15.986022754881684</v>
      </c>
      <c r="AV197" s="21">
        <f t="shared" si="31"/>
        <v>-15.917370562735396</v>
      </c>
      <c r="AW197" s="21">
        <f t="shared" si="31"/>
        <v>-15.85092220197777</v>
      </c>
      <c r="AX197" s="21">
        <f t="shared" si="31"/>
        <v>-15.786615094422448</v>
      </c>
      <c r="AY197" s="21">
        <f t="shared" si="31"/>
        <v>-15.708401644751849</v>
      </c>
      <c r="AZ197" s="21">
        <f t="shared" si="31"/>
        <v>-15.62701143333703</v>
      </c>
      <c r="BA197" s="21">
        <f t="shared" si="31"/>
        <v>-15.548196038739878</v>
      </c>
      <c r="BB197" s="21">
        <f t="shared" si="31"/>
        <v>-15.469997487705809</v>
      </c>
    </row>
    <row r="198" spans="1:54" outlineLevel="2">
      <c r="A198" s="453"/>
      <c r="B198" s="150" t="s">
        <v>473</v>
      </c>
      <c r="C198" s="19"/>
      <c r="D198" s="135" t="s">
        <v>386</v>
      </c>
      <c r="E198" s="21">
        <f>SUMIF($B$143:$B$154,"Other",E$143:E$154)*E186</f>
        <v>0</v>
      </c>
      <c r="F198" s="21">
        <f t="shared" ref="F198:BB198" si="32">SUMIF($B$143:$B$154,"Other",F$143:F$154)*F186</f>
        <v>0</v>
      </c>
      <c r="G198" s="21">
        <f t="shared" si="32"/>
        <v>0</v>
      </c>
      <c r="H198" s="21">
        <f t="shared" si="32"/>
        <v>0</v>
      </c>
      <c r="I198" s="21">
        <f t="shared" si="32"/>
        <v>0</v>
      </c>
      <c r="J198" s="21">
        <f t="shared" si="32"/>
        <v>0</v>
      </c>
      <c r="K198" s="21">
        <f t="shared" si="32"/>
        <v>0</v>
      </c>
      <c r="L198" s="21">
        <f t="shared" si="32"/>
        <v>0</v>
      </c>
      <c r="M198" s="21">
        <f t="shared" si="32"/>
        <v>0</v>
      </c>
      <c r="N198" s="21">
        <f t="shared" si="32"/>
        <v>0</v>
      </c>
      <c r="O198" s="21">
        <f t="shared" si="32"/>
        <v>0</v>
      </c>
      <c r="P198" s="21">
        <f t="shared" si="32"/>
        <v>0</v>
      </c>
      <c r="Q198" s="21">
        <f t="shared" si="32"/>
        <v>0</v>
      </c>
      <c r="R198" s="21">
        <f t="shared" si="32"/>
        <v>0</v>
      </c>
      <c r="S198" s="21">
        <f t="shared" si="32"/>
        <v>0</v>
      </c>
      <c r="T198" s="21">
        <f t="shared" si="32"/>
        <v>0</v>
      </c>
      <c r="U198" s="21">
        <f t="shared" si="32"/>
        <v>0</v>
      </c>
      <c r="V198" s="21">
        <f t="shared" si="32"/>
        <v>0</v>
      </c>
      <c r="W198" s="21">
        <f t="shared" si="32"/>
        <v>0</v>
      </c>
      <c r="X198" s="21">
        <f t="shared" si="32"/>
        <v>0</v>
      </c>
      <c r="Y198" s="21">
        <f t="shared" si="32"/>
        <v>0</v>
      </c>
      <c r="Z198" s="21">
        <f t="shared" si="32"/>
        <v>0</v>
      </c>
      <c r="AA198" s="21">
        <f t="shared" si="32"/>
        <v>0</v>
      </c>
      <c r="AB198" s="21">
        <f t="shared" si="32"/>
        <v>0</v>
      </c>
      <c r="AC198" s="21">
        <f t="shared" si="32"/>
        <v>0</v>
      </c>
      <c r="AD198" s="21">
        <f t="shared" si="32"/>
        <v>0</v>
      </c>
      <c r="AE198" s="21">
        <f t="shared" si="32"/>
        <v>0</v>
      </c>
      <c r="AF198" s="21">
        <f t="shared" si="32"/>
        <v>0</v>
      </c>
      <c r="AG198" s="21">
        <f t="shared" si="32"/>
        <v>0</v>
      </c>
      <c r="AH198" s="21">
        <f t="shared" si="32"/>
        <v>0</v>
      </c>
      <c r="AI198" s="21">
        <f t="shared" si="32"/>
        <v>0</v>
      </c>
      <c r="AJ198" s="21">
        <f t="shared" si="32"/>
        <v>0</v>
      </c>
      <c r="AK198" s="21">
        <f t="shared" si="32"/>
        <v>0</v>
      </c>
      <c r="AL198" s="21">
        <f t="shared" si="32"/>
        <v>0</v>
      </c>
      <c r="AM198" s="21">
        <f t="shared" si="32"/>
        <v>0</v>
      </c>
      <c r="AN198" s="21">
        <f t="shared" si="32"/>
        <v>0</v>
      </c>
      <c r="AO198" s="21">
        <f t="shared" si="32"/>
        <v>0</v>
      </c>
      <c r="AP198" s="21">
        <f t="shared" si="32"/>
        <v>0</v>
      </c>
      <c r="AQ198" s="21">
        <f t="shared" si="32"/>
        <v>0</v>
      </c>
      <c r="AR198" s="21">
        <f t="shared" si="32"/>
        <v>0</v>
      </c>
      <c r="AS198" s="21">
        <f t="shared" si="32"/>
        <v>0</v>
      </c>
      <c r="AT198" s="21">
        <f t="shared" si="32"/>
        <v>0</v>
      </c>
      <c r="AU198" s="21">
        <f t="shared" si="32"/>
        <v>0</v>
      </c>
      <c r="AV198" s="21">
        <f t="shared" si="32"/>
        <v>0</v>
      </c>
      <c r="AW198" s="21">
        <f t="shared" si="32"/>
        <v>0</v>
      </c>
      <c r="AX198" s="21">
        <f t="shared" si="32"/>
        <v>0</v>
      </c>
      <c r="AY198" s="21">
        <f t="shared" si="32"/>
        <v>0</v>
      </c>
      <c r="AZ198" s="21">
        <f t="shared" si="32"/>
        <v>0</v>
      </c>
      <c r="BA198" s="21">
        <f t="shared" si="32"/>
        <v>0</v>
      </c>
      <c r="BB198" s="21">
        <f t="shared" si="32"/>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51" t="s">
        <v>493</v>
      </c>
      <c r="B200" s="150" t="s">
        <v>494</v>
      </c>
      <c r="C200" s="19"/>
      <c r="D200" s="135" t="s">
        <v>386</v>
      </c>
      <c r="E200" s="21">
        <f>SUM(E190:E193,E196:E198)</f>
        <v>-21.910363953503857</v>
      </c>
      <c r="F200" s="21">
        <f t="shared" ref="F200:BB200" si="33">SUM(F190:F193,F196:F198)</f>
        <v>-22.000862383588125</v>
      </c>
      <c r="G200" s="21">
        <f t="shared" si="33"/>
        <v>-22.046090538799543</v>
      </c>
      <c r="H200" s="21">
        <f t="shared" si="33"/>
        <v>-22.091902930959684</v>
      </c>
      <c r="I200" s="21">
        <f t="shared" si="33"/>
        <v>-22.180969674688328</v>
      </c>
      <c r="J200" s="21">
        <f t="shared" si="33"/>
        <v>-22.270199700529417</v>
      </c>
      <c r="K200" s="21">
        <f t="shared" si="33"/>
        <v>-22.319092554242442</v>
      </c>
      <c r="L200" s="21">
        <f t="shared" si="33"/>
        <v>-22.410412572323622</v>
      </c>
      <c r="M200" s="21">
        <f t="shared" si="33"/>
        <v>-22.50169974610602</v>
      </c>
      <c r="N200" s="21">
        <f t="shared" si="33"/>
        <v>-22.551440810492448</v>
      </c>
      <c r="O200" s="21">
        <f t="shared" si="33"/>
        <v>-22.574625885709729</v>
      </c>
      <c r="P200" s="21">
        <f t="shared" si="33"/>
        <v>-22.580955453738525</v>
      </c>
      <c r="Q200" s="21">
        <f t="shared" si="33"/>
        <v>-22.588526408884299</v>
      </c>
      <c r="R200" s="21">
        <f t="shared" si="33"/>
        <v>-22.63720690798062</v>
      </c>
      <c r="S200" s="21">
        <f t="shared" si="33"/>
        <v>-22.64683272641388</v>
      </c>
      <c r="T200" s="21">
        <f t="shared" si="33"/>
        <v>-22.657671764001265</v>
      </c>
      <c r="U200" s="21">
        <f t="shared" si="33"/>
        <v>-22.66971028552225</v>
      </c>
      <c r="V200" s="21">
        <f t="shared" si="33"/>
        <v>-22.721298246676362</v>
      </c>
      <c r="W200" s="21">
        <f t="shared" si="33"/>
        <v>-22.735334860973037</v>
      </c>
      <c r="X200" s="21">
        <f t="shared" si="33"/>
        <v>-22.788191236667721</v>
      </c>
      <c r="Y200" s="21">
        <f t="shared" si="33"/>
        <v>-22.804197548288716</v>
      </c>
      <c r="Z200" s="21">
        <f t="shared" si="33"/>
        <v>-22.858322435827716</v>
      </c>
      <c r="AA200" s="21">
        <f t="shared" si="33"/>
        <v>-22.912915639665094</v>
      </c>
      <c r="AB200" s="21">
        <f t="shared" si="33"/>
        <v>-22.947508676752747</v>
      </c>
      <c r="AC200" s="21">
        <f t="shared" si="33"/>
        <v>-142.07524502053121</v>
      </c>
      <c r="AD200" s="21">
        <f t="shared" si="33"/>
        <v>-142.52525253006331</v>
      </c>
      <c r="AE200" s="21">
        <f t="shared" si="33"/>
        <v>-143.00026023824017</v>
      </c>
      <c r="AF200" s="21">
        <f t="shared" si="33"/>
        <v>-143.46542851471156</v>
      </c>
      <c r="AG200" s="21">
        <f t="shared" si="33"/>
        <v>-143.92396328871405</v>
      </c>
      <c r="AH200" s="21">
        <f t="shared" si="33"/>
        <v>-144.37983017723951</v>
      </c>
      <c r="AI200" s="21">
        <f t="shared" si="33"/>
        <v>-144.83858706423638</v>
      </c>
      <c r="AJ200" s="21">
        <f t="shared" si="33"/>
        <v>-145.99293570141597</v>
      </c>
      <c r="AK200" s="21">
        <f t="shared" si="33"/>
        <v>-147.15192423857266</v>
      </c>
      <c r="AL200" s="21">
        <f t="shared" si="33"/>
        <v>-148.31712908628765</v>
      </c>
      <c r="AM200" s="21">
        <f t="shared" si="33"/>
        <v>-149.48912501871723</v>
      </c>
      <c r="AN200" s="21">
        <f t="shared" si="33"/>
        <v>-150.66771686679638</v>
      </c>
      <c r="AO200" s="21">
        <f t="shared" si="33"/>
        <v>-151.85236321133368</v>
      </c>
      <c r="AP200" s="21">
        <f t="shared" si="33"/>
        <v>-153.04310921549717</v>
      </c>
      <c r="AQ200" s="21">
        <f t="shared" si="33"/>
        <v>-154.24013782698634</v>
      </c>
      <c r="AR200" s="21">
        <f t="shared" si="33"/>
        <v>-155.44338078497057</v>
      </c>
      <c r="AS200" s="21">
        <f t="shared" si="33"/>
        <v>-156.6527280475959</v>
      </c>
      <c r="AT200" s="21">
        <f t="shared" si="33"/>
        <v>-157.86812609175095</v>
      </c>
      <c r="AU200" s="21">
        <f t="shared" si="33"/>
        <v>-159.08957035663158</v>
      </c>
      <c r="AV200" s="21">
        <f t="shared" si="33"/>
        <v>-160.31702826214948</v>
      </c>
      <c r="AW200" s="21">
        <f t="shared" si="33"/>
        <v>-161.55044397151815</v>
      </c>
      <c r="AX200" s="21">
        <f t="shared" si="33"/>
        <v>-162.78977179188445</v>
      </c>
      <c r="AY200" s="21">
        <f t="shared" si="33"/>
        <v>-163.84542570738495</v>
      </c>
      <c r="AZ200" s="21">
        <f t="shared" si="33"/>
        <v>-164.84116548132593</v>
      </c>
      <c r="BA200" s="21">
        <f t="shared" si="33"/>
        <v>-165.84537673753175</v>
      </c>
      <c r="BB200" s="21">
        <f t="shared" si="33"/>
        <v>-166.84350409355812</v>
      </c>
    </row>
    <row r="201" spans="1:54" outlineLevel="2">
      <c r="A201" s="452"/>
      <c r="B201" s="150" t="s">
        <v>495</v>
      </c>
      <c r="C201" s="19"/>
      <c r="D201" s="135" t="s">
        <v>386</v>
      </c>
      <c r="E201" s="21">
        <f>SUM(E190:E192,E194,E196:E198)</f>
        <v>-15.778046969112056</v>
      </c>
      <c r="F201" s="21">
        <f t="shared" ref="F201:BB201" si="34">SUM(F190:F192,F194,F196:F198)</f>
        <v>-15.780371909510377</v>
      </c>
      <c r="G201" s="21">
        <f t="shared" si="34"/>
        <v>-15.783689413928428</v>
      </c>
      <c r="H201" s="21">
        <f t="shared" si="34"/>
        <v>-15.789479868261854</v>
      </c>
      <c r="I201" s="21">
        <f t="shared" si="34"/>
        <v>-15.797709668623529</v>
      </c>
      <c r="J201" s="21">
        <f t="shared" si="34"/>
        <v>-15.8084314232845</v>
      </c>
      <c r="K201" s="21">
        <f t="shared" si="34"/>
        <v>-15.822667208940015</v>
      </c>
      <c r="L201" s="21">
        <f t="shared" si="34"/>
        <v>-15.839227039457771</v>
      </c>
      <c r="M201" s="21">
        <f t="shared" si="34"/>
        <v>-15.858084247574794</v>
      </c>
      <c r="N201" s="21">
        <f t="shared" si="34"/>
        <v>-15.879213507689812</v>
      </c>
      <c r="O201" s="21">
        <f t="shared" si="34"/>
        <v>-15.860202688559532</v>
      </c>
      <c r="P201" s="21">
        <f t="shared" si="34"/>
        <v>-15.833197114857525</v>
      </c>
      <c r="Q201" s="21">
        <f t="shared" si="34"/>
        <v>-15.809415906195641</v>
      </c>
      <c r="R201" s="21">
        <f t="shared" si="34"/>
        <v>-15.788804128356173</v>
      </c>
      <c r="S201" s="21">
        <f t="shared" si="34"/>
        <v>-15.769764131028621</v>
      </c>
      <c r="T201" s="21">
        <f t="shared" si="34"/>
        <v>-15.753773968682104</v>
      </c>
      <c r="U201" s="21">
        <f t="shared" si="34"/>
        <v>-15.740784422788641</v>
      </c>
      <c r="V201" s="21">
        <f t="shared" si="34"/>
        <v>-15.730748290712693</v>
      </c>
      <c r="W201" s="21">
        <f t="shared" si="34"/>
        <v>-15.723620350040747</v>
      </c>
      <c r="X201" s="21">
        <f t="shared" si="34"/>
        <v>-15.71935724282535</v>
      </c>
      <c r="Y201" s="21">
        <f t="shared" si="34"/>
        <v>-15.717917542659631</v>
      </c>
      <c r="Z201" s="21">
        <f t="shared" si="34"/>
        <v>-15.719261534041587</v>
      </c>
      <c r="AA201" s="21">
        <f t="shared" si="34"/>
        <v>-15.72335128362028</v>
      </c>
      <c r="AB201" s="21">
        <f t="shared" si="34"/>
        <v>-15.716748368361138</v>
      </c>
      <c r="AC201" s="21">
        <f t="shared" si="34"/>
        <v>-88.008783038774723</v>
      </c>
      <c r="AD201" s="21">
        <f t="shared" si="34"/>
        <v>-88.070852957168555</v>
      </c>
      <c r="AE201" s="21">
        <f t="shared" si="34"/>
        <v>-88.139353517291823</v>
      </c>
      <c r="AF201" s="21">
        <f t="shared" si="34"/>
        <v>-88.211533242571349</v>
      </c>
      <c r="AG201" s="21">
        <f t="shared" si="34"/>
        <v>-88.285794528363709</v>
      </c>
      <c r="AH201" s="21">
        <f t="shared" si="34"/>
        <v>-88.362083810463176</v>
      </c>
      <c r="AI201" s="21">
        <f t="shared" si="34"/>
        <v>-88.442570690336851</v>
      </c>
      <c r="AJ201" s="21">
        <f t="shared" si="34"/>
        <v>-88.946797353776418</v>
      </c>
      <c r="AK201" s="21">
        <f t="shared" si="34"/>
        <v>-89.456406272807072</v>
      </c>
      <c r="AL201" s="21">
        <f t="shared" si="34"/>
        <v>-89.971424749765546</v>
      </c>
      <c r="AM201" s="21">
        <f t="shared" si="34"/>
        <v>-90.491971694114355</v>
      </c>
      <c r="AN201" s="21">
        <f t="shared" si="34"/>
        <v>-91.018022453617192</v>
      </c>
      <c r="AO201" s="21">
        <f t="shared" si="34"/>
        <v>-91.549358684211427</v>
      </c>
      <c r="AP201" s="21">
        <f t="shared" si="34"/>
        <v>-92.085929516966644</v>
      </c>
      <c r="AQ201" s="21">
        <f t="shared" si="34"/>
        <v>-92.627705568228436</v>
      </c>
      <c r="AR201" s="21">
        <f t="shared" si="34"/>
        <v>-93.174629678023393</v>
      </c>
      <c r="AS201" s="21">
        <f t="shared" si="34"/>
        <v>-93.726624148528231</v>
      </c>
      <c r="AT201" s="21">
        <f t="shared" si="34"/>
        <v>-94.283618178794313</v>
      </c>
      <c r="AU201" s="21">
        <f t="shared" si="34"/>
        <v>-94.845558811992049</v>
      </c>
      <c r="AV201" s="21">
        <f t="shared" si="34"/>
        <v>-95.412388729077065</v>
      </c>
      <c r="AW201" s="21">
        <f t="shared" si="34"/>
        <v>-95.984047207482604</v>
      </c>
      <c r="AX201" s="21">
        <f t="shared" si="34"/>
        <v>-96.560475380083631</v>
      </c>
      <c r="AY201" s="21">
        <f t="shared" si="34"/>
        <v>-97.031423966294739</v>
      </c>
      <c r="AZ201" s="21">
        <f t="shared" si="34"/>
        <v>-97.469147188461662</v>
      </c>
      <c r="BA201" s="21">
        <f t="shared" si="34"/>
        <v>-97.913407996492836</v>
      </c>
      <c r="BB201" s="21">
        <f t="shared" si="34"/>
        <v>-98.355106631546022</v>
      </c>
    </row>
    <row r="202" spans="1:54" outlineLevel="2">
      <c r="A202" s="453"/>
      <c r="B202" s="150" t="s">
        <v>496</v>
      </c>
      <c r="C202" s="19"/>
      <c r="D202" s="135" t="s">
        <v>386</v>
      </c>
      <c r="E202" s="21">
        <f>SUM(E190:E192,E195:E198)</f>
        <v>-28.081563362605756</v>
      </c>
      <c r="F202" s="21">
        <f t="shared" ref="F202:BB202" si="35">SUM(F190:F192,F195:F198)</f>
        <v>-28.197944162192783</v>
      </c>
      <c r="G202" s="21">
        <f t="shared" si="35"/>
        <v>-28.315568828364121</v>
      </c>
      <c r="H202" s="21">
        <f t="shared" si="35"/>
        <v>-28.43722106920789</v>
      </c>
      <c r="I202" s="21">
        <f t="shared" si="35"/>
        <v>-28.562877338130544</v>
      </c>
      <c r="J202" s="21">
        <f t="shared" si="35"/>
        <v>-28.692680814934977</v>
      </c>
      <c r="K202" s="21">
        <f t="shared" si="35"/>
        <v>-28.828991499266461</v>
      </c>
      <c r="L202" s="21">
        <f t="shared" si="35"/>
        <v>-28.96920908749523</v>
      </c>
      <c r="M202" s="21">
        <f t="shared" si="35"/>
        <v>-29.113318315516384</v>
      </c>
      <c r="N202" s="21">
        <f t="shared" si="35"/>
        <v>-29.261305477860237</v>
      </c>
      <c r="O202" s="21">
        <f t="shared" si="35"/>
        <v>-29.31897175920253</v>
      </c>
      <c r="P202" s="21">
        <f t="shared" si="35"/>
        <v>-29.35712888102438</v>
      </c>
      <c r="Q202" s="21">
        <f t="shared" si="35"/>
        <v>-29.400691899486439</v>
      </c>
      <c r="R202" s="21">
        <f t="shared" si="35"/>
        <v>-29.449600654622841</v>
      </c>
      <c r="S202" s="21">
        <f t="shared" si="35"/>
        <v>-29.499162929044356</v>
      </c>
      <c r="T202" s="21">
        <f t="shared" si="35"/>
        <v>-29.553909785675955</v>
      </c>
      <c r="U202" s="21">
        <f t="shared" si="35"/>
        <v>-29.613786772567948</v>
      </c>
      <c r="V202" s="21">
        <f t="shared" si="35"/>
        <v>-29.67874191068308</v>
      </c>
      <c r="W202" s="21">
        <f t="shared" si="35"/>
        <v>-29.748725701303549</v>
      </c>
      <c r="X202" s="21">
        <f t="shared" si="35"/>
        <v>-29.823690947383128</v>
      </c>
      <c r="Y202" s="21">
        <f t="shared" si="35"/>
        <v>-29.903592864624748</v>
      </c>
      <c r="Z202" s="21">
        <f t="shared" si="35"/>
        <v>-29.988388820501296</v>
      </c>
      <c r="AA202" s="21">
        <f t="shared" si="35"/>
        <v>-30.078038429205115</v>
      </c>
      <c r="AB202" s="21">
        <f t="shared" si="35"/>
        <v>-30.14499169355534</v>
      </c>
      <c r="AC202" s="21">
        <f t="shared" si="35"/>
        <v>-195.86021963937176</v>
      </c>
      <c r="AD202" s="21">
        <f t="shared" si="35"/>
        <v>-196.66179907908031</v>
      </c>
      <c r="AE202" s="21">
        <f t="shared" si="35"/>
        <v>-197.46713176555917</v>
      </c>
      <c r="AF202" s="21">
        <f t="shared" si="35"/>
        <v>-198.26840606634772</v>
      </c>
      <c r="AG202" s="21">
        <f t="shared" si="35"/>
        <v>-199.0612566336539</v>
      </c>
      <c r="AH202" s="21">
        <f t="shared" si="35"/>
        <v>-199.84593563057575</v>
      </c>
      <c r="AI202" s="21">
        <f t="shared" si="35"/>
        <v>-200.62935033983032</v>
      </c>
      <c r="AJ202" s="21">
        <f t="shared" si="35"/>
        <v>-202.37692588210723</v>
      </c>
      <c r="AK202" s="21">
        <f t="shared" si="35"/>
        <v>-204.13119831747491</v>
      </c>
      <c r="AL202" s="21">
        <f t="shared" si="35"/>
        <v>-205.89246416670659</v>
      </c>
      <c r="AM202" s="21">
        <f t="shared" si="35"/>
        <v>-207.66128756094759</v>
      </c>
      <c r="AN202" s="21">
        <f t="shared" si="35"/>
        <v>-209.43779512275697</v>
      </c>
      <c r="AO202" s="21">
        <f t="shared" si="35"/>
        <v>-211.22152548437558</v>
      </c>
      <c r="AP202" s="21">
        <f t="shared" si="35"/>
        <v>-213.01251320798829</v>
      </c>
      <c r="AQ202" s="21">
        <f t="shared" si="35"/>
        <v>-214.81085089099437</v>
      </c>
      <c r="AR202" s="21">
        <f t="shared" si="35"/>
        <v>-216.61654142500478</v>
      </c>
      <c r="AS202" s="21">
        <f t="shared" si="35"/>
        <v>-218.42952010019235</v>
      </c>
      <c r="AT202" s="21">
        <f t="shared" si="35"/>
        <v>-220.24973688880542</v>
      </c>
      <c r="AU202" s="21">
        <f t="shared" si="35"/>
        <v>-222.07718946363434</v>
      </c>
      <c r="AV202" s="21">
        <f t="shared" si="35"/>
        <v>-223.91185677363418</v>
      </c>
      <c r="AW202" s="21">
        <f t="shared" si="35"/>
        <v>-225.75370206759419</v>
      </c>
      <c r="AX202" s="21">
        <f t="shared" si="35"/>
        <v>-227.60268870814141</v>
      </c>
      <c r="AY202" s="21">
        <f t="shared" si="35"/>
        <v>-229.19162484198847</v>
      </c>
      <c r="AZ202" s="21">
        <f t="shared" si="35"/>
        <v>-230.69474300183794</v>
      </c>
      <c r="BA202" s="21">
        <f t="shared" si="35"/>
        <v>-232.20843134159387</v>
      </c>
      <c r="BB202" s="21">
        <f t="shared" si="35"/>
        <v>-233.7127993430903</v>
      </c>
    </row>
    <row r="203" spans="1:54" outlineLevel="1">
      <c r="B203" s="19"/>
      <c r="C203" s="19"/>
      <c r="D203" s="19"/>
      <c r="E203" s="15"/>
    </row>
    <row r="204" spans="1:54" outlineLevel="1">
      <c r="A204" s="451" t="s">
        <v>497</v>
      </c>
      <c r="B204" s="150" t="s">
        <v>498</v>
      </c>
      <c r="C204" s="19"/>
      <c r="D204" s="135" t="s">
        <v>386</v>
      </c>
      <c r="E204" s="21">
        <f>E200</f>
        <v>-21.910363953503857</v>
      </c>
      <c r="F204" s="21">
        <f>F200+E204</f>
        <v>-43.911226337091982</v>
      </c>
      <c r="G204" s="21">
        <f t="shared" ref="G204:BB206" si="36">G200+F204</f>
        <v>-65.957316875891522</v>
      </c>
      <c r="H204" s="21">
        <f t="shared" si="36"/>
        <v>-88.049219806851198</v>
      </c>
      <c r="I204" s="21">
        <f t="shared" si="36"/>
        <v>-110.23018948153953</v>
      </c>
      <c r="J204" s="21">
        <f t="shared" si="36"/>
        <v>-132.50038918206894</v>
      </c>
      <c r="K204" s="21">
        <f t="shared" si="36"/>
        <v>-154.81948173631139</v>
      </c>
      <c r="L204" s="21">
        <f t="shared" si="36"/>
        <v>-177.22989430863501</v>
      </c>
      <c r="M204" s="21">
        <f t="shared" si="36"/>
        <v>-199.73159405474104</v>
      </c>
      <c r="N204" s="21">
        <f t="shared" si="36"/>
        <v>-222.28303486523347</v>
      </c>
      <c r="O204" s="21">
        <f t="shared" si="36"/>
        <v>-244.85766075094321</v>
      </c>
      <c r="P204" s="21">
        <f t="shared" si="36"/>
        <v>-267.43861620468175</v>
      </c>
      <c r="Q204" s="21">
        <f t="shared" si="36"/>
        <v>-290.02714261356607</v>
      </c>
      <c r="R204" s="21">
        <f t="shared" si="36"/>
        <v>-312.66434952154668</v>
      </c>
      <c r="S204" s="21">
        <f t="shared" si="36"/>
        <v>-335.31118224796057</v>
      </c>
      <c r="T204" s="21">
        <f t="shared" si="36"/>
        <v>-357.96885401196187</v>
      </c>
      <c r="U204" s="21">
        <f t="shared" si="36"/>
        <v>-380.63856429748409</v>
      </c>
      <c r="V204" s="21">
        <f t="shared" si="36"/>
        <v>-403.35986254416048</v>
      </c>
      <c r="W204" s="21">
        <f t="shared" si="36"/>
        <v>-426.09519740513349</v>
      </c>
      <c r="X204" s="21">
        <f t="shared" si="36"/>
        <v>-448.88338864180122</v>
      </c>
      <c r="Y204" s="21">
        <f t="shared" si="36"/>
        <v>-471.68758619008992</v>
      </c>
      <c r="Z204" s="21">
        <f t="shared" si="36"/>
        <v>-494.5459086259176</v>
      </c>
      <c r="AA204" s="21">
        <f t="shared" si="36"/>
        <v>-517.45882426558273</v>
      </c>
      <c r="AB204" s="21">
        <f t="shared" si="36"/>
        <v>-540.40633294233544</v>
      </c>
      <c r="AC204" s="21">
        <f t="shared" si="36"/>
        <v>-682.4815779628666</v>
      </c>
      <c r="AD204" s="21">
        <f t="shared" si="36"/>
        <v>-825.00683049292991</v>
      </c>
      <c r="AE204" s="21">
        <f t="shared" si="36"/>
        <v>-968.00709073117014</v>
      </c>
      <c r="AF204" s="21">
        <f t="shared" si="36"/>
        <v>-1111.4725192458818</v>
      </c>
      <c r="AG204" s="21">
        <f t="shared" si="36"/>
        <v>-1255.3964825345959</v>
      </c>
      <c r="AH204" s="21">
        <f t="shared" si="36"/>
        <v>-1399.7763127118353</v>
      </c>
      <c r="AI204" s="21">
        <f t="shared" si="36"/>
        <v>-1544.6148997760718</v>
      </c>
      <c r="AJ204" s="21">
        <f t="shared" si="36"/>
        <v>-1690.6078354774877</v>
      </c>
      <c r="AK204" s="21">
        <f t="shared" si="36"/>
        <v>-1837.7597597160604</v>
      </c>
      <c r="AL204" s="21">
        <f t="shared" si="36"/>
        <v>-1986.0768888023481</v>
      </c>
      <c r="AM204" s="21">
        <f t="shared" si="36"/>
        <v>-2135.5660138210651</v>
      </c>
      <c r="AN204" s="21">
        <f t="shared" si="36"/>
        <v>-2286.2337306878617</v>
      </c>
      <c r="AO204" s="21">
        <f t="shared" si="36"/>
        <v>-2438.0860938991955</v>
      </c>
      <c r="AP204" s="21">
        <f t="shared" si="36"/>
        <v>-2591.1292031146927</v>
      </c>
      <c r="AQ204" s="21">
        <f t="shared" si="36"/>
        <v>-2745.3693409416792</v>
      </c>
      <c r="AR204" s="21">
        <f t="shared" si="36"/>
        <v>-2900.8127217266497</v>
      </c>
      <c r="AS204" s="21">
        <f t="shared" si="36"/>
        <v>-3057.4654497742454</v>
      </c>
      <c r="AT204" s="21">
        <f t="shared" si="36"/>
        <v>-3215.3335758659964</v>
      </c>
      <c r="AU204" s="21">
        <f t="shared" si="36"/>
        <v>-3374.423146222628</v>
      </c>
      <c r="AV204" s="21">
        <f t="shared" si="36"/>
        <v>-3534.7401744847775</v>
      </c>
      <c r="AW204" s="21">
        <f t="shared" si="36"/>
        <v>-3696.2906184562958</v>
      </c>
      <c r="AX204" s="21">
        <f t="shared" si="36"/>
        <v>-3859.0803902481803</v>
      </c>
      <c r="AY204" s="21">
        <f t="shared" si="36"/>
        <v>-4022.9258159555652</v>
      </c>
      <c r="AZ204" s="21">
        <f t="shared" si="36"/>
        <v>-4187.766981436891</v>
      </c>
      <c r="BA204" s="21">
        <f t="shared" si="36"/>
        <v>-4353.6123581744232</v>
      </c>
      <c r="BB204" s="21">
        <f t="shared" si="36"/>
        <v>-4520.4558622679815</v>
      </c>
    </row>
    <row r="205" spans="1:54" outlineLevel="1">
      <c r="A205" s="452"/>
      <c r="B205" s="150" t="s">
        <v>499</v>
      </c>
      <c r="C205" s="19"/>
      <c r="D205" s="135" t="s">
        <v>386</v>
      </c>
      <c r="E205" s="21">
        <f>E201</f>
        <v>-15.778046969112056</v>
      </c>
      <c r="F205" s="21">
        <f t="shared" ref="F205:U206" si="37">F201+E205</f>
        <v>-31.558418878622433</v>
      </c>
      <c r="G205" s="21">
        <f t="shared" si="37"/>
        <v>-47.342108292550861</v>
      </c>
      <c r="H205" s="21">
        <f t="shared" si="37"/>
        <v>-63.131588160812711</v>
      </c>
      <c r="I205" s="21">
        <f t="shared" si="37"/>
        <v>-78.929297829436237</v>
      </c>
      <c r="J205" s="21">
        <f t="shared" si="37"/>
        <v>-94.73772925272074</v>
      </c>
      <c r="K205" s="21">
        <f t="shared" si="37"/>
        <v>-110.56039646166076</v>
      </c>
      <c r="L205" s="21">
        <f t="shared" si="37"/>
        <v>-126.39962350111853</v>
      </c>
      <c r="M205" s="21">
        <f t="shared" si="37"/>
        <v>-142.25770774869332</v>
      </c>
      <c r="N205" s="21">
        <f t="shared" si="37"/>
        <v>-158.13692125638312</v>
      </c>
      <c r="O205" s="21">
        <f t="shared" si="37"/>
        <v>-173.99712394494264</v>
      </c>
      <c r="P205" s="21">
        <f t="shared" si="37"/>
        <v>-189.83032105980016</v>
      </c>
      <c r="Q205" s="21">
        <f t="shared" si="37"/>
        <v>-205.63973696599581</v>
      </c>
      <c r="R205" s="21">
        <f t="shared" si="37"/>
        <v>-221.42854109435197</v>
      </c>
      <c r="S205" s="21">
        <f t="shared" si="37"/>
        <v>-237.19830522538058</v>
      </c>
      <c r="T205" s="21">
        <f t="shared" si="37"/>
        <v>-252.95207919406269</v>
      </c>
      <c r="U205" s="21">
        <f t="shared" si="37"/>
        <v>-268.69286361685135</v>
      </c>
      <c r="V205" s="21">
        <f t="shared" si="36"/>
        <v>-284.42361190756407</v>
      </c>
      <c r="W205" s="21">
        <f t="shared" si="36"/>
        <v>-300.1472322576048</v>
      </c>
      <c r="X205" s="21">
        <f t="shared" si="36"/>
        <v>-315.86658950043017</v>
      </c>
      <c r="Y205" s="21">
        <f t="shared" si="36"/>
        <v>-331.58450704308979</v>
      </c>
      <c r="Z205" s="21">
        <f t="shared" si="36"/>
        <v>-347.30376857713139</v>
      </c>
      <c r="AA205" s="21">
        <f t="shared" si="36"/>
        <v>-363.02711986075167</v>
      </c>
      <c r="AB205" s="21">
        <f t="shared" si="36"/>
        <v>-378.74386822911282</v>
      </c>
      <c r="AC205" s="21">
        <f t="shared" si="36"/>
        <v>-466.75265126788753</v>
      </c>
      <c r="AD205" s="21">
        <f t="shared" si="36"/>
        <v>-554.82350422505613</v>
      </c>
      <c r="AE205" s="21">
        <f t="shared" si="36"/>
        <v>-642.96285774234798</v>
      </c>
      <c r="AF205" s="21">
        <f t="shared" si="36"/>
        <v>-731.17439098491934</v>
      </c>
      <c r="AG205" s="21">
        <f t="shared" si="36"/>
        <v>-819.46018551328302</v>
      </c>
      <c r="AH205" s="21">
        <f t="shared" si="36"/>
        <v>-907.82226932374624</v>
      </c>
      <c r="AI205" s="21">
        <f t="shared" si="36"/>
        <v>-996.26484001408312</v>
      </c>
      <c r="AJ205" s="21">
        <f t="shared" si="36"/>
        <v>-1085.2116373678596</v>
      </c>
      <c r="AK205" s="21">
        <f t="shared" si="36"/>
        <v>-1174.6680436406666</v>
      </c>
      <c r="AL205" s="21">
        <f t="shared" si="36"/>
        <v>-1264.6394683904321</v>
      </c>
      <c r="AM205" s="21">
        <f t="shared" si="36"/>
        <v>-1355.1314400845465</v>
      </c>
      <c r="AN205" s="21">
        <f t="shared" si="36"/>
        <v>-1446.1494625381638</v>
      </c>
      <c r="AO205" s="21">
        <f t="shared" si="36"/>
        <v>-1537.6988212223753</v>
      </c>
      <c r="AP205" s="21">
        <f t="shared" si="36"/>
        <v>-1629.7847507393419</v>
      </c>
      <c r="AQ205" s="21">
        <f t="shared" si="36"/>
        <v>-1722.4124563075704</v>
      </c>
      <c r="AR205" s="21">
        <f t="shared" si="36"/>
        <v>-1815.5870859855938</v>
      </c>
      <c r="AS205" s="21">
        <f t="shared" si="36"/>
        <v>-1909.3137101341222</v>
      </c>
      <c r="AT205" s="21">
        <f t="shared" si="36"/>
        <v>-2003.5973283129165</v>
      </c>
      <c r="AU205" s="21">
        <f t="shared" si="36"/>
        <v>-2098.4428871249083</v>
      </c>
      <c r="AV205" s="21">
        <f t="shared" si="36"/>
        <v>-2193.8552758539854</v>
      </c>
      <c r="AW205" s="21">
        <f t="shared" si="36"/>
        <v>-2289.8393230614679</v>
      </c>
      <c r="AX205" s="21">
        <f t="shared" si="36"/>
        <v>-2386.3997984415514</v>
      </c>
      <c r="AY205" s="21">
        <f t="shared" si="36"/>
        <v>-2483.4312224078462</v>
      </c>
      <c r="AZ205" s="21">
        <f t="shared" si="36"/>
        <v>-2580.9003695963079</v>
      </c>
      <c r="BA205" s="21">
        <f t="shared" si="36"/>
        <v>-2678.8137775928008</v>
      </c>
      <c r="BB205" s="21">
        <f t="shared" si="36"/>
        <v>-2777.1688842243466</v>
      </c>
    </row>
    <row r="206" spans="1:54" outlineLevel="1">
      <c r="A206" s="453"/>
      <c r="B206" s="150" t="s">
        <v>500</v>
      </c>
      <c r="C206" s="19"/>
      <c r="D206" s="135" t="s">
        <v>386</v>
      </c>
      <c r="E206" s="21">
        <f>E202</f>
        <v>-28.081563362605756</v>
      </c>
      <c r="F206" s="21">
        <f t="shared" si="37"/>
        <v>-56.279507524798539</v>
      </c>
      <c r="G206" s="21">
        <f t="shared" si="36"/>
        <v>-84.595076353162654</v>
      </c>
      <c r="H206" s="21">
        <f t="shared" si="36"/>
        <v>-113.03229742237055</v>
      </c>
      <c r="I206" s="21">
        <f t="shared" si="36"/>
        <v>-141.5951747605011</v>
      </c>
      <c r="J206" s="21">
        <f t="shared" si="36"/>
        <v>-170.28785557543608</v>
      </c>
      <c r="K206" s="21">
        <f t="shared" si="36"/>
        <v>-199.11684707470255</v>
      </c>
      <c r="L206" s="21">
        <f t="shared" si="36"/>
        <v>-228.08605616219779</v>
      </c>
      <c r="M206" s="21">
        <f t="shared" si="36"/>
        <v>-257.19937447771417</v>
      </c>
      <c r="N206" s="21">
        <f t="shared" si="36"/>
        <v>-286.46067995557439</v>
      </c>
      <c r="O206" s="21">
        <f t="shared" si="36"/>
        <v>-315.77965171477695</v>
      </c>
      <c r="P206" s="21">
        <f t="shared" si="36"/>
        <v>-345.13678059580133</v>
      </c>
      <c r="Q206" s="21">
        <f t="shared" si="36"/>
        <v>-374.53747249528777</v>
      </c>
      <c r="R206" s="21">
        <f t="shared" si="36"/>
        <v>-403.9870731499106</v>
      </c>
      <c r="S206" s="21">
        <f t="shared" si="36"/>
        <v>-433.48623607895496</v>
      </c>
      <c r="T206" s="21">
        <f t="shared" si="36"/>
        <v>-463.04014586463092</v>
      </c>
      <c r="U206" s="21">
        <f t="shared" si="36"/>
        <v>-492.65393263719886</v>
      </c>
      <c r="V206" s="21">
        <f t="shared" si="36"/>
        <v>-522.33267454788199</v>
      </c>
      <c r="W206" s="21">
        <f t="shared" si="36"/>
        <v>-552.08140024918555</v>
      </c>
      <c r="X206" s="21">
        <f t="shared" si="36"/>
        <v>-581.90509119656872</v>
      </c>
      <c r="Y206" s="21">
        <f t="shared" si="36"/>
        <v>-611.8086840611935</v>
      </c>
      <c r="Z206" s="21">
        <f t="shared" si="36"/>
        <v>-641.79707288169482</v>
      </c>
      <c r="AA206" s="21">
        <f t="shared" si="36"/>
        <v>-671.87511131089991</v>
      </c>
      <c r="AB206" s="21">
        <f t="shared" si="36"/>
        <v>-702.02010300445522</v>
      </c>
      <c r="AC206" s="21">
        <f t="shared" si="36"/>
        <v>-897.88032264382696</v>
      </c>
      <c r="AD206" s="21">
        <f t="shared" si="36"/>
        <v>-1094.5421217229073</v>
      </c>
      <c r="AE206" s="21">
        <f t="shared" si="36"/>
        <v>-1292.0092534884664</v>
      </c>
      <c r="AF206" s="21">
        <f t="shared" si="36"/>
        <v>-1490.2776595548141</v>
      </c>
      <c r="AG206" s="21">
        <f t="shared" si="36"/>
        <v>-1689.3389161884679</v>
      </c>
      <c r="AH206" s="21">
        <f t="shared" si="36"/>
        <v>-1889.1848518190436</v>
      </c>
      <c r="AI206" s="21">
        <f t="shared" si="36"/>
        <v>-2089.8142021588737</v>
      </c>
      <c r="AJ206" s="21">
        <f t="shared" si="36"/>
        <v>-2292.1911280409809</v>
      </c>
      <c r="AK206" s="21">
        <f t="shared" si="36"/>
        <v>-2496.3223263584559</v>
      </c>
      <c r="AL206" s="21">
        <f t="shared" si="36"/>
        <v>-2702.2147905251627</v>
      </c>
      <c r="AM206" s="21">
        <f t="shared" si="36"/>
        <v>-2909.8760780861103</v>
      </c>
      <c r="AN206" s="21">
        <f t="shared" si="36"/>
        <v>-3119.3138732088673</v>
      </c>
      <c r="AO206" s="21">
        <f t="shared" si="36"/>
        <v>-3330.5353986932428</v>
      </c>
      <c r="AP206" s="21">
        <f t="shared" si="36"/>
        <v>-3543.5479119012311</v>
      </c>
      <c r="AQ206" s="21">
        <f t="shared" si="36"/>
        <v>-3758.3587627922257</v>
      </c>
      <c r="AR206" s="21">
        <f t="shared" si="36"/>
        <v>-3974.9753042172306</v>
      </c>
      <c r="AS206" s="21">
        <f t="shared" si="36"/>
        <v>-4193.4048243174229</v>
      </c>
      <c r="AT206" s="21">
        <f t="shared" si="36"/>
        <v>-4413.6545612062282</v>
      </c>
      <c r="AU206" s="21">
        <f t="shared" si="36"/>
        <v>-4635.7317506698628</v>
      </c>
      <c r="AV206" s="21">
        <f t="shared" si="36"/>
        <v>-4859.6436074434969</v>
      </c>
      <c r="AW206" s="21">
        <f t="shared" si="36"/>
        <v>-5085.3973095110914</v>
      </c>
      <c r="AX206" s="21">
        <f t="shared" si="36"/>
        <v>-5312.999998219233</v>
      </c>
      <c r="AY206" s="21">
        <f t="shared" si="36"/>
        <v>-5542.1916230612214</v>
      </c>
      <c r="AZ206" s="21">
        <f t="shared" si="36"/>
        <v>-5772.8863660630595</v>
      </c>
      <c r="BA206" s="21">
        <f t="shared" si="36"/>
        <v>-6005.094797404653</v>
      </c>
      <c r="BB206" s="21">
        <f t="shared" si="36"/>
        <v>-6238.8075967477434</v>
      </c>
    </row>
    <row r="207" spans="1:54" outlineLevel="1">
      <c r="B207" s="19"/>
      <c r="C207" s="19"/>
      <c r="D207" s="19"/>
      <c r="E207" s="15"/>
    </row>
    <row r="208" spans="1:54" ht="13.5" outlineLevel="1" thickBot="1">
      <c r="B208" s="19"/>
      <c r="C208" s="19"/>
      <c r="D208" s="19"/>
      <c r="E208" s="130">
        <v>2027</v>
      </c>
      <c r="F208" s="130">
        <v>2028</v>
      </c>
      <c r="G208" s="130">
        <v>2029</v>
      </c>
      <c r="H208" s="130">
        <v>2030</v>
      </c>
      <c r="I208" s="130">
        <v>2031</v>
      </c>
      <c r="J208" s="130">
        <v>2032</v>
      </c>
      <c r="K208" s="130">
        <v>2033</v>
      </c>
      <c r="L208" s="130">
        <v>2034</v>
      </c>
      <c r="M208" s="130">
        <v>2035</v>
      </c>
      <c r="N208" s="130">
        <v>2036</v>
      </c>
      <c r="O208" s="130">
        <v>2037</v>
      </c>
      <c r="P208" s="130">
        <v>2038</v>
      </c>
      <c r="Q208" s="130">
        <v>2039</v>
      </c>
      <c r="R208" s="130">
        <v>2040</v>
      </c>
      <c r="S208" s="130">
        <v>2041</v>
      </c>
      <c r="T208" s="130">
        <v>2042</v>
      </c>
      <c r="U208" s="130">
        <v>2043</v>
      </c>
      <c r="V208" s="130">
        <v>2044</v>
      </c>
      <c r="W208" s="130">
        <v>2045</v>
      </c>
      <c r="X208" s="130">
        <v>2046</v>
      </c>
      <c r="Y208" s="130">
        <v>2047</v>
      </c>
      <c r="Z208" s="130">
        <v>2048</v>
      </c>
      <c r="AA208" s="130">
        <v>2049</v>
      </c>
      <c r="AB208" s="130">
        <v>2050</v>
      </c>
      <c r="AC208" s="130">
        <v>2051</v>
      </c>
      <c r="AD208" s="130">
        <v>2052</v>
      </c>
      <c r="AE208" s="130">
        <v>2053</v>
      </c>
      <c r="AF208" s="130">
        <v>2054</v>
      </c>
      <c r="AG208" s="130">
        <v>2055</v>
      </c>
      <c r="AH208" s="130">
        <v>2056</v>
      </c>
      <c r="AI208" s="130">
        <v>2057</v>
      </c>
      <c r="AJ208" s="130">
        <v>2058</v>
      </c>
      <c r="AK208" s="130">
        <v>2059</v>
      </c>
      <c r="AL208" s="130">
        <v>2060</v>
      </c>
      <c r="AM208" s="130">
        <v>2061</v>
      </c>
      <c r="AN208" s="130">
        <v>2062</v>
      </c>
      <c r="AO208" s="130">
        <v>2063</v>
      </c>
      <c r="AP208" s="130">
        <v>2064</v>
      </c>
      <c r="AQ208" s="130">
        <v>2065</v>
      </c>
      <c r="AR208" s="130">
        <v>2066</v>
      </c>
      <c r="AS208" s="130">
        <v>2067</v>
      </c>
      <c r="AT208" s="130">
        <v>2068</v>
      </c>
      <c r="AU208" s="130">
        <v>2069</v>
      </c>
      <c r="AV208" s="130">
        <v>2070</v>
      </c>
      <c r="AW208" s="130">
        <v>2071</v>
      </c>
      <c r="AX208" s="130">
        <v>2072</v>
      </c>
      <c r="AY208" s="130">
        <v>2073</v>
      </c>
      <c r="AZ208" s="130">
        <v>2074</v>
      </c>
      <c r="BA208" s="130">
        <v>2075</v>
      </c>
      <c r="BB208" s="130">
        <v>2076</v>
      </c>
    </row>
    <row r="209" spans="1:54" ht="14.25" outlineLevel="1" thickTop="1" thickBot="1">
      <c r="A209" s="57"/>
      <c r="B209" s="56" t="s">
        <v>501</v>
      </c>
      <c r="C209" s="57"/>
      <c r="D209" s="56" t="s">
        <v>386</v>
      </c>
      <c r="E209" s="279">
        <v>-26.912081581660754</v>
      </c>
      <c r="F209" s="279">
        <v>-27.865101071268676</v>
      </c>
      <c r="G209" s="279">
        <v>-28.773808001691222</v>
      </c>
      <c r="H209" s="279">
        <v>-29.714589739962594</v>
      </c>
      <c r="I209" s="279">
        <v>-32.140703514424672</v>
      </c>
      <c r="J209" s="92"/>
      <c r="K209" s="92"/>
      <c r="L209" s="92"/>
      <c r="M209" s="92"/>
      <c r="N209" s="92"/>
      <c r="O209" s="92"/>
      <c r="P209" s="92"/>
      <c r="Q209" s="92"/>
      <c r="R209" s="92"/>
      <c r="S209" s="92"/>
      <c r="T209" s="92"/>
      <c r="U209" s="92"/>
      <c r="V209" s="92"/>
      <c r="W209" s="92"/>
      <c r="X209" s="92"/>
      <c r="Y209" s="92"/>
      <c r="Z209" s="92"/>
      <c r="AA209" s="92"/>
      <c r="AB209" s="92"/>
      <c r="AC209" s="92"/>
      <c r="AD209" s="92"/>
      <c r="AE209" s="92"/>
      <c r="AF209" s="92"/>
      <c r="AG209" s="92"/>
      <c r="AH209" s="92"/>
      <c r="AI209" s="92"/>
      <c r="AJ209" s="92"/>
      <c r="AK209" s="92"/>
      <c r="AL209" s="92"/>
      <c r="AM209" s="92"/>
      <c r="AN209" s="92"/>
      <c r="AO209" s="92"/>
      <c r="AP209" s="92"/>
      <c r="AQ209" s="92"/>
      <c r="AR209" s="92"/>
      <c r="AS209" s="92"/>
      <c r="AT209" s="92"/>
      <c r="AU209" s="92"/>
      <c r="AV209" s="92"/>
      <c r="AW209" s="92"/>
      <c r="AX209" s="92"/>
      <c r="AY209" s="92"/>
      <c r="AZ209" s="92"/>
      <c r="BA209" s="92"/>
      <c r="BB209" s="93"/>
    </row>
    <row r="210" spans="1:54" ht="13.5" outlineLevel="1" thickTop="1">
      <c r="B210" s="19"/>
      <c r="C210" s="19"/>
      <c r="D210" s="19"/>
      <c r="E210" s="15"/>
    </row>
    <row r="211" spans="1:54">
      <c r="B211" s="19"/>
      <c r="C211" s="19"/>
      <c r="D211" s="19"/>
      <c r="E211" s="15"/>
    </row>
    <row r="212" spans="1:54">
      <c r="B212" s="19"/>
      <c r="C212" s="19"/>
      <c r="D212" s="19"/>
      <c r="E212" s="15"/>
    </row>
    <row r="213" spans="1:54">
      <c r="B213" s="19"/>
      <c r="C213" s="19"/>
      <c r="D213" s="19"/>
      <c r="E213" s="15"/>
    </row>
    <row r="214" spans="1:54">
      <c r="B214" s="19"/>
      <c r="C214" s="19"/>
      <c r="D214" s="19"/>
      <c r="E214" s="15"/>
    </row>
    <row r="215" spans="1:54">
      <c r="B215" s="19"/>
      <c r="C215" s="19"/>
      <c r="D215" s="19"/>
      <c r="E215" s="15"/>
    </row>
    <row r="216" spans="1:54">
      <c r="B216" s="19"/>
      <c r="C216" s="19"/>
      <c r="D216" s="19"/>
      <c r="E216" s="15"/>
    </row>
    <row r="217" spans="1:54">
      <c r="B217" s="19"/>
      <c r="C217" s="19"/>
      <c r="D217" s="19"/>
      <c r="E217" s="15"/>
    </row>
    <row r="218" spans="1:54">
      <c r="B218" s="19"/>
      <c r="C218" s="19"/>
      <c r="D218" s="19"/>
      <c r="E218" s="15"/>
    </row>
    <row r="219" spans="1:54">
      <c r="B219" s="19"/>
      <c r="C219" s="19"/>
      <c r="D219" s="19"/>
      <c r="E219" s="15"/>
    </row>
    <row r="220" spans="1:54">
      <c r="B220" s="19"/>
      <c r="C220" s="19"/>
      <c r="D220" s="19"/>
      <c r="E220" s="15"/>
    </row>
    <row r="222" spans="1:54">
      <c r="B222" s="19"/>
      <c r="C222" s="19"/>
      <c r="D222" s="19"/>
      <c r="E222" s="15"/>
    </row>
    <row r="223" spans="1:54">
      <c r="B223" s="19"/>
      <c r="C223" s="19"/>
      <c r="D223" s="19"/>
      <c r="E223" s="15"/>
    </row>
    <row r="224" spans="1:54">
      <c r="B224" s="19"/>
      <c r="C224" s="19"/>
      <c r="D224" s="19"/>
      <c r="E224" s="15"/>
    </row>
    <row r="225" spans="2:5">
      <c r="B225" s="19"/>
      <c r="C225" s="19"/>
      <c r="D225" s="19"/>
      <c r="E225" s="15"/>
    </row>
    <row r="226" spans="2:5">
      <c r="B226" s="19"/>
      <c r="C226" s="19"/>
      <c r="D226" s="19"/>
      <c r="E226" s="15"/>
    </row>
    <row r="227" spans="2:5">
      <c r="B227" s="19"/>
      <c r="C227" s="19"/>
      <c r="D227" s="19"/>
      <c r="E227" s="15"/>
    </row>
    <row r="228" spans="2:5">
      <c r="B228" s="19"/>
      <c r="C228" s="19"/>
      <c r="D228" s="19"/>
      <c r="E228" s="15"/>
    </row>
    <row r="229" spans="2:5">
      <c r="B229" s="19"/>
      <c r="C229" s="19"/>
      <c r="D229" s="19"/>
      <c r="E229" s="15"/>
    </row>
    <row r="230" spans="2:5">
      <c r="B230" s="19"/>
      <c r="C230" s="19"/>
      <c r="D230" s="19"/>
      <c r="E230" s="15"/>
    </row>
    <row r="231" spans="2:5">
      <c r="B231" s="19"/>
      <c r="C231" s="19"/>
      <c r="D231" s="19"/>
      <c r="E231" s="15"/>
    </row>
    <row r="232" spans="2:5">
      <c r="B232" s="19"/>
      <c r="C232" s="19"/>
      <c r="D232" s="19"/>
      <c r="E232" s="15"/>
    </row>
    <row r="233" spans="2:5">
      <c r="B233" s="19"/>
      <c r="C233" s="19"/>
      <c r="D233" s="19"/>
      <c r="E233" s="15"/>
    </row>
    <row r="234" spans="2:5">
      <c r="B234" s="19"/>
      <c r="C234" s="19"/>
      <c r="D234" s="19"/>
      <c r="E234" s="15"/>
    </row>
    <row r="235" spans="2:5">
      <c r="B235" s="19"/>
      <c r="C235" s="19"/>
      <c r="D235" s="19"/>
      <c r="E235" s="15"/>
    </row>
    <row r="236" spans="2:5">
      <c r="B236" s="19"/>
      <c r="C236" s="19"/>
      <c r="D236" s="19"/>
      <c r="E236" s="15"/>
    </row>
    <row r="237" spans="2:5">
      <c r="B237" s="19"/>
      <c r="C237" s="19"/>
      <c r="D237" s="19"/>
      <c r="E237" s="15"/>
    </row>
    <row r="238" spans="2:5">
      <c r="B238" s="19"/>
      <c r="C238" s="19"/>
      <c r="D238" s="19"/>
      <c r="E238" s="15"/>
    </row>
    <row r="239" spans="2:5">
      <c r="B239" s="19"/>
      <c r="C239" s="19"/>
      <c r="D239" s="19"/>
      <c r="E239" s="15"/>
    </row>
    <row r="240" spans="2:5">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ht="12.75" customHeight="1">
      <c r="B299" s="19"/>
      <c r="C299" s="19"/>
      <c r="D299" s="19"/>
      <c r="E299" s="15"/>
    </row>
    <row r="300" spans="2:5" ht="12.75" customHeight="1">
      <c r="B300" s="19"/>
      <c r="C300" s="19"/>
      <c r="D300" s="19"/>
      <c r="E300" s="15"/>
    </row>
    <row r="301" spans="2:5" ht="12.75" customHeight="1">
      <c r="B301" s="19"/>
      <c r="C301" s="19"/>
      <c r="D301" s="19"/>
      <c r="E301" s="15"/>
    </row>
    <row r="302" spans="2:5" ht="12.75" customHeight="1">
      <c r="B302" s="19"/>
      <c r="C302" s="19"/>
      <c r="D302" s="19"/>
      <c r="E302" s="15"/>
    </row>
    <row r="303" spans="2:5" ht="12.75" customHeight="1">
      <c r="B303" s="19"/>
      <c r="C303" s="19"/>
      <c r="D303" s="19"/>
      <c r="E303" s="15"/>
    </row>
    <row r="304" spans="2:5" ht="12.75" customHeight="1">
      <c r="B304" s="19"/>
      <c r="C304" s="19"/>
      <c r="D304" s="19"/>
      <c r="E304" s="15"/>
    </row>
    <row r="305" spans="2:5" ht="12.75" customHeight="1">
      <c r="B305" s="19"/>
      <c r="C305" s="19"/>
      <c r="D305" s="19"/>
      <c r="E305" s="15"/>
    </row>
    <row r="306" spans="2:5" ht="12.75" customHeight="1">
      <c r="B306" s="19"/>
      <c r="C306" s="19"/>
      <c r="D306" s="19"/>
      <c r="E306" s="15"/>
    </row>
    <row r="307" spans="2:5" ht="12.75" customHeight="1">
      <c r="B307" s="19"/>
      <c r="C307" s="19"/>
      <c r="D307" s="19"/>
      <c r="E307" s="15"/>
    </row>
    <row r="308" spans="2:5" ht="12.75" customHeight="1">
      <c r="B308" s="19"/>
      <c r="C308" s="19"/>
      <c r="D308" s="19"/>
      <c r="E308" s="15"/>
    </row>
    <row r="309" spans="2:5" ht="12.75" customHeight="1">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A339" s="20"/>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3.5" customHeight="1" thickBot="1">
      <c r="A343" s="29"/>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sheetData>
  <sheetProtection formatCells="0"/>
  <mergeCells count="44">
    <mergeCell ref="T51:X51"/>
    <mergeCell ref="B23:G23"/>
    <mergeCell ref="AX51:BB51"/>
    <mergeCell ref="Y51:AC51"/>
    <mergeCell ref="AD51:AH51"/>
    <mergeCell ref="AI51:AM51"/>
    <mergeCell ref="AN51:AR51"/>
    <mergeCell ref="AS51:AW51"/>
    <mergeCell ref="D30:G30"/>
    <mergeCell ref="D40:G40"/>
    <mergeCell ref="D39:G39"/>
    <mergeCell ref="D38:G38"/>
    <mergeCell ref="D37:G37"/>
    <mergeCell ref="D36:G36"/>
    <mergeCell ref="D35:G35"/>
    <mergeCell ref="E51:I51"/>
    <mergeCell ref="J51:N51"/>
    <mergeCell ref="O51:S51"/>
    <mergeCell ref="A75:A77"/>
    <mergeCell ref="A204:A206"/>
    <mergeCell ref="A143:A154"/>
    <mergeCell ref="A19:B19"/>
    <mergeCell ref="A54:A64"/>
    <mergeCell ref="A190:A198"/>
    <mergeCell ref="A200:A202"/>
    <mergeCell ref="A186:A187"/>
    <mergeCell ref="A66:A71"/>
    <mergeCell ref="A158:A169"/>
    <mergeCell ref="A172:A174"/>
    <mergeCell ref="A176:A178"/>
    <mergeCell ref="A31:A40"/>
    <mergeCell ref="D33:G33"/>
    <mergeCell ref="D32:G32"/>
    <mergeCell ref="D31:G31"/>
    <mergeCell ref="I2:U2"/>
    <mergeCell ref="I3:N4"/>
    <mergeCell ref="P3:U4"/>
    <mergeCell ref="I5:N18"/>
    <mergeCell ref="I20:N20"/>
    <mergeCell ref="P20:U20"/>
    <mergeCell ref="I21:N45"/>
    <mergeCell ref="P21:U45"/>
    <mergeCell ref="P5:U18"/>
    <mergeCell ref="D34:G34"/>
  </mergeCells>
  <phoneticPr fontId="24" type="noConversion"/>
  <dataValidations count="1">
    <dataValidation type="list" allowBlank="1" showInputMessage="1" showErrorMessage="1" sqref="B7" xr:uid="{826EA4CC-C28D-4605-8CD1-D1F6D78CEAC9}">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6A758D84-FB00-45C9-9751-FB955B783C5F}">
          <x14:formula1>
            <xm:f>'Fixed Data'!$A$55:$A$78</xm:f>
          </x14:formula1>
          <xm:sqref>B54:B63</xm:sqref>
        </x14:dataValidation>
        <x14:dataValidation type="list" allowBlank="1" showInputMessage="1" showErrorMessage="1" xr:uid="{63326537-F05C-40DC-BA2D-58190FE5345D}">
          <x14:formula1>
            <xm:f>'Fixed Data'!$C$55:$C$61</xm:f>
          </x14:formula1>
          <xm:sqref>C54:C63</xm:sqref>
        </x14:dataValidation>
        <x14:dataValidation type="list" allowBlank="1" showInputMessage="1" showErrorMessage="1" xr:uid="{3389BDC7-9E40-4FEB-8EA0-9E8E1210D3D0}">
          <x14:formula1>
            <xm:f>'Fixed Data'!$C$64:$C$65</xm:f>
          </x14:formula1>
          <xm:sqref>B66:B70</xm:sqref>
        </x14:dataValidation>
        <x14:dataValidation type="list" allowBlank="1" showInputMessage="1" showErrorMessage="1" xr:uid="{89FEC3E5-636D-4618-8204-E516079F6330}">
          <x14:formula1>
            <xm:f>'Fixed Data'!$E$55:$E$58</xm:f>
          </x14:formula1>
          <xm:sqref>B158:B169 B143:B154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f60a1eb-b3f2-4ea7-b4d3-46709e964e1b" xsi:nil="true"/>
    <lcf76f155ced4ddcb4097134ff3c332f xmlns="d19d380e-ea35-4b32-a7ff-93f0487c2813">
      <Terms xmlns="http://schemas.microsoft.com/office/infopath/2007/PartnerControls"/>
    </lcf76f155ced4ddcb4097134ff3c332f>
    <SharedWithUsers xmlns="0f60a1eb-b3f2-4ea7-b4d3-46709e964e1b">
      <UserInfo>
        <DisplayName/>
        <AccountId xsi:nil="true"/>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9F0321E97D070489BBDAA9C9D1178B4" ma:contentTypeVersion="14" ma:contentTypeDescription="Create a new document." ma:contentTypeScope="" ma:versionID="d6eb7e0d94b53cf452c0bceae39b0088">
  <xsd:schema xmlns:xsd="http://www.w3.org/2001/XMLSchema" xmlns:xs="http://www.w3.org/2001/XMLSchema" xmlns:p="http://schemas.microsoft.com/office/2006/metadata/properties" xmlns:ns2="d19d380e-ea35-4b32-a7ff-93f0487c2813" xmlns:ns3="0f60a1eb-b3f2-4ea7-b4d3-46709e964e1b" targetNamespace="http://schemas.microsoft.com/office/2006/metadata/properties" ma:root="true" ma:fieldsID="21b16d23b156d00d7441878480420e70" ns2:_="" ns3:_="">
    <xsd:import namespace="d19d380e-ea35-4b32-a7ff-93f0487c2813"/>
    <xsd:import namespace="0f60a1eb-b3f2-4ea7-b4d3-46709e964e1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9d380e-ea35-4b32-a7ff-93f0487c28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ae6b00f1-0802-47ef-b924-4ebccd150827"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f60a1eb-b3f2-4ea7-b4d3-46709e964e1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7b3a0d9b-8076-4450-958b-680707615dbe}" ma:internalName="TaxCatchAll" ma:showField="CatchAllData" ma:web="0f60a1eb-b3f2-4ea7-b4d3-46709e964e1b">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sisl xmlns:xsd="http://www.w3.org/2001/XMLSchema" xmlns:xsi="http://www.w3.org/2001/XMLSchema-instance" xmlns="http://www.boldonjames.com/2008/01/sie/internal/label" sislVersion="0" policy="973096ae-7329-4b3b-9368-47aeba6959e1" origin="userSelected">
  <element uid="id_classification_nonbusiness" value=""/>
</sisl>
</file>

<file path=customXml/itemProps1.xml><?xml version="1.0" encoding="utf-8"?>
<ds:datastoreItem xmlns:ds="http://schemas.openxmlformats.org/officeDocument/2006/customXml" ds:itemID="{42F6CAB1-8BCA-4613-AD00-F8BBDDD28122}">
  <ds:schemaRefs>
    <ds:schemaRef ds:uri="http://schemas.microsoft.com/office/2006/metadata/properties"/>
    <ds:schemaRef ds:uri="http://schemas.microsoft.com/office/infopath/2007/PartnerControls"/>
    <ds:schemaRef ds:uri="0f60a1eb-b3f2-4ea7-b4d3-46709e964e1b"/>
    <ds:schemaRef ds:uri="d19d380e-ea35-4b32-a7ff-93f0487c2813"/>
  </ds:schemaRefs>
</ds:datastoreItem>
</file>

<file path=customXml/itemProps2.xml><?xml version="1.0" encoding="utf-8"?>
<ds:datastoreItem xmlns:ds="http://schemas.openxmlformats.org/officeDocument/2006/customXml" ds:itemID="{B391B99A-63E3-402F-8FD7-C7A8BED06A82}">
  <ds:schemaRefs>
    <ds:schemaRef ds:uri="http://schemas.microsoft.com/sharepoint/v3/contenttype/forms"/>
  </ds:schemaRefs>
</ds:datastoreItem>
</file>

<file path=customXml/itemProps3.xml><?xml version="1.0" encoding="utf-8"?>
<ds:datastoreItem xmlns:ds="http://schemas.openxmlformats.org/officeDocument/2006/customXml" ds:itemID="{C1BC92AD-D5E2-490A-A774-C8403159A3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9d380e-ea35-4b32-a7ff-93f0487c2813"/>
    <ds:schemaRef ds:uri="0f60a1eb-b3f2-4ea7-b4d3-46709e964e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8F6CDCE7-2B01-42EF-9A2A-B82EB15E5E76}">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30</vt:i4>
      </vt:variant>
    </vt:vector>
  </HeadingPairs>
  <TitlesOfParts>
    <vt:vector size="30" baseType="lpstr">
      <vt:lpstr>Cover</vt:lpstr>
      <vt:lpstr>Changes Log</vt:lpstr>
      <vt:lpstr>Guidance</vt:lpstr>
      <vt:lpstr>Summary</vt:lpstr>
      <vt:lpstr>Blank</vt:lpstr>
      <vt:lpstr>Full Opt. Considered</vt:lpstr>
      <vt:lpstr>Fixed Data</vt:lpstr>
      <vt:lpstr>Risk Register</vt:lpstr>
      <vt:lpstr>Baseline</vt:lpstr>
      <vt:lpstr>Baseline Workings</vt:lpstr>
      <vt:lpstr>Option_1</vt:lpstr>
      <vt:lpstr>Option_1 Workings</vt:lpstr>
      <vt:lpstr>Option_2</vt:lpstr>
      <vt:lpstr>Option_2 Workings</vt:lpstr>
      <vt:lpstr>Option_3</vt:lpstr>
      <vt:lpstr>Option_3 Workings</vt:lpstr>
      <vt:lpstr>Option_4</vt:lpstr>
      <vt:lpstr>Option_4 Workings</vt:lpstr>
      <vt:lpstr>Option_5</vt:lpstr>
      <vt:lpstr>Option_5 Workings</vt:lpstr>
      <vt:lpstr>Option_6</vt:lpstr>
      <vt:lpstr>Option_6 Workings</vt:lpstr>
      <vt:lpstr>Option_7</vt:lpstr>
      <vt:lpstr>Option_7 Workings</vt:lpstr>
      <vt:lpstr>Option_8</vt:lpstr>
      <vt:lpstr>Option_8 Workings</vt:lpstr>
      <vt:lpstr>Option_9</vt:lpstr>
      <vt:lpstr>Option_9 Workings</vt:lpstr>
      <vt:lpstr>Option_10</vt:lpstr>
      <vt:lpstr>Option_10 Workings</vt:lpstr>
    </vt:vector>
  </TitlesOfParts>
  <Manager/>
  <Company>Ofgem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RIIO-ET2_CBA_Template</dc:title>
  <dc:subject/>
  <dc:creator>Ofgem</dc:creator>
  <cp:keywords>Data</cp:keywords>
  <dc:description/>
  <cp:lastModifiedBy>Dean Pearson</cp:lastModifiedBy>
  <cp:revision/>
  <dcterms:created xsi:type="dcterms:W3CDTF">2018-08-02T11:53:31Z</dcterms:created>
  <dcterms:modified xsi:type="dcterms:W3CDTF">2024-12-18T10:57:32Z</dcterms:modified>
  <cp:category/>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aa9000bf-95e2-4250-81d1-d6056bf77f6c</vt:lpwstr>
  </property>
  <property fmtid="{D5CDD505-2E9C-101B-9397-08002B2CF9AE}" pid="3" name="bjSaver">
    <vt:lpwstr>WXoYCeGbFqQc8FZh5Mhj3Bj0oqW2Gt1E</vt:lpwstr>
  </property>
  <property fmtid="{D5CDD505-2E9C-101B-9397-08002B2CF9AE}" pid="4" name="ContentTypeId">
    <vt:lpwstr>0x01010009F0321E97D070489BBDAA9C9D1178B4</vt:lpwstr>
  </property>
  <property fmtid="{D5CDD505-2E9C-101B-9397-08002B2CF9AE}" pid="5" name="BJSCc5a055b0-1bed-4579_x">
    <vt:lpwstr/>
  </property>
  <property fmtid="{D5CDD505-2E9C-101B-9397-08002B2CF9AE}" pid="6" name="BJSCdd9eba61-d6b9-469b_x">
    <vt:lpwstr/>
  </property>
  <property fmtid="{D5CDD505-2E9C-101B-9397-08002B2CF9AE}" pid="7" name="BJSCSummaryMarking">
    <vt:lpwstr>This item has no classification</vt:lpwstr>
  </property>
  <property fmtid="{D5CDD505-2E9C-101B-9397-08002B2CF9AE}" pid="8" name="BJSCInternalLabe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9" name="bjDocumentSecurityLabel">
    <vt:lpwstr>OFFICIAL</vt:lpwstr>
  </property>
  <property fmtid="{D5CDD505-2E9C-101B-9397-08002B2CF9AE}" pid="10" name="bjDocumentLabelXML">
    <vt:lpwstr>&lt;?xml version="1.0" encoding="us-ascii"?&gt;&lt;sisl xmlns:xsd="http://www.w3.org/2001/XMLSchema" xmlns:xsi="http://www.w3.org/2001/XMLSchema-instance" sislVersion="0" policy="973096ae-7329-4b3b-9368-47aeba6959e1" origin="userSelected" xmlns="http://www.boldonj</vt:lpwstr>
  </property>
  <property fmtid="{D5CDD505-2E9C-101B-9397-08002B2CF9AE}" pid="11" name="bjDocumentLabelXML-0">
    <vt:lpwstr>ames.com/2008/01/sie/internal/label"&gt;&lt;element uid="id_classification_nonbusiness" value="" /&gt;&lt;/sisl&gt;</vt:lpwstr>
  </property>
  <property fmtid="{D5CDD505-2E9C-101B-9397-08002B2CF9AE}" pid="12" name="bjClsUserRVM">
    <vt:lpwstr>[]</vt:lpwstr>
  </property>
  <property fmtid="{D5CDD505-2E9C-101B-9397-08002B2CF9AE}" pid="13" name="MediaServiceImageTags">
    <vt:lpwstr/>
  </property>
  <property fmtid="{D5CDD505-2E9C-101B-9397-08002B2CF9AE}" pid="14" name="Order">
    <vt:r8>1150900</vt:r8>
  </property>
  <property fmtid="{D5CDD505-2E9C-101B-9397-08002B2CF9AE}" pid="15" name="xd_Signature">
    <vt:bool>false</vt:bool>
  </property>
  <property fmtid="{D5CDD505-2E9C-101B-9397-08002B2CF9AE}" pid="16" name="xd_ProgID">
    <vt:lpwstr/>
  </property>
  <property fmtid="{D5CDD505-2E9C-101B-9397-08002B2CF9AE}" pid="17" name="ComplianceAssetId">
    <vt:lpwstr/>
  </property>
  <property fmtid="{D5CDD505-2E9C-101B-9397-08002B2CF9AE}" pid="18" name="TemplateUrl">
    <vt:lpwstr/>
  </property>
  <property fmtid="{D5CDD505-2E9C-101B-9397-08002B2CF9AE}" pid="19" name="_ExtendedDescription">
    <vt:lpwstr/>
  </property>
  <property fmtid="{D5CDD505-2E9C-101B-9397-08002B2CF9AE}" pid="20" name="TriggerFlowInfo">
    <vt:lpwstr/>
  </property>
  <property fmtid="{D5CDD505-2E9C-101B-9397-08002B2CF9AE}" pid="21" name="Publish">
    <vt:bool>false</vt:bool>
  </property>
  <property fmtid="{D5CDD505-2E9C-101B-9397-08002B2CF9AE}" pid="22" name="Permission to publish">
    <vt:bool>false</vt:bool>
  </property>
  <property fmtid="{D5CDD505-2E9C-101B-9397-08002B2CF9AE}" pid="23" name="Comparison_Baseline9RowInsertions5">
    <vt:lpwstr/>
  </property>
  <property fmtid="{D5CDD505-2E9C-101B-9397-08002B2CF9AE}" pid="24" name="Comparison_Baseline9ColumnInsertions6">
    <vt:lpwstr/>
  </property>
  <property fmtid="{D5CDD505-2E9C-101B-9397-08002B2CF9AE}" pid="25" name="Comparison_Option_111RowInsertions7">
    <vt:lpwstr/>
  </property>
  <property fmtid="{D5CDD505-2E9C-101B-9397-08002B2CF9AE}" pid="26" name="Comparison_Option_111ColumnInsertions8">
    <vt:lpwstr/>
  </property>
</Properties>
</file>