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1B29E7FC-FE84-432B-82E2-9CCCE041EA02}" xr6:coauthVersionLast="47" xr6:coauthVersionMax="47" xr10:uidLastSave="{00000000-0000-0000-0000-000000000000}"/>
  <bookViews>
    <workbookView xWindow="-110" yWindow="-110" windowWidth="19420" windowHeight="11620" firstSheet="10" activeTab="10"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GD3 Shrinkage Forecasts" sheetId="99" r:id="rId17"/>
    <sheet name="Option_4" sheetId="69" state="hidden" r:id="rId18"/>
    <sheet name="Option_4 Workings" sheetId="92" state="hidden" r:id="rId19"/>
    <sheet name="Option_5" sheetId="70" state="hidden" r:id="rId20"/>
    <sheet name="Option_5 Workings" sheetId="93" state="hidden" r:id="rId21"/>
    <sheet name="Option_6" sheetId="71" state="hidden" r:id="rId22"/>
    <sheet name="Option_6 Workings" sheetId="94" state="hidden" r:id="rId23"/>
    <sheet name="Option_7" sheetId="72" state="hidden" r:id="rId24"/>
    <sheet name="Option_7 Workings" sheetId="95" state="hidden" r:id="rId25"/>
    <sheet name="Option_8" sheetId="73" state="hidden" r:id="rId26"/>
    <sheet name="Option_8 Workings" sheetId="96" state="hidden" r:id="rId27"/>
    <sheet name="Option_9" sheetId="74" state="hidden" r:id="rId28"/>
    <sheet name="Option_9 Workings" sheetId="97" state="hidden" r:id="rId29"/>
    <sheet name="Option_10" sheetId="75" state="hidden" r:id="rId30"/>
    <sheet name="Option_10 Workings" sheetId="98" state="hidden" r:id="rId31"/>
  </sheets>
  <externalReferences>
    <externalReference r:id="rId32"/>
  </externalReference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89" l="1"/>
  <c r="G16" i="89"/>
  <c r="H16" i="89"/>
  <c r="I16" i="89"/>
  <c r="E16" i="89"/>
  <c r="C16" i="89"/>
  <c r="J16" i="89"/>
  <c r="J101" i="99"/>
  <c r="J19" i="99" s="1"/>
  <c r="I101" i="99"/>
  <c r="I19" i="99" s="1"/>
  <c r="H101" i="99"/>
  <c r="H19" i="99" s="1"/>
  <c r="G101" i="99"/>
  <c r="G19" i="99" s="1"/>
  <c r="F101" i="99"/>
  <c r="F19" i="99" s="1"/>
  <c r="J84" i="99"/>
  <c r="I84" i="99"/>
  <c r="H84" i="99"/>
  <c r="G84" i="99"/>
  <c r="F84" i="99"/>
  <c r="F80" i="99"/>
  <c r="F76" i="99"/>
  <c r="J66" i="99"/>
  <c r="J11" i="99" s="1"/>
  <c r="I66" i="99"/>
  <c r="I11" i="99" s="1"/>
  <c r="H66" i="99"/>
  <c r="H11" i="99" s="1"/>
  <c r="G66" i="99"/>
  <c r="G11" i="99" s="1"/>
  <c r="F66" i="99"/>
  <c r="F11" i="99" s="1"/>
  <c r="E66" i="99"/>
  <c r="J48" i="99"/>
  <c r="J7" i="99" s="1"/>
  <c r="I48" i="99"/>
  <c r="H48" i="99"/>
  <c r="H7" i="99" s="1"/>
  <c r="G48" i="99"/>
  <c r="G7" i="99" s="1"/>
  <c r="F48" i="99"/>
  <c r="E19" i="99"/>
  <c r="J18" i="99"/>
  <c r="I18" i="99"/>
  <c r="H18" i="99"/>
  <c r="G18" i="99"/>
  <c r="F18" i="99"/>
  <c r="E18" i="99"/>
  <c r="J17" i="99"/>
  <c r="I17" i="99"/>
  <c r="H17" i="99"/>
  <c r="G17" i="99"/>
  <c r="F17" i="99"/>
  <c r="E17" i="99"/>
  <c r="J15" i="99"/>
  <c r="I15" i="99"/>
  <c r="H15" i="99"/>
  <c r="G15" i="99"/>
  <c r="F15" i="99"/>
  <c r="E15" i="99"/>
  <c r="J14" i="99"/>
  <c r="I14" i="99"/>
  <c r="H14" i="99"/>
  <c r="G14" i="99"/>
  <c r="F14" i="99"/>
  <c r="E14" i="99"/>
  <c r="J13" i="99"/>
  <c r="I13" i="99"/>
  <c r="H13" i="99"/>
  <c r="G13" i="99"/>
  <c r="F13" i="99"/>
  <c r="E13" i="99"/>
  <c r="E11" i="99"/>
  <c r="J10" i="99"/>
  <c r="I10" i="99"/>
  <c r="H10" i="99"/>
  <c r="G10" i="99"/>
  <c r="F10" i="99"/>
  <c r="E10" i="99"/>
  <c r="J9" i="99"/>
  <c r="I9" i="99"/>
  <c r="H9" i="99"/>
  <c r="G9" i="99"/>
  <c r="F9" i="99"/>
  <c r="E9" i="99"/>
  <c r="I7" i="99"/>
  <c r="F7" i="99"/>
  <c r="E7" i="99"/>
  <c r="J6" i="99"/>
  <c r="I6" i="99"/>
  <c r="H6" i="99"/>
  <c r="G6" i="99"/>
  <c r="F6" i="99"/>
  <c r="E6" i="99"/>
  <c r="J5" i="99"/>
  <c r="I5" i="99"/>
  <c r="H5" i="99"/>
  <c r="G5" i="99"/>
  <c r="F5" i="99"/>
  <c r="E5" i="99"/>
  <c r="E62" i="68" l="1"/>
  <c r="F62" i="68"/>
  <c r="G62" i="68"/>
  <c r="H62" i="68"/>
  <c r="I62" i="68"/>
  <c r="E55" i="68"/>
  <c r="F55" i="68"/>
  <c r="G55" i="68"/>
  <c r="H55" i="68"/>
  <c r="I55" i="68"/>
  <c r="E56" i="68"/>
  <c r="F56" i="68"/>
  <c r="G56" i="68"/>
  <c r="H56" i="68"/>
  <c r="I56" i="68"/>
  <c r="E57" i="68"/>
  <c r="F57" i="68"/>
  <c r="G57" i="68"/>
  <c r="H57" i="68"/>
  <c r="I57" i="68"/>
  <c r="E58" i="68"/>
  <c r="F58" i="68"/>
  <c r="G58" i="68"/>
  <c r="H58" i="68"/>
  <c r="I58" i="68"/>
  <c r="E59" i="68"/>
  <c r="F59" i="68"/>
  <c r="G59" i="68"/>
  <c r="H59" i="68"/>
  <c r="I59" i="68"/>
  <c r="E60" i="68"/>
  <c r="F60" i="68"/>
  <c r="G60" i="68"/>
  <c r="H60" i="68"/>
  <c r="I60" i="68"/>
  <c r="E61" i="68"/>
  <c r="F61" i="68"/>
  <c r="G61" i="68"/>
  <c r="H61" i="68"/>
  <c r="I61" i="68"/>
  <c r="F54" i="68"/>
  <c r="G54" i="68"/>
  <c r="H54" i="68"/>
  <c r="I54" i="68"/>
  <c r="E54" i="68"/>
  <c r="B10" i="68"/>
  <c r="J15" i="90"/>
  <c r="D15" i="90"/>
  <c r="I14" i="90"/>
  <c r="I60" i="67" s="1"/>
  <c r="H14" i="90"/>
  <c r="H60" i="67" s="1"/>
  <c r="G14" i="90"/>
  <c r="G60" i="67" s="1"/>
  <c r="D14" i="90"/>
  <c r="F14" i="90" s="1"/>
  <c r="F60" i="67" s="1"/>
  <c r="H13" i="90"/>
  <c r="G13" i="90"/>
  <c r="G59" i="67" s="1"/>
  <c r="F13" i="90"/>
  <c r="F59" i="67" s="1"/>
  <c r="D13" i="90"/>
  <c r="I13" i="90" s="1"/>
  <c r="I59" i="67" s="1"/>
  <c r="J12" i="90"/>
  <c r="D12" i="90"/>
  <c r="I11" i="90"/>
  <c r="H11" i="90"/>
  <c r="G11" i="90"/>
  <c r="G57" i="67" s="1"/>
  <c r="F11" i="90"/>
  <c r="E11" i="90"/>
  <c r="J11" i="90" s="1"/>
  <c r="D11" i="90"/>
  <c r="H10" i="90"/>
  <c r="H56" i="67" s="1"/>
  <c r="G10" i="90"/>
  <c r="G56" i="67" s="1"/>
  <c r="F10" i="90"/>
  <c r="F56" i="67" s="1"/>
  <c r="E10" i="90"/>
  <c r="D10" i="90"/>
  <c r="I10" i="90" s="1"/>
  <c r="I56" i="67" s="1"/>
  <c r="G9" i="90"/>
  <c r="G55" i="67" s="1"/>
  <c r="F9" i="90"/>
  <c r="F55" i="67" s="1"/>
  <c r="E9" i="90"/>
  <c r="D9" i="90"/>
  <c r="I9" i="90" s="1"/>
  <c r="I55" i="67" s="1"/>
  <c r="D8" i="90"/>
  <c r="I8" i="90" s="1"/>
  <c r="I54" i="67" s="1"/>
  <c r="F57" i="67"/>
  <c r="H57" i="67"/>
  <c r="I57" i="67"/>
  <c r="F58" i="67"/>
  <c r="G58" i="67"/>
  <c r="H58" i="67"/>
  <c r="I58" i="67"/>
  <c r="H59" i="67"/>
  <c r="F61" i="67"/>
  <c r="G61" i="67"/>
  <c r="H61" i="67"/>
  <c r="I61" i="67"/>
  <c r="E56" i="67"/>
  <c r="E57" i="67"/>
  <c r="E58" i="67"/>
  <c r="E61" i="67"/>
  <c r="B10" i="67"/>
  <c r="I61" i="88"/>
  <c r="H61" i="88"/>
  <c r="G61" i="88"/>
  <c r="F61" i="88"/>
  <c r="I60" i="88"/>
  <c r="H60" i="88"/>
  <c r="G60" i="88"/>
  <c r="F60" i="88"/>
  <c r="I59" i="88"/>
  <c r="H59" i="88"/>
  <c r="G59" i="88"/>
  <c r="F59" i="88"/>
  <c r="I58" i="88"/>
  <c r="H58" i="88"/>
  <c r="G58" i="88"/>
  <c r="F58" i="88"/>
  <c r="I57" i="88"/>
  <c r="H57" i="88"/>
  <c r="G57" i="88"/>
  <c r="F57" i="88"/>
  <c r="I56" i="88"/>
  <c r="H56" i="88"/>
  <c r="G56" i="88"/>
  <c r="F56" i="88"/>
  <c r="I55" i="88"/>
  <c r="H55" i="88"/>
  <c r="G55" i="88"/>
  <c r="F55" i="88"/>
  <c r="I54" i="88"/>
  <c r="H54" i="88"/>
  <c r="G54" i="88"/>
  <c r="F54" i="88"/>
  <c r="E61" i="88"/>
  <c r="E60" i="88"/>
  <c r="E59" i="88"/>
  <c r="E58" i="88"/>
  <c r="E57" i="88"/>
  <c r="E56" i="88"/>
  <c r="E55" i="88"/>
  <c r="E54" i="88"/>
  <c r="B10" i="88"/>
  <c r="J15" i="89"/>
  <c r="D15" i="89"/>
  <c r="H14" i="89"/>
  <c r="G14" i="89"/>
  <c r="D14" i="89"/>
  <c r="I14" i="89" s="1"/>
  <c r="I13" i="89"/>
  <c r="G13" i="89"/>
  <c r="F13" i="89"/>
  <c r="D13" i="89"/>
  <c r="H13" i="89" s="1"/>
  <c r="J12" i="89"/>
  <c r="D12" i="89"/>
  <c r="H11" i="89"/>
  <c r="G11" i="89"/>
  <c r="D11" i="89"/>
  <c r="I11" i="89" s="1"/>
  <c r="I10" i="89"/>
  <c r="G10" i="89"/>
  <c r="F10" i="89"/>
  <c r="D10" i="89"/>
  <c r="H10" i="89" s="1"/>
  <c r="H9" i="89"/>
  <c r="F9" i="89"/>
  <c r="E9" i="89"/>
  <c r="D9" i="89"/>
  <c r="I9" i="89" s="1"/>
  <c r="D8" i="89"/>
  <c r="I8" i="89" s="1"/>
  <c r="F54" i="63"/>
  <c r="G54" i="63"/>
  <c r="H54" i="63"/>
  <c r="I54" i="63"/>
  <c r="F55" i="63"/>
  <c r="G55" i="63"/>
  <c r="H55" i="63"/>
  <c r="I55" i="63"/>
  <c r="F56" i="63"/>
  <c r="G56" i="63"/>
  <c r="H56" i="63"/>
  <c r="I56" i="63"/>
  <c r="F57" i="63"/>
  <c r="G57" i="63"/>
  <c r="H57" i="63"/>
  <c r="I57" i="63"/>
  <c r="F58" i="63"/>
  <c r="G58" i="63"/>
  <c r="H58" i="63"/>
  <c r="I58" i="63"/>
  <c r="F59" i="63"/>
  <c r="G59" i="63"/>
  <c r="H59" i="63"/>
  <c r="I59" i="63"/>
  <c r="F60" i="63"/>
  <c r="G60" i="63"/>
  <c r="H60" i="63"/>
  <c r="I60" i="63"/>
  <c r="F61" i="63"/>
  <c r="G61" i="63"/>
  <c r="H61" i="63"/>
  <c r="I61" i="63"/>
  <c r="E55" i="63"/>
  <c r="E56" i="63"/>
  <c r="E57" i="63"/>
  <c r="E58" i="63"/>
  <c r="E59" i="63"/>
  <c r="E60" i="63"/>
  <c r="E61" i="63"/>
  <c r="E54" i="63"/>
  <c r="E15" i="85"/>
  <c r="D15" i="85"/>
  <c r="I15" i="85" s="1"/>
  <c r="D14" i="85"/>
  <c r="I14" i="85" s="1"/>
  <c r="I13" i="85"/>
  <c r="D13" i="85"/>
  <c r="H13" i="85" s="1"/>
  <c r="I12" i="85"/>
  <c r="H12" i="85"/>
  <c r="D12" i="85"/>
  <c r="G12" i="85" s="1"/>
  <c r="I11" i="85"/>
  <c r="H11" i="85"/>
  <c r="G11" i="85"/>
  <c r="D11" i="85"/>
  <c r="F11" i="85" s="1"/>
  <c r="I10" i="85"/>
  <c r="H10" i="85"/>
  <c r="G10" i="85"/>
  <c r="F10" i="85"/>
  <c r="D10" i="85"/>
  <c r="E10" i="85" s="1"/>
  <c r="J10" i="85" s="1"/>
  <c r="I9" i="85"/>
  <c r="H9" i="85"/>
  <c r="G9" i="85"/>
  <c r="F9" i="85"/>
  <c r="E9" i="85"/>
  <c r="J9" i="85" s="1"/>
  <c r="D9" i="85"/>
  <c r="D8" i="85"/>
  <c r="I8" i="85" s="1"/>
  <c r="B20" i="75"/>
  <c r="B20" i="74"/>
  <c r="B20" i="73"/>
  <c r="B20" i="72"/>
  <c r="B20" i="71"/>
  <c r="B20" i="70"/>
  <c r="B20" i="69"/>
  <c r="B20" i="68"/>
  <c r="B20" i="67"/>
  <c r="B20" i="88"/>
  <c r="E186" i="63"/>
  <c r="J10" i="90" l="1"/>
  <c r="E8" i="90"/>
  <c r="E14" i="90"/>
  <c r="F8" i="90"/>
  <c r="F54" i="67" s="1"/>
  <c r="E55" i="67"/>
  <c r="E13" i="90"/>
  <c r="G8" i="90"/>
  <c r="G54" i="67" s="1"/>
  <c r="H9" i="90"/>
  <c r="H55" i="67" s="1"/>
  <c r="H8" i="90"/>
  <c r="H54" i="67" s="1"/>
  <c r="E11" i="89"/>
  <c r="E14" i="89"/>
  <c r="E8" i="89"/>
  <c r="E10" i="89"/>
  <c r="J10" i="89" s="1"/>
  <c r="F11" i="89"/>
  <c r="E13" i="89"/>
  <c r="J13" i="89" s="1"/>
  <c r="F14" i="89"/>
  <c r="F8" i="89"/>
  <c r="G9" i="89"/>
  <c r="J9" i="89" s="1"/>
  <c r="G8" i="89"/>
  <c r="H8" i="89"/>
  <c r="E8" i="85"/>
  <c r="G8" i="85"/>
  <c r="E14" i="85"/>
  <c r="F15" i="85"/>
  <c r="J15" i="85" s="1"/>
  <c r="F8" i="85"/>
  <c r="H8" i="85"/>
  <c r="E13" i="85"/>
  <c r="J13" i="85" s="1"/>
  <c r="F14" i="85"/>
  <c r="G15" i="85"/>
  <c r="E12" i="85"/>
  <c r="F13" i="85"/>
  <c r="G14" i="85"/>
  <c r="H15" i="85"/>
  <c r="E11" i="85"/>
  <c r="J11" i="85" s="1"/>
  <c r="F12" i="85"/>
  <c r="G13" i="85"/>
  <c r="H14" i="85"/>
  <c r="AI187" i="75"/>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J14" i="90" l="1"/>
  <c r="E60" i="67"/>
  <c r="E54" i="67"/>
  <c r="J8" i="90"/>
  <c r="J13" i="90"/>
  <c r="E59" i="67"/>
  <c r="J9" i="90"/>
  <c r="J8" i="89"/>
  <c r="J14" i="89"/>
  <c r="J11" i="89"/>
  <c r="J14" i="85"/>
  <c r="J12" i="85"/>
  <c r="J8" i="85"/>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U82" i="68"/>
  <c r="AW100" i="68" s="1"/>
  <c r="M82" i="68"/>
  <c r="BA92" i="68" s="1"/>
  <c r="J82" i="68"/>
  <c r="AU89"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T81" i="68"/>
  <c r="T82" i="68" s="1"/>
  <c r="AT99" i="68" s="1"/>
  <c r="S81" i="68"/>
  <c r="S82" i="68" s="1"/>
  <c r="AR98" i="68" s="1"/>
  <c r="R81" i="68"/>
  <c r="R82" i="68" s="1"/>
  <c r="Q81" i="68"/>
  <c r="Q82" i="68" s="1"/>
  <c r="AQ96" i="68" s="1"/>
  <c r="P81" i="68"/>
  <c r="P82" i="68" s="1"/>
  <c r="O81" i="68"/>
  <c r="O82" i="68" s="1"/>
  <c r="N81" i="68"/>
  <c r="N82" i="68" s="1"/>
  <c r="AW93" i="68" s="1"/>
  <c r="M81" i="68"/>
  <c r="L81" i="68"/>
  <c r="L82" i="68" s="1"/>
  <c r="K81" i="68"/>
  <c r="K82" i="68" s="1"/>
  <c r="AZ90" i="68" s="1"/>
  <c r="J81" i="68"/>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G93" i="67" l="1"/>
  <c r="AS96" i="67"/>
  <c r="AQ87" i="70"/>
  <c r="Z89" i="70"/>
  <c r="AU95" i="70"/>
  <c r="AP100"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T128" i="71" s="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Q128" i="71" s="1"/>
  <c r="AZ93" i="71"/>
  <c r="AN93" i="71"/>
  <c r="AB93" i="71"/>
  <c r="P93" i="71"/>
  <c r="AY93" i="71"/>
  <c r="AM93" i="71"/>
  <c r="AA93" i="71"/>
  <c r="O93" i="71"/>
  <c r="AX93" i="71"/>
  <c r="AL93" i="71"/>
  <c r="AL128" i="71" s="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BB128" i="71" s="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J128" i="71" s="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AS128" i="71" s="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Q128" i="71" s="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N128" i="71" s="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AF128" i="71" s="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83" i="71"/>
  <c r="Y83" i="71"/>
  <c r="Y134" i="71" s="1"/>
  <c r="J83" i="71"/>
  <c r="R83" i="71"/>
  <c r="R134" i="71" s="1"/>
  <c r="Z83" i="71"/>
  <c r="Z134" i="71" s="1"/>
  <c r="K83" i="71"/>
  <c r="K134" i="71" s="1"/>
  <c r="S83" i="71"/>
  <c r="AA83" i="71"/>
  <c r="AA134" i="71" s="1"/>
  <c r="W83" i="71"/>
  <c r="W134" i="71" s="1"/>
  <c r="L83" i="71"/>
  <c r="L134" i="71" s="1"/>
  <c r="T83" i="71"/>
  <c r="T134" i="71" s="1"/>
  <c r="O83" i="71"/>
  <c r="O134" i="71" s="1"/>
  <c r="E83" i="71"/>
  <c r="M83" i="71"/>
  <c r="U83" i="71"/>
  <c r="U134" i="71" s="1"/>
  <c r="K128" i="71"/>
  <c r="F83" i="71"/>
  <c r="F134" i="71" s="1"/>
  <c r="N83" i="71"/>
  <c r="N134" i="71" s="1"/>
  <c r="V83" i="71"/>
  <c r="V134" i="71" s="1"/>
  <c r="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H128" i="71"/>
  <c r="G134" i="71"/>
  <c r="J134" i="71"/>
  <c r="M134" i="71"/>
  <c r="Q134" i="71"/>
  <c r="S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7" i="2" a="1"/>
  <c r="D14" i="2" a="1"/>
  <c r="D19" i="2" a="1"/>
  <c r="D15" i="2" a="1"/>
  <c r="D13" i="2" a="1"/>
  <c r="D11" i="2" a="1"/>
  <c r="D18" i="2" a="1"/>
  <c r="H9" i="2" a="1"/>
  <c r="D12" i="2" a="1"/>
  <c r="D16" i="2" a="1"/>
  <c r="E9" i="2" a="1"/>
  <c r="D9" i="2" a="1"/>
  <c r="D10" i="2" a="1"/>
  <c r="E26" i="68" l="1"/>
  <c r="H82" i="68"/>
  <c r="H83" i="68" s="1"/>
  <c r="I82" i="68"/>
  <c r="F82" i="68"/>
  <c r="F83" i="68"/>
  <c r="G82" i="68"/>
  <c r="E82" i="68"/>
  <c r="E83" i="68" s="1"/>
  <c r="H82" i="67"/>
  <c r="G82" i="67"/>
  <c r="G83" i="67"/>
  <c r="F26" i="67"/>
  <c r="I82" i="67"/>
  <c r="I83" i="67" s="1"/>
  <c r="F82" i="67"/>
  <c r="F83" i="67"/>
  <c r="E82" i="67"/>
  <c r="E83" i="67" s="1"/>
  <c r="Q82" i="88"/>
  <c r="S82" i="88"/>
  <c r="S83" i="88" s="1"/>
  <c r="L82" i="88"/>
  <c r="L83" i="88" s="1"/>
  <c r="T82" i="88"/>
  <c r="T83" i="88" s="1"/>
  <c r="I82" i="88"/>
  <c r="J82" i="88"/>
  <c r="M82" i="88"/>
  <c r="U82" i="88"/>
  <c r="Y82" i="88"/>
  <c r="R82" i="88"/>
  <c r="R83" i="88"/>
  <c r="K82" i="88"/>
  <c r="K83" i="88"/>
  <c r="AA82" i="88"/>
  <c r="F82" i="88"/>
  <c r="F83" i="88" s="1"/>
  <c r="V82" i="88"/>
  <c r="V83" i="88" s="1"/>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I75" i="68"/>
  <c r="I77" i="68" s="1"/>
  <c r="F27" i="68" s="1"/>
  <c r="AQ75" i="67"/>
  <c r="AQ77"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AD75" i="67"/>
  <c r="AD77"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D27" i="68"/>
  <c r="E27" i="68"/>
  <c r="F26" i="68"/>
  <c r="U134" i="68"/>
  <c r="BA134" i="68"/>
  <c r="Y134" i="68"/>
  <c r="B26" i="68"/>
  <c r="AC134" i="68"/>
  <c r="C27" i="67"/>
  <c r="AX134" i="67"/>
  <c r="B27" i="67"/>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Q134" i="68"/>
  <c r="AG134" i="68"/>
  <c r="AW134" i="68"/>
  <c r="M134" i="68"/>
  <c r="AK134" i="68"/>
  <c r="C26" i="68"/>
  <c r="G26" i="68"/>
  <c r="E131" i="67"/>
  <c r="AA134" i="67"/>
  <c r="AS134" i="67"/>
  <c r="D26" i="67"/>
  <c r="E26" i="67"/>
  <c r="AQ134" i="67"/>
  <c r="AD134" i="67"/>
  <c r="AI134" i="67"/>
  <c r="Z134" i="67"/>
  <c r="AH134" i="67"/>
  <c r="AP134" i="67"/>
  <c r="AY134" i="67"/>
  <c r="B26" i="67"/>
  <c r="C26" i="67"/>
  <c r="G26" i="67"/>
  <c r="AL134" i="88"/>
  <c r="F26" i="88"/>
  <c r="G26" i="88"/>
  <c r="D26" i="88"/>
  <c r="E9" i="2"/>
  <c r="D16" i="2"/>
  <c r="D19" i="2"/>
  <c r="H9" i="2"/>
  <c r="D17" i="2"/>
  <c r="D15" i="2"/>
  <c r="D13" i="2"/>
  <c r="D9" i="2"/>
  <c r="D14" i="2"/>
  <c r="D11" i="2"/>
  <c r="D10" i="2"/>
  <c r="D12" i="2"/>
  <c r="D18" i="2"/>
  <c r="E134" i="68" l="1"/>
  <c r="AQ88" i="68"/>
  <c r="AS88" i="68"/>
  <c r="AT88" i="68"/>
  <c r="AM88" i="68"/>
  <c r="AG88" i="68"/>
  <c r="AU88" i="68"/>
  <c r="AY88" i="68"/>
  <c r="AE88" i="68"/>
  <c r="AR88" i="68"/>
  <c r="AH88" i="68"/>
  <c r="AZ88" i="68"/>
  <c r="AL88" i="68"/>
  <c r="AK88" i="68"/>
  <c r="AX88" i="68"/>
  <c r="AD88" i="68"/>
  <c r="AW88" i="68"/>
  <c r="AC88" i="68"/>
  <c r="AP88" i="68"/>
  <c r="J88" i="68"/>
  <c r="AJ88" i="68"/>
  <c r="AO88" i="68"/>
  <c r="BB88" i="68"/>
  <c r="AF88" i="68"/>
  <c r="AI88" i="68"/>
  <c r="AV88" i="68"/>
  <c r="AN88" i="68"/>
  <c r="BA88" i="68"/>
  <c r="H86" i="68"/>
  <c r="I86" i="68" s="1"/>
  <c r="BA86" i="68"/>
  <c r="AY86" i="68"/>
  <c r="AW86" i="68"/>
  <c r="AU86" i="68"/>
  <c r="AS86" i="68"/>
  <c r="AQ86" i="68"/>
  <c r="AO86" i="68"/>
  <c r="AM86" i="68"/>
  <c r="AK86" i="68"/>
  <c r="AI86" i="68"/>
  <c r="AG86" i="68"/>
  <c r="AE86" i="68"/>
  <c r="AC86" i="68"/>
  <c r="BB86" i="68"/>
  <c r="AZ86" i="68"/>
  <c r="AX86" i="68"/>
  <c r="AV86" i="68"/>
  <c r="AT86" i="68"/>
  <c r="AR86" i="68"/>
  <c r="AP86" i="68"/>
  <c r="AN86" i="68"/>
  <c r="AL86" i="68"/>
  <c r="AJ86" i="68"/>
  <c r="AH86" i="68"/>
  <c r="AF86" i="68"/>
  <c r="AD86" i="68"/>
  <c r="AW85" i="68"/>
  <c r="AX85" i="68"/>
  <c r="AM85" i="68"/>
  <c r="AN85" i="68"/>
  <c r="BA85" i="68"/>
  <c r="AG85" i="68"/>
  <c r="AY85" i="68"/>
  <c r="AZ85" i="68"/>
  <c r="AS85" i="68"/>
  <c r="G85" i="68"/>
  <c r="H85" i="68" s="1"/>
  <c r="AF85" i="68"/>
  <c r="AL85" i="68"/>
  <c r="AE85" i="68"/>
  <c r="AR85" i="68"/>
  <c r="AO85" i="68"/>
  <c r="AD85" i="68"/>
  <c r="AQ85" i="68"/>
  <c r="AJ85" i="68"/>
  <c r="AK85" i="68"/>
  <c r="AP85" i="68"/>
  <c r="AI85" i="68"/>
  <c r="AV85" i="68"/>
  <c r="AC85" i="68"/>
  <c r="BB85" i="68"/>
  <c r="AH85" i="68"/>
  <c r="AU85" i="68"/>
  <c r="AT85" i="68"/>
  <c r="I83" i="68"/>
  <c r="I134" i="68" s="1"/>
  <c r="AZ87" i="68"/>
  <c r="AT87" i="68"/>
  <c r="AM87" i="68"/>
  <c r="AH87" i="68"/>
  <c r="AG87" i="68"/>
  <c r="AL87" i="68"/>
  <c r="AY87" i="68"/>
  <c r="AN87" i="68"/>
  <c r="AC87" i="68"/>
  <c r="AF87" i="68"/>
  <c r="AS87" i="68"/>
  <c r="AK87" i="68"/>
  <c r="AX87" i="68"/>
  <c r="AO87" i="68"/>
  <c r="AD87" i="68"/>
  <c r="AE87" i="68"/>
  <c r="AR87" i="68"/>
  <c r="AW87" i="68"/>
  <c r="I87" i="68"/>
  <c r="AU87" i="68"/>
  <c r="BA87" i="68"/>
  <c r="AP87" i="68"/>
  <c r="AQ87" i="68"/>
  <c r="AJ87" i="68"/>
  <c r="BB87" i="68"/>
  <c r="AV87" i="68"/>
  <c r="AI87" i="68"/>
  <c r="G83" i="68"/>
  <c r="AW84" i="68"/>
  <c r="AC84" i="68"/>
  <c r="AQ84" i="68"/>
  <c r="AI84" i="68"/>
  <c r="BB84" i="68"/>
  <c r="AM84" i="68"/>
  <c r="AO84" i="68"/>
  <c r="F84" i="68"/>
  <c r="F128" i="68" s="1"/>
  <c r="AF84" i="68"/>
  <c r="AU84" i="68"/>
  <c r="AY84" i="68"/>
  <c r="BA84" i="68"/>
  <c r="AR84" i="68"/>
  <c r="AD84" i="68"/>
  <c r="AG84" i="68"/>
  <c r="AJ84" i="68"/>
  <c r="AX84" i="68"/>
  <c r="AL84" i="68"/>
  <c r="AP84" i="68"/>
  <c r="AS84" i="68"/>
  <c r="AV84" i="68"/>
  <c r="AH84" i="68"/>
  <c r="AN84" i="68"/>
  <c r="AT84" i="68"/>
  <c r="AZ84" i="68"/>
  <c r="AE84" i="68"/>
  <c r="AK84" i="68"/>
  <c r="E131" i="68"/>
  <c r="E130" i="68" s="1"/>
  <c r="E132" i="68" s="1"/>
  <c r="F134" i="67"/>
  <c r="AX87" i="67"/>
  <c r="AJ87" i="67"/>
  <c r="AM87" i="67"/>
  <c r="AP87" i="67"/>
  <c r="AV87" i="67"/>
  <c r="AN87" i="67"/>
  <c r="I87" i="67"/>
  <c r="AI87" i="67"/>
  <c r="AY87" i="67"/>
  <c r="AZ87" i="67"/>
  <c r="AU87" i="67"/>
  <c r="AG87" i="67"/>
  <c r="BA87" i="67"/>
  <c r="AW87" i="67"/>
  <c r="AL87" i="67"/>
  <c r="AO87" i="67"/>
  <c r="AE87" i="67"/>
  <c r="AS87" i="67"/>
  <c r="AK87" i="67"/>
  <c r="BB87" i="67"/>
  <c r="AQ87" i="67"/>
  <c r="AC87" i="67"/>
  <c r="AD87" i="67"/>
  <c r="AF87" i="67"/>
  <c r="AT87" i="67"/>
  <c r="AH87" i="67"/>
  <c r="AR87" i="67"/>
  <c r="AU85" i="67"/>
  <c r="AV85" i="67"/>
  <c r="AN85" i="67"/>
  <c r="AT85" i="67"/>
  <c r="AG85" i="67"/>
  <c r="AZ85" i="67"/>
  <c r="AE85" i="67"/>
  <c r="AI85" i="67"/>
  <c r="AC85" i="67"/>
  <c r="AQ85" i="67"/>
  <c r="AM85" i="67"/>
  <c r="AO85" i="67"/>
  <c r="AK85" i="67"/>
  <c r="BA85" i="67"/>
  <c r="AF85" i="67"/>
  <c r="AS85" i="67"/>
  <c r="AD85" i="67"/>
  <c r="AR85" i="67"/>
  <c r="AL85" i="67"/>
  <c r="AJ85" i="67"/>
  <c r="AP85" i="67"/>
  <c r="AW85" i="67"/>
  <c r="AX85" i="67"/>
  <c r="AY85" i="67"/>
  <c r="BB85" i="67"/>
  <c r="G85" i="67"/>
  <c r="H85" i="67" s="1"/>
  <c r="AH85" i="67"/>
  <c r="AY88" i="67"/>
  <c r="AO88" i="67"/>
  <c r="AL88" i="67"/>
  <c r="AJ88" i="67"/>
  <c r="AH88" i="67"/>
  <c r="AC88" i="67"/>
  <c r="BB88" i="67"/>
  <c r="AM88" i="67"/>
  <c r="L88" i="67"/>
  <c r="J88" i="67"/>
  <c r="AP88" i="67"/>
  <c r="AK88" i="67"/>
  <c r="AF88" i="67"/>
  <c r="AZ88" i="67"/>
  <c r="AW88" i="67"/>
  <c r="AU88" i="67"/>
  <c r="AR88" i="67"/>
  <c r="AD88" i="67"/>
  <c r="AN88" i="67"/>
  <c r="AI88" i="67"/>
  <c r="AS88" i="67"/>
  <c r="K88" i="67"/>
  <c r="AQ88" i="67"/>
  <c r="AG88" i="67"/>
  <c r="BA88" i="67"/>
  <c r="AX88" i="67"/>
  <c r="AV88" i="67"/>
  <c r="AT88" i="67"/>
  <c r="AE88" i="67"/>
  <c r="AJ86" i="67"/>
  <c r="AG86" i="67"/>
  <c r="AE86" i="67"/>
  <c r="AC86" i="67"/>
  <c r="AK86" i="67"/>
  <c r="AT86" i="67"/>
  <c r="BB86" i="67"/>
  <c r="AY86" i="67"/>
  <c r="AI86" i="67"/>
  <c r="AD86" i="67"/>
  <c r="AU86" i="67"/>
  <c r="AR86" i="67"/>
  <c r="AP86" i="67"/>
  <c r="AM86" i="67"/>
  <c r="AW86" i="67"/>
  <c r="AF86" i="67"/>
  <c r="H86" i="67"/>
  <c r="BA86" i="67"/>
  <c r="AX86" i="67"/>
  <c r="AH86" i="67"/>
  <c r="AN86" i="67"/>
  <c r="AZ86" i="67"/>
  <c r="AV86" i="67"/>
  <c r="AS86" i="67"/>
  <c r="AQ86" i="67"/>
  <c r="AO86" i="67"/>
  <c r="AL86" i="67"/>
  <c r="H83" i="67"/>
  <c r="AU84" i="67"/>
  <c r="AS84" i="67"/>
  <c r="AV84" i="67"/>
  <c r="AC84" i="67"/>
  <c r="AD84" i="67"/>
  <c r="AE84" i="67"/>
  <c r="AR84" i="67"/>
  <c r="AJ84" i="67"/>
  <c r="AM84" i="67"/>
  <c r="AO84" i="67"/>
  <c r="AP84" i="67"/>
  <c r="AQ84" i="67"/>
  <c r="AT84" i="67"/>
  <c r="AG84" i="67"/>
  <c r="AN84" i="67"/>
  <c r="BA84" i="67"/>
  <c r="BB84" i="67"/>
  <c r="AL84" i="67"/>
  <c r="AZ84" i="67"/>
  <c r="AX84" i="67"/>
  <c r="AI84" i="67"/>
  <c r="AY84" i="67"/>
  <c r="AF84" i="67"/>
  <c r="AK84" i="67"/>
  <c r="F84" i="67"/>
  <c r="F128" i="67" s="1"/>
  <c r="AH84" i="67"/>
  <c r="AW84" i="67"/>
  <c r="AF134" i="88"/>
  <c r="H134" i="88"/>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Z83" i="88"/>
  <c r="Z134" i="88" s="1"/>
  <c r="M83" i="88"/>
  <c r="AA83" i="88"/>
  <c r="J83" i="88"/>
  <c r="U83" i="88"/>
  <c r="U134" i="88" s="1"/>
  <c r="N83" i="88"/>
  <c r="N134" i="88" s="1"/>
  <c r="Y83" i="88"/>
  <c r="I83" i="88"/>
  <c r="Q83" i="88"/>
  <c r="Q134" i="88" s="1"/>
  <c r="G129" i="71"/>
  <c r="G131" i="71" s="1"/>
  <c r="F130" i="71"/>
  <c r="F132" i="71" s="1"/>
  <c r="F133" i="71" s="1"/>
  <c r="E133" i="68"/>
  <c r="E190" i="68" s="1"/>
  <c r="F129" i="68"/>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Y134" i="88"/>
  <c r="BA134" i="88"/>
  <c r="M134" i="88"/>
  <c r="AP134" i="88"/>
  <c r="S134" i="88"/>
  <c r="AZ134" i="88"/>
  <c r="AB134" i="88"/>
  <c r="AH134" i="88"/>
  <c r="K134" i="88"/>
  <c r="AD134" i="88"/>
  <c r="F134" i="88"/>
  <c r="AJ134" i="88"/>
  <c r="P134" i="88"/>
  <c r="AA134" i="88"/>
  <c r="AW134" i="88"/>
  <c r="E131"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G10" i="2"/>
  <c r="E12" i="2" a="1"/>
  <c r="G12" i="2"/>
  <c r="E11" i="2" a="1"/>
  <c r="F10" i="2"/>
  <c r="F12" i="2"/>
  <c r="G11" i="2"/>
  <c r="H11" i="2" a="1"/>
  <c r="F11" i="2"/>
  <c r="H12" i="2" a="1"/>
  <c r="H10" i="2" a="1"/>
  <c r="E10" i="2" a="1"/>
  <c r="F131" i="68" l="1"/>
  <c r="F130" i="68" s="1"/>
  <c r="F132" i="68" s="1"/>
  <c r="G84" i="68"/>
  <c r="G128" i="68" s="1"/>
  <c r="E135" i="68"/>
  <c r="I85" i="68"/>
  <c r="J86" i="68"/>
  <c r="K86" i="68" s="1"/>
  <c r="K88" i="68"/>
  <c r="J87" i="68"/>
  <c r="K87" i="68" s="1"/>
  <c r="L87" i="68" s="1"/>
  <c r="H84" i="68"/>
  <c r="E12" i="2"/>
  <c r="E27" i="2" s="1"/>
  <c r="H12" i="2"/>
  <c r="H27" i="2" s="1"/>
  <c r="J87" i="67"/>
  <c r="I86" i="67"/>
  <c r="H84" i="67"/>
  <c r="H128" i="67" s="1"/>
  <c r="G84" i="67"/>
  <c r="J86" i="67"/>
  <c r="K86" i="67" s="1"/>
  <c r="M88" i="67"/>
  <c r="I85" i="67"/>
  <c r="E11" i="2"/>
  <c r="E26" i="2" s="1"/>
  <c r="H11" i="2"/>
  <c r="H26" i="2" s="1"/>
  <c r="I86" i="88"/>
  <c r="J86" i="88" s="1"/>
  <c r="H85" i="88"/>
  <c r="K88" i="88"/>
  <c r="J87" i="88"/>
  <c r="L88" i="88"/>
  <c r="H84" i="88"/>
  <c r="F135" i="71"/>
  <c r="F190" i="71"/>
  <c r="E10" i="2"/>
  <c r="E25" i="2" s="1"/>
  <c r="H10" i="2"/>
  <c r="H25" i="2" s="1"/>
  <c r="H129" i="71"/>
  <c r="H131" i="71" s="1"/>
  <c r="G130" i="71"/>
  <c r="G132" i="71" s="1"/>
  <c r="G133" i="71" s="1"/>
  <c r="E133" i="75"/>
  <c r="E190" i="75" s="1"/>
  <c r="E133" i="74"/>
  <c r="E190" i="74" s="1"/>
  <c r="E133" i="73"/>
  <c r="E190" i="73" s="1"/>
  <c r="E133" i="67"/>
  <c r="E190" i="67" s="1"/>
  <c r="F133" i="72"/>
  <c r="F190" i="72" s="1"/>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N88" i="67" l="1"/>
  <c r="O88" i="67" s="1"/>
  <c r="M88" i="88"/>
  <c r="O88" i="88" s="1"/>
  <c r="P88" i="88" s="1"/>
  <c r="G129" i="68"/>
  <c r="G131" i="68" s="1"/>
  <c r="G130" i="68" s="1"/>
  <c r="G132" i="68" s="1"/>
  <c r="G133" i="68" s="1"/>
  <c r="G190" i="68" s="1"/>
  <c r="L86" i="68"/>
  <c r="I84" i="68"/>
  <c r="J84" i="68" s="1"/>
  <c r="L88" i="68"/>
  <c r="M86" i="68"/>
  <c r="N86" i="68" s="1"/>
  <c r="J85" i="68"/>
  <c r="M87" i="68"/>
  <c r="N87" i="68" s="1"/>
  <c r="I128" i="68"/>
  <c r="H128" i="68"/>
  <c r="L86" i="67"/>
  <c r="J85" i="67"/>
  <c r="G128" i="67"/>
  <c r="I84" i="67"/>
  <c r="I128" i="67" s="1"/>
  <c r="K87" i="67"/>
  <c r="N88" i="88"/>
  <c r="K87" i="88"/>
  <c r="L87" i="88" s="1"/>
  <c r="K86" i="88"/>
  <c r="L86" i="88" s="1"/>
  <c r="I85" i="88"/>
  <c r="J85" i="88" s="1"/>
  <c r="I84" i="88"/>
  <c r="J84" i="88" s="1"/>
  <c r="G135" i="71"/>
  <c r="G190" i="71"/>
  <c r="E135" i="73"/>
  <c r="H130" i="71"/>
  <c r="H132" i="71" s="1"/>
  <c r="H133" i="71" s="1"/>
  <c r="I129" i="71"/>
  <c r="I131" i="71" s="1"/>
  <c r="G128" i="88"/>
  <c r="H129" i="6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P88" i="67" l="1"/>
  <c r="O86" i="68"/>
  <c r="O87" i="68"/>
  <c r="P87" i="68" s="1"/>
  <c r="P86" i="68"/>
  <c r="Q86" i="68" s="1"/>
  <c r="H131" i="68"/>
  <c r="I129" i="68" s="1"/>
  <c r="I131" i="68" s="1"/>
  <c r="I130" i="68" s="1"/>
  <c r="I132" i="68" s="1"/>
  <c r="M88" i="68"/>
  <c r="K85" i="68"/>
  <c r="K84" i="68"/>
  <c r="L84" i="68" s="1"/>
  <c r="J128" i="68"/>
  <c r="M87" i="67"/>
  <c r="N87" i="67" s="1"/>
  <c r="L84" i="67"/>
  <c r="J84" i="67"/>
  <c r="L87" i="67"/>
  <c r="K85" i="67"/>
  <c r="M86" i="67"/>
  <c r="K84" i="67"/>
  <c r="K128" i="67" s="1"/>
  <c r="M87" i="88"/>
  <c r="K85" i="88"/>
  <c r="M86" i="88"/>
  <c r="Q88" i="88"/>
  <c r="L85" i="88"/>
  <c r="K84" i="88"/>
  <c r="F135" i="68"/>
  <c r="F190" i="68"/>
  <c r="H135" i="71"/>
  <c r="H190" i="71"/>
  <c r="E135" i="69"/>
  <c r="J129" i="71"/>
  <c r="J131" i="71" s="1"/>
  <c r="I130" i="71"/>
  <c r="I132" i="71" s="1"/>
  <c r="I133" i="71" s="1"/>
  <c r="H128" i="88"/>
  <c r="J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Q88" i="67" l="1"/>
  <c r="R88" i="67"/>
  <c r="Q87" i="68"/>
  <c r="M84" i="68"/>
  <c r="H130" i="68"/>
  <c r="H132" i="68" s="1"/>
  <c r="H133" i="68" s="1"/>
  <c r="H190" i="68" s="1"/>
  <c r="J129" i="68"/>
  <c r="J131" i="68" s="1"/>
  <c r="L85" i="68"/>
  <c r="R86" i="68"/>
  <c r="N88" i="68"/>
  <c r="O88" i="68" s="1"/>
  <c r="P88" i="68" s="1"/>
  <c r="N84" i="68"/>
  <c r="K128" i="68"/>
  <c r="M84" i="67"/>
  <c r="O87" i="67"/>
  <c r="N86" i="67"/>
  <c r="L85" i="67"/>
  <c r="L128" i="67" s="1"/>
  <c r="J128" i="67"/>
  <c r="M85" i="88"/>
  <c r="R88" i="88"/>
  <c r="N87" i="88"/>
  <c r="N86" i="88"/>
  <c r="L84" i="88"/>
  <c r="I135" i="71"/>
  <c r="I190" i="71"/>
  <c r="G135" i="72"/>
  <c r="G190" i="72"/>
  <c r="F135" i="67"/>
  <c r="F190" i="67"/>
  <c r="J130" i="71"/>
  <c r="J132" i="71" s="1"/>
  <c r="J133" i="71" s="1"/>
  <c r="K129" i="71"/>
  <c r="K131" i="71" s="1"/>
  <c r="I128" i="88"/>
  <c r="F135" i="75"/>
  <c r="F135" i="73"/>
  <c r="F135" i="70"/>
  <c r="F135" i="69"/>
  <c r="H133" i="72"/>
  <c r="H190" i="72" s="1"/>
  <c r="I133" i="68"/>
  <c r="I190" i="68" s="1"/>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N85" i="88" l="1"/>
  <c r="O85" i="88" s="1"/>
  <c r="P85" i="88" s="1"/>
  <c r="N84" i="67"/>
  <c r="O84" i="67" s="1"/>
  <c r="S88" i="67"/>
  <c r="H135" i="68"/>
  <c r="R87" i="68"/>
  <c r="S87" i="68" s="1"/>
  <c r="L128" i="68"/>
  <c r="S86" i="68"/>
  <c r="T86" i="68" s="1"/>
  <c r="U86" i="68" s="1"/>
  <c r="V86" i="68" s="1"/>
  <c r="W86" i="68" s="1"/>
  <c r="X86" i="68" s="1"/>
  <c r="Y86" i="68" s="1"/>
  <c r="Z86" i="68" s="1"/>
  <c r="AA86" i="68" s="1"/>
  <c r="AB86" i="68" s="1"/>
  <c r="Q88" i="68"/>
  <c r="R88" i="68" s="1"/>
  <c r="S88" i="68" s="1"/>
  <c r="T88" i="68" s="1"/>
  <c r="U88" i="68" s="1"/>
  <c r="V88" i="68" s="1"/>
  <c r="W88" i="68" s="1"/>
  <c r="X88" i="68" s="1"/>
  <c r="Y88" i="68" s="1"/>
  <c r="Z88" i="68" s="1"/>
  <c r="AA88" i="68" s="1"/>
  <c r="M85" i="68"/>
  <c r="O84" i="68"/>
  <c r="P87" i="67"/>
  <c r="O85" i="67"/>
  <c r="Q87" i="67"/>
  <c r="M85" i="67"/>
  <c r="M128" i="67" s="1"/>
  <c r="N85" i="67"/>
  <c r="N128" i="67" s="1"/>
  <c r="O86" i="67"/>
  <c r="P86" i="67" s="1"/>
  <c r="O86" i="88"/>
  <c r="O87" i="88"/>
  <c r="S88" i="88"/>
  <c r="P87" i="88"/>
  <c r="M84" i="88"/>
  <c r="N84" i="88" s="1"/>
  <c r="J135" i="71"/>
  <c r="J190" i="71"/>
  <c r="H135" i="72"/>
  <c r="K130" i="71"/>
  <c r="K132" i="71" s="1"/>
  <c r="K133" i="71" s="1"/>
  <c r="L129" i="71"/>
  <c r="L131" i="71" s="1"/>
  <c r="L128" i="88"/>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Q86" i="67" l="1"/>
  <c r="R86" i="67" s="1"/>
  <c r="S86" i="67" s="1"/>
  <c r="T86" i="67" s="1"/>
  <c r="U86" i="67" s="1"/>
  <c r="T88" i="67"/>
  <c r="U88" i="67" s="1"/>
  <c r="P84" i="67"/>
  <c r="Q84" i="67" s="1"/>
  <c r="R84" i="67" s="1"/>
  <c r="T87" i="68"/>
  <c r="U87" i="68" s="1"/>
  <c r="V87" i="68" s="1"/>
  <c r="W87" i="68" s="1"/>
  <c r="X87" i="68" s="1"/>
  <c r="Y87" i="68" s="1"/>
  <c r="Z87" i="68" s="1"/>
  <c r="AB88" i="68"/>
  <c r="M128" i="68"/>
  <c r="N85" i="68"/>
  <c r="P84" i="68"/>
  <c r="O128" i="67"/>
  <c r="P85" i="67"/>
  <c r="Q85" i="67" s="1"/>
  <c r="R87" i="67"/>
  <c r="P86" i="88"/>
  <c r="Q86" i="88" s="1"/>
  <c r="R86" i="88" s="1"/>
  <c r="S86" i="88" s="1"/>
  <c r="Q87" i="88"/>
  <c r="Q85" i="88"/>
  <c r="R85" i="88" s="1"/>
  <c r="S85" i="88" s="1"/>
  <c r="T85" i="88" s="1"/>
  <c r="U85" i="88" s="1"/>
  <c r="V85" i="88" s="1"/>
  <c r="W85" i="88" s="1"/>
  <c r="X85" i="88" s="1"/>
  <c r="Y85" i="88" s="1"/>
  <c r="Z85" i="88" s="1"/>
  <c r="AA85" i="88" s="1"/>
  <c r="AB85" i="88" s="1"/>
  <c r="T88" i="88"/>
  <c r="O84" i="88"/>
  <c r="P84" i="88" s="1"/>
  <c r="G135" i="70"/>
  <c r="G190" i="70"/>
  <c r="K135" i="71"/>
  <c r="K190" i="71"/>
  <c r="G135" i="67"/>
  <c r="G190" i="67"/>
  <c r="G135" i="75"/>
  <c r="L130" i="71"/>
  <c r="L132" i="71" s="1"/>
  <c r="L133" i="71" s="1"/>
  <c r="M129" i="71"/>
  <c r="M131" i="71" s="1"/>
  <c r="G135" i="73"/>
  <c r="G135" i="69"/>
  <c r="I133" i="72"/>
  <c r="I190" i="72" s="1"/>
  <c r="J133" i="68"/>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V88" i="67" l="1"/>
  <c r="W88" i="67" s="1"/>
  <c r="X88" i="67"/>
  <c r="Y88" i="67" s="1"/>
  <c r="Z88" i="67" s="1"/>
  <c r="AA88" i="67" s="1"/>
  <c r="AB88" i="67" s="1"/>
  <c r="Q128" i="67"/>
  <c r="AA87" i="68"/>
  <c r="AB87" i="68" s="1"/>
  <c r="O85" i="68"/>
  <c r="N128" i="68"/>
  <c r="Q84" i="68"/>
  <c r="V86" i="67"/>
  <c r="W86" i="67" s="1"/>
  <c r="X86" i="67" s="1"/>
  <c r="Y86" i="67" s="1"/>
  <c r="Z86" i="67" s="1"/>
  <c r="AA86" i="67" s="1"/>
  <c r="AB86" i="67" s="1"/>
  <c r="R85" i="67"/>
  <c r="S85" i="67" s="1"/>
  <c r="T85" i="67" s="1"/>
  <c r="U85" i="67" s="1"/>
  <c r="V85" i="67" s="1"/>
  <c r="W85" i="67" s="1"/>
  <c r="X85" i="67" s="1"/>
  <c r="Y85" i="67" s="1"/>
  <c r="Z85" i="67" s="1"/>
  <c r="AA85" i="67" s="1"/>
  <c r="AB85" i="67" s="1"/>
  <c r="P128" i="67"/>
  <c r="S84" i="67"/>
  <c r="S87" i="67"/>
  <c r="T86" i="88"/>
  <c r="U86" i="88" s="1"/>
  <c r="V86" i="88" s="1"/>
  <c r="W86" i="88" s="1"/>
  <c r="X86" i="88" s="1"/>
  <c r="Y86" i="88" s="1"/>
  <c r="Z86" i="88" s="1"/>
  <c r="AA86" i="88" s="1"/>
  <c r="AB86" i="88" s="1"/>
  <c r="U88" i="88"/>
  <c r="R87" i="88"/>
  <c r="S87" i="88" s="1"/>
  <c r="T87" i="88" s="1"/>
  <c r="U87" i="88" s="1"/>
  <c r="V87" i="88" s="1"/>
  <c r="W87" i="88" s="1"/>
  <c r="X87" i="88" s="1"/>
  <c r="Y87" i="88" s="1"/>
  <c r="Q84" i="88"/>
  <c r="R84" i="88" s="1"/>
  <c r="S84" i="88" s="1"/>
  <c r="T84" i="88" s="1"/>
  <c r="U84" i="88" s="1"/>
  <c r="V84" i="88" s="1"/>
  <c r="W84"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R128" i="67" l="1"/>
  <c r="P85" i="68"/>
  <c r="O128" i="68"/>
  <c r="R84" i="68"/>
  <c r="S128" i="67"/>
  <c r="T84" i="67"/>
  <c r="T87" i="67"/>
  <c r="U87" i="67" s="1"/>
  <c r="V87" i="67" s="1"/>
  <c r="W87" i="67" s="1"/>
  <c r="X87" i="67" s="1"/>
  <c r="Y87" i="67" s="1"/>
  <c r="Z87" i="67" s="1"/>
  <c r="AA87" i="67" s="1"/>
  <c r="AB87" i="67" s="1"/>
  <c r="V88" i="88"/>
  <c r="W88" i="88" s="1"/>
  <c r="X88" i="88" s="1"/>
  <c r="Y88" i="88" s="1"/>
  <c r="Z88" i="88" s="1"/>
  <c r="AA88" i="88" s="1"/>
  <c r="AB88" i="88" s="1"/>
  <c r="Z87" i="88"/>
  <c r="AA87" i="88" s="1"/>
  <c r="AB87" i="88" s="1"/>
  <c r="X84" i="88"/>
  <c r="Y84" i="88" s="1"/>
  <c r="Z84" i="88" s="1"/>
  <c r="AA84" i="88" s="1"/>
  <c r="AB84"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Q85" i="68" l="1"/>
  <c r="P128" i="68"/>
  <c r="S84" i="68"/>
  <c r="T128" i="67"/>
  <c r="U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R85" i="68" l="1"/>
  <c r="Q128" i="68"/>
  <c r="T84" i="68"/>
  <c r="U128" i="67"/>
  <c r="V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S85" i="68" l="1"/>
  <c r="R128" i="68"/>
  <c r="U84" i="68"/>
  <c r="V128" i="67"/>
  <c r="W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T85" i="68" l="1"/>
  <c r="S128" i="68"/>
  <c r="V84" i="68"/>
  <c r="W128" i="67"/>
  <c r="X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U85" i="68" l="1"/>
  <c r="T128" i="68"/>
  <c r="W84" i="68"/>
  <c r="X128" i="67"/>
  <c r="Y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V85" i="68" l="1"/>
  <c r="U128" i="68"/>
  <c r="X84" i="68"/>
  <c r="Y128" i="67"/>
  <c r="Z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W85" i="68" l="1"/>
  <c r="V128" i="68"/>
  <c r="Y84" i="68"/>
  <c r="Z128" i="67"/>
  <c r="AA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X85" i="68" l="1"/>
  <c r="W128" i="68"/>
  <c r="Z84" i="68"/>
  <c r="AA128" i="67"/>
  <c r="AB84" i="67"/>
  <c r="AB128" i="67" s="1"/>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Y85" i="68" l="1"/>
  <c r="X128" i="68"/>
  <c r="AA84" i="68"/>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Z85" i="68" l="1"/>
  <c r="Y128" i="68"/>
  <c r="AB84" i="68"/>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AA85" i="68" l="1"/>
  <c r="Z128" i="68"/>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AB85" i="68" l="1"/>
  <c r="AB128" i="68" s="1"/>
  <c r="AA128" i="68"/>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AN85" i="63"/>
  <c r="AZ85" i="63"/>
  <c r="AC85" i="63"/>
  <c r="AO85" i="63"/>
  <c r="BA85" i="63"/>
  <c r="AE85" i="63"/>
  <c r="AQ85" i="63"/>
  <c r="G85" i="63"/>
  <c r="AF85" i="63"/>
  <c r="AR85" i="63"/>
  <c r="AG85" i="63"/>
  <c r="AS85" i="63"/>
  <c r="AH85" i="63"/>
  <c r="AT85" i="63"/>
  <c r="AL85" i="63"/>
  <c r="AX85" i="63"/>
  <c r="AM85" i="63"/>
  <c r="AY85" i="63"/>
  <c r="AI85" i="63"/>
  <c r="AJ85" i="63"/>
  <c r="AK85" i="63"/>
  <c r="AW85" i="63"/>
  <c r="AP85" i="63"/>
  <c r="AU85" i="63"/>
  <c r="AV85" i="63"/>
  <c r="BB85" i="63"/>
  <c r="AD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AM88" i="63"/>
  <c r="AY88" i="63"/>
  <c r="AN88" i="63"/>
  <c r="AZ88" i="63"/>
  <c r="AD88" i="63"/>
  <c r="AP88" i="63"/>
  <c r="BB88" i="63"/>
  <c r="AE88" i="63"/>
  <c r="AQ88" i="63"/>
  <c r="J88" i="63"/>
  <c r="AF88" i="63"/>
  <c r="AR88" i="63"/>
  <c r="AG88" i="63"/>
  <c r="AS88" i="63"/>
  <c r="AK88" i="63"/>
  <c r="AW88" i="63"/>
  <c r="AL88" i="63"/>
  <c r="AX88" i="63"/>
  <c r="AJ88" i="63"/>
  <c r="AO88" i="63"/>
  <c r="AC88" i="63"/>
  <c r="AH88" i="63"/>
  <c r="AI88" i="63"/>
  <c r="AT88" i="63"/>
  <c r="AV88" i="63"/>
  <c r="BA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AN86" i="63"/>
  <c r="AZ86" i="63"/>
  <c r="AC86" i="63"/>
  <c r="AO86" i="63"/>
  <c r="BA86" i="63"/>
  <c r="AE86" i="63"/>
  <c r="AQ86" i="63"/>
  <c r="H86" i="63"/>
  <c r="I86" i="63" s="1"/>
  <c r="AF86" i="63"/>
  <c r="AR86" i="63"/>
  <c r="AG86" i="63"/>
  <c r="AS86" i="63"/>
  <c r="AH86" i="63"/>
  <c r="AT86" i="63"/>
  <c r="AL86" i="63"/>
  <c r="AX86" i="63"/>
  <c r="AM86" i="63"/>
  <c r="AY86" i="63"/>
  <c r="AU86" i="63"/>
  <c r="AV86" i="63"/>
  <c r="AW86" i="63"/>
  <c r="AI86" i="63"/>
  <c r="BB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AH87" i="63"/>
  <c r="AP87" i="63"/>
  <c r="AX87" i="63"/>
  <c r="AI87" i="63"/>
  <c r="AQ87" i="63"/>
  <c r="AY87" i="63"/>
  <c r="AL87" i="63"/>
  <c r="BB87" i="63"/>
  <c r="AE87" i="63"/>
  <c r="AM87" i="63"/>
  <c r="AU87" i="63"/>
  <c r="I87" i="63"/>
  <c r="AF87" i="63"/>
  <c r="AN87" i="63"/>
  <c r="AV87" i="63"/>
  <c r="AG87" i="63"/>
  <c r="AO87" i="63"/>
  <c r="AW87" i="63"/>
  <c r="AJ87" i="63"/>
  <c r="AR87" i="63"/>
  <c r="AZ87" i="63"/>
  <c r="AD87" i="63"/>
  <c r="AT87" i="63"/>
  <c r="AC87" i="63"/>
  <c r="AK87" i="63"/>
  <c r="AS87" i="63"/>
  <c r="BA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J86" i="63" l="1"/>
  <c r="J87" i="63"/>
  <c r="K87" i="63" s="1"/>
  <c r="K88" i="63"/>
  <c r="H85" i="63"/>
  <c r="S191" i="63"/>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L88" i="63" l="1"/>
  <c r="K86" i="63"/>
  <c r="L87" i="63"/>
  <c r="M88" i="63"/>
  <c r="I85" i="63"/>
  <c r="U218" i="68"/>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M87" i="63" l="1"/>
  <c r="J85" i="63"/>
  <c r="N88" i="63"/>
  <c r="L86" i="63"/>
  <c r="AJ217" i="7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O88" i="63" l="1"/>
  <c r="M86" i="63"/>
  <c r="N87" i="63"/>
  <c r="K85" i="63"/>
  <c r="P88" i="63"/>
  <c r="Q88" i="63" s="1"/>
  <c r="O87" i="63"/>
  <c r="AK218" i="7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P87" i="63" l="1"/>
  <c r="Q87" i="63" s="1"/>
  <c r="R88" i="63"/>
  <c r="S88" i="63" s="1"/>
  <c r="T88" i="63" s="1"/>
  <c r="N86" i="63"/>
  <c r="O86" i="63" s="1"/>
  <c r="L85" i="63"/>
  <c r="M85" i="63" s="1"/>
  <c r="N85" i="63" s="1"/>
  <c r="AL218" i="7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U88" i="63" l="1"/>
  <c r="V88" i="63" s="1"/>
  <c r="W88" i="63"/>
  <c r="X88" i="63" s="1"/>
  <c r="Y88" i="63" s="1"/>
  <c r="Z88" i="63" s="1"/>
  <c r="AA88" i="63" s="1"/>
  <c r="AB88" i="63" s="1"/>
  <c r="O85" i="63"/>
  <c r="P85" i="63" s="1"/>
  <c r="Q85" i="63" s="1"/>
  <c r="R85" i="63" s="1"/>
  <c r="S85" i="63" s="1"/>
  <c r="T85" i="63" s="1"/>
  <c r="U85" i="63" s="1"/>
  <c r="V85" i="63" s="1"/>
  <c r="W85" i="63" s="1"/>
  <c r="P86" i="63"/>
  <c r="R87" i="63"/>
  <c r="AM218" i="7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S87" i="63" l="1"/>
  <c r="T87" i="63" s="1"/>
  <c r="Q86" i="63"/>
  <c r="R86" i="63" s="1"/>
  <c r="S86" i="63" s="1"/>
  <c r="T86" i="63" s="1"/>
  <c r="U86" i="63" s="1"/>
  <c r="V86" i="63" s="1"/>
  <c r="W86" i="63" s="1"/>
  <c r="X86" i="63" s="1"/>
  <c r="Y86" i="63" s="1"/>
  <c r="Z86" i="63" s="1"/>
  <c r="AA86" i="63" s="1"/>
  <c r="AB86" i="63" s="1"/>
  <c r="X85" i="63"/>
  <c r="Y85" i="63" s="1"/>
  <c r="Z85" i="63" s="1"/>
  <c r="AA85" i="63" s="1"/>
  <c r="AB85" i="63" s="1"/>
  <c r="AN217" i="7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U87" i="63" l="1"/>
  <c r="V87" i="63" s="1"/>
  <c r="W87" i="63" s="1"/>
  <c r="X87" i="63" s="1"/>
  <c r="Y87" i="63" s="1"/>
  <c r="Z87" i="63" s="1"/>
  <c r="AA87" i="63" s="1"/>
  <c r="AB87" i="63" s="1"/>
  <c r="AO217" i="7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9" i="2"/>
  <c r="F84" i="63" l="1"/>
  <c r="AM84" i="63"/>
  <c r="AY84" i="63"/>
  <c r="AN84" i="63"/>
  <c r="AZ84" i="63"/>
  <c r="AD84" i="63"/>
  <c r="AP84" i="63"/>
  <c r="BB84" i="63"/>
  <c r="G84" i="63"/>
  <c r="AE84" i="63"/>
  <c r="AQ84" i="63"/>
  <c r="AF84" i="63"/>
  <c r="AR84" i="63"/>
  <c r="AG84" i="63"/>
  <c r="AS84" i="63"/>
  <c r="AK84" i="63"/>
  <c r="AW84" i="63"/>
  <c r="AL84" i="63"/>
  <c r="AX84" i="63"/>
  <c r="AI84" i="63"/>
  <c r="AJ84" i="63"/>
  <c r="AO84" i="63"/>
  <c r="AC84" i="63"/>
  <c r="AH84" i="63"/>
  <c r="AT84" i="63"/>
  <c r="AV84" i="63"/>
  <c r="BA84" i="63"/>
  <c r="AU84"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G128" i="63" l="1"/>
  <c r="H84" i="63"/>
  <c r="F128" i="63"/>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I84" i="63" l="1"/>
  <c r="J84" i="63" s="1"/>
  <c r="AU212" i="70"/>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K84" i="63" l="1"/>
  <c r="J128" i="63"/>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L84" i="63" l="1"/>
  <c r="M84" i="63" s="1"/>
  <c r="N84" i="63" s="1"/>
  <c r="O84" i="63" s="1"/>
  <c r="P84" i="63" s="1"/>
  <c r="F135" i="63"/>
  <c r="F190" i="63"/>
  <c r="F210" i="70" s="1"/>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L128" i="63" l="1"/>
  <c r="Q84" i="63"/>
  <c r="N128" i="63"/>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R84" i="63" l="1"/>
  <c r="M128" i="63"/>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S84" i="63" l="1"/>
  <c r="T84" i="63" s="1"/>
  <c r="U84" i="63" s="1"/>
  <c r="V84" i="63" s="1"/>
  <c r="W84" i="63" s="1"/>
  <c r="X84" i="63" s="1"/>
  <c r="Y84" i="63" s="1"/>
  <c r="Z84" i="63" s="1"/>
  <c r="AA84" i="63" s="1"/>
  <c r="AB84" i="63" s="1"/>
  <c r="P128" i="63"/>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Z196" i="88" s="1"/>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202"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200"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Q200" i="68" l="1"/>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22" i="68" s="1"/>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Q200" i="75" l="1"/>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F205" i="68" s="1"/>
  <c r="AN202" i="68"/>
  <c r="AN222" i="68" s="1"/>
  <c r="AN201" i="68"/>
  <c r="AY202" i="68"/>
  <c r="AY201" i="68"/>
  <c r="AY221" i="68" s="1"/>
  <c r="Z202" i="68"/>
  <c r="Z201" i="68"/>
  <c r="J201" i="68"/>
  <c r="Q201" i="68"/>
  <c r="I200" i="68"/>
  <c r="E200" i="68"/>
  <c r="AJ202" i="68"/>
  <c r="AJ201" i="68"/>
  <c r="AJ221" i="68" s="1"/>
  <c r="AD202" i="68"/>
  <c r="AD201" i="68"/>
  <c r="AD221" i="68" s="1"/>
  <c r="AM202" i="68"/>
  <c r="AM201" i="68"/>
  <c r="V202" i="68"/>
  <c r="V201" i="68"/>
  <c r="AD200" i="68"/>
  <c r="O200" i="68"/>
  <c r="I201" i="68"/>
  <c r="H200" i="68"/>
  <c r="P201" i="68"/>
  <c r="Y202" i="68"/>
  <c r="Y201" i="68"/>
  <c r="Y221" i="68" s="1"/>
  <c r="AW202" i="68"/>
  <c r="AW201" i="68"/>
  <c r="AP202" i="68"/>
  <c r="AP201" i="68"/>
  <c r="AP221" i="68" s="1"/>
  <c r="L200" i="68"/>
  <c r="X201" i="68"/>
  <c r="O201" i="68"/>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U200" i="68"/>
  <c r="K201" i="68"/>
  <c r="AZ200" i="68"/>
  <c r="Q200" i="68"/>
  <c r="AP200" i="68"/>
  <c r="AI200" i="68"/>
  <c r="AR200" i="68"/>
  <c r="AU202" i="67"/>
  <c r="AU201" i="67"/>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Z202" i="67"/>
  <c r="AZ201" i="67"/>
  <c r="AQ202" i="67"/>
  <c r="AQ201" i="67"/>
  <c r="E202" i="67"/>
  <c r="E201" i="67"/>
  <c r="E205" i="67" s="1"/>
  <c r="Y200" i="67"/>
  <c r="AU200" i="67"/>
  <c r="AF200" i="67"/>
  <c r="AF220" i="67" s="1"/>
  <c r="F201" i="67"/>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V220" i="67" s="1"/>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5" i="69"/>
  <c r="F205" i="69" s="1"/>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E204" i="68"/>
  <c r="F204" i="68" s="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E206"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U221"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V221" i="68"/>
  <c r="I216" i="69"/>
  <c r="T216" i="67"/>
  <c r="BA216" i="69"/>
  <c r="BA221" i="69"/>
  <c r="AG216" i="70"/>
  <c r="L216" i="69"/>
  <c r="AM216" i="72"/>
  <c r="AJ221" i="67"/>
  <c r="Z220" i="71"/>
  <c r="Z220" i="68"/>
  <c r="O221" i="68"/>
  <c r="F221" i="73"/>
  <c r="F221" i="69"/>
  <c r="F221" i="71"/>
  <c r="F221" i="68"/>
  <c r="F221" i="67"/>
  <c r="AF220" i="70"/>
  <c r="AF220" i="73"/>
  <c r="AF220" i="68"/>
  <c r="AF220" i="71"/>
  <c r="AN222" i="69"/>
  <c r="K222" i="68"/>
  <c r="K222" i="73"/>
  <c r="K222" i="70"/>
  <c r="K222" i="69"/>
  <c r="K222" i="71"/>
  <c r="Z222" i="71"/>
  <c r="Z222" i="68"/>
  <c r="Z222" i="70"/>
  <c r="Z222" i="72"/>
  <c r="T222" i="69"/>
  <c r="M222" i="73"/>
  <c r="M222" i="69"/>
  <c r="M222" i="71"/>
  <c r="M222" i="72"/>
  <c r="M222" i="67"/>
  <c r="AP221" i="67"/>
  <c r="AQ221" i="68"/>
  <c r="AQ221" i="73"/>
  <c r="AQ221" i="72"/>
  <c r="AD221" i="70"/>
  <c r="F220" i="72"/>
  <c r="F220" i="69"/>
  <c r="F220" i="70"/>
  <c r="F220" i="68"/>
  <c r="BA221" i="73"/>
  <c r="BA221" i="68"/>
  <c r="L222" i="67"/>
  <c r="L222" i="71"/>
  <c r="L222" i="72"/>
  <c r="L222" i="70"/>
  <c r="L222" i="69"/>
  <c r="L222" i="68"/>
  <c r="L222" i="73"/>
  <c r="E205" i="63"/>
  <c r="AT221" i="69"/>
  <c r="AT221" i="70"/>
  <c r="W221" i="68"/>
  <c r="AU221" i="69"/>
  <c r="AF222" i="71"/>
  <c r="AF222" i="69"/>
  <c r="AF222" i="72"/>
  <c r="F222" i="70"/>
  <c r="F222" i="68"/>
  <c r="AW221" i="68"/>
  <c r="W220" i="68"/>
  <c r="AY221" i="73"/>
  <c r="V221" i="71"/>
  <c r="V221" i="69"/>
  <c r="AN220" i="67"/>
  <c r="AN220" i="72"/>
  <c r="L216" i="88"/>
  <c r="AJ216" i="88"/>
  <c r="I216" i="88"/>
  <c r="E216" i="88"/>
  <c r="E20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F206" i="68" l="1"/>
  <c r="G206" i="68" s="1"/>
  <c r="Q221" i="68"/>
  <c r="E221" i="68"/>
  <c r="G205" i="68"/>
  <c r="F205" i="67"/>
  <c r="G205" i="67" s="1"/>
  <c r="AM220" i="72"/>
  <c r="AM220" i="70"/>
  <c r="AM220" i="73"/>
  <c r="AM220" i="67"/>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H204" i="72" s="1"/>
  <c r="I204" i="72" s="1"/>
  <c r="J204" i="72" s="1"/>
  <c r="K204" i="72" s="1"/>
  <c r="L204" i="72" s="1"/>
  <c r="M204" i="72" s="1"/>
  <c r="B13"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H205" i="67"/>
  <c r="I205" i="67" s="1"/>
  <c r="J205" i="67" s="1"/>
  <c r="K205" i="67" s="1"/>
  <c r="L205" i="67" s="1"/>
  <c r="M205" i="67" s="1"/>
  <c r="D13" i="67" s="1"/>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H205" i="68"/>
  <c r="I205" i="68" s="1"/>
  <c r="J205" i="68" s="1"/>
  <c r="K205" i="68" s="1"/>
  <c r="L205" i="68" s="1"/>
  <c r="M205" i="68" s="1"/>
  <c r="D13" i="68" s="1"/>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H206" i="68"/>
  <c r="I206" i="68" s="1"/>
  <c r="J206" i="68" s="1"/>
  <c r="K206" i="68" s="1"/>
  <c r="L206" i="68" s="1"/>
  <c r="M206" i="68" s="1"/>
  <c r="F13" i="68" s="1"/>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W12" i="2" a="1"/>
  <c r="W11" i="2" a="1"/>
  <c r="I12" i="2" a="1"/>
  <c r="I11" i="2" a="1"/>
  <c r="P11" i="2" a="1"/>
  <c r="P12" i="2" a="1"/>
  <c r="I12" i="2" l="1"/>
  <c r="W12" i="2"/>
  <c r="P12" i="2"/>
  <c r="I11" i="2"/>
  <c r="W11" i="2"/>
  <c r="P11" i="2"/>
  <c r="N204" i="72"/>
  <c r="O204" i="72" s="1"/>
  <c r="P204" i="72" s="1"/>
  <c r="Q204" i="72" s="1"/>
  <c r="R204" i="72" s="1"/>
  <c r="B14" i="72" s="1"/>
  <c r="G202" i="88"/>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G222"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1" i="2" a="1"/>
  <c r="X12" i="2" a="1"/>
  <c r="J12" i="2" a="1"/>
  <c r="Q12" i="2" a="1"/>
  <c r="J11" i="2" a="1"/>
  <c r="Q11" i="2" a="1"/>
  <c r="J12" i="2" l="1"/>
  <c r="Q12" i="2"/>
  <c r="X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R12" i="2" a="1"/>
  <c r="K12" i="2" a="1"/>
  <c r="Y11" i="2" a="1"/>
  <c r="K11" i="2" a="1"/>
  <c r="R11" i="2" a="1"/>
  <c r="Y12" i="2" a="1"/>
  <c r="R12" i="2" l="1"/>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Z11" i="2" a="1"/>
  <c r="S11" i="2" a="1"/>
  <c r="L12" i="2" a="1"/>
  <c r="Z12" i="2" a="1"/>
  <c r="L11" i="2" a="1"/>
  <c r="S12" i="2" a="1"/>
  <c r="L12" i="2" l="1"/>
  <c r="S12" i="2"/>
  <c r="Z12" i="2"/>
  <c r="L11" i="2"/>
  <c r="S11" i="2"/>
  <c r="Z11" i="2"/>
  <c r="AC204" i="67"/>
  <c r="AD204" i="67" s="1"/>
  <c r="AE204" i="67" s="1"/>
  <c r="AF204" i="67" s="1"/>
  <c r="AG204" i="67" s="1"/>
  <c r="AH204" i="67" s="1"/>
  <c r="AI204" i="67" s="1"/>
  <c r="AJ204" i="67" s="1"/>
  <c r="AK204" i="67" s="1"/>
  <c r="AL204" i="67" s="1"/>
  <c r="B17" i="67" s="1"/>
  <c r="H226" i="88"/>
  <c r="J200" i="88"/>
  <c r="J201" i="88"/>
  <c r="J202" i="88"/>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J220" i="88"/>
  <c r="J222" i="88"/>
  <c r="J221"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M11" i="2" a="1"/>
  <c r="AA11" i="2" a="1"/>
  <c r="AA12" i="2" a="1"/>
  <c r="T12" i="2" a="1"/>
  <c r="M12" i="2" a="1"/>
  <c r="T11" i="2" a="1"/>
  <c r="AA12" i="2" l="1"/>
  <c r="M12" i="2"/>
  <c r="T12" i="2"/>
  <c r="T11" i="2"/>
  <c r="M11" i="2"/>
  <c r="AA11" i="2"/>
  <c r="AM204" i="67"/>
  <c r="AN204" i="67" s="1"/>
  <c r="AO204" i="67" s="1"/>
  <c r="AP204" i="67" s="1"/>
  <c r="AQ204" i="67" s="1"/>
  <c r="AR204" i="67" s="1"/>
  <c r="AS204" i="67" s="1"/>
  <c r="AT204" i="67" s="1"/>
  <c r="AU204" i="67" s="1"/>
  <c r="AV204" i="67" s="1"/>
  <c r="B18" i="67" s="1"/>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1" i="2" a="1"/>
  <c r="N12" i="2" a="1"/>
  <c r="AB12" i="2" a="1"/>
  <c r="U12" i="2" a="1"/>
  <c r="AB11" i="2" a="1"/>
  <c r="N11" i="2" a="1"/>
  <c r="U12" i="2" l="1"/>
  <c r="N12" i="2"/>
  <c r="AB12" i="2"/>
  <c r="U11" i="2"/>
  <c r="N11" i="2"/>
  <c r="AB11" i="2"/>
  <c r="AW204" i="67"/>
  <c r="AX204" i="67" s="1"/>
  <c r="AY204" i="67" s="1"/>
  <c r="AZ204" i="67" s="1"/>
  <c r="BA204" i="67" s="1"/>
  <c r="BB204" i="67" s="1"/>
  <c r="J226" i="88"/>
  <c r="L202" i="88"/>
  <c r="L222" i="88" s="1"/>
  <c r="L201" i="88"/>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L221"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W9" i="2" a="1"/>
  <c r="P10"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O226" i="88"/>
  <c r="P206" i="88"/>
  <c r="Q210" i="88"/>
  <c r="Q222"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02" i="88"/>
  <c r="S222" i="88" s="1"/>
  <c r="S201" i="88"/>
  <c r="S221" i="88" s="1"/>
  <c r="R206" i="88"/>
  <c r="F14" i="88" s="1"/>
  <c r="S210" i="88"/>
  <c r="S22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J10" i="2" l="1"/>
  <c r="X10" i="2"/>
  <c r="T202" i="88"/>
  <c r="T201" i="88"/>
  <c r="T221" i="88" s="1"/>
  <c r="T200" i="88"/>
  <c r="T220" i="88" s="1"/>
  <c r="D14" i="88"/>
  <c r="T210" i="88"/>
  <c r="T222"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X9"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00" i="88"/>
  <c r="X220" i="88" s="1"/>
  <c r="V226" i="88"/>
  <c r="X210" i="88"/>
  <c r="X222"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Y9" i="2" a="1"/>
  <c r="R10" i="2" a="1"/>
  <c r="K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02" i="88"/>
  <c r="AA222" i="88" s="1"/>
  <c r="AA201" i="88"/>
  <c r="Y226" i="88"/>
  <c r="Z206" i="88"/>
  <c r="AB135" i="88"/>
  <c r="AD129" i="88"/>
  <c r="AD131" i="88" s="1"/>
  <c r="AC130" i="88"/>
  <c r="AC132" i="88" s="1"/>
  <c r="AC133" i="88" s="1"/>
  <c r="AC190" i="88" s="1"/>
  <c r="AA210" i="88"/>
  <c r="AA220" i="88"/>
  <c r="AA221"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01" i="88"/>
  <c r="AC221" i="88" s="1"/>
  <c r="AC200" i="88"/>
  <c r="AC220" i="88" s="1"/>
  <c r="AA226" i="88"/>
  <c r="AB206" i="88"/>
  <c r="F16" i="88" s="1"/>
  <c r="AD135" i="88"/>
  <c r="AF129" i="88"/>
  <c r="AF131" i="88" s="1"/>
  <c r="AE130" i="88"/>
  <c r="AE132" i="88" s="1"/>
  <c r="AE133" i="88" s="1"/>
  <c r="AE190" i="88" s="1"/>
  <c r="AC210" i="88"/>
  <c r="AC222"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Z10" i="2" l="1"/>
  <c r="L10" i="2"/>
  <c r="AD202" i="88"/>
  <c r="AD201" i="88"/>
  <c r="AD221" i="88" s="1"/>
  <c r="AD200" i="88"/>
  <c r="AD220" i="88" s="1"/>
  <c r="D16" i="88"/>
  <c r="AB226" i="88"/>
  <c r="F16" i="63"/>
  <c r="AE135" i="88"/>
  <c r="AG129" i="88"/>
  <c r="AG131" i="88" s="1"/>
  <c r="AF130" i="88"/>
  <c r="AF132" i="88" s="1"/>
  <c r="AF133" i="88" s="1"/>
  <c r="AF190" i="88" s="1"/>
  <c r="AC206" i="88"/>
  <c r="AD210" i="88"/>
  <c r="AD222"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L9" i="2" a="1"/>
  <c r="Z9" i="2" a="1"/>
  <c r="S10"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00" i="88"/>
  <c r="AF202" i="88"/>
  <c r="AF222" i="88" s="1"/>
  <c r="AD226" i="88"/>
  <c r="AE206" i="88"/>
  <c r="AG135" i="88"/>
  <c r="AH130" i="88"/>
  <c r="AH132" i="88" s="1"/>
  <c r="AH133" i="88" s="1"/>
  <c r="AH190" i="88" s="1"/>
  <c r="AI129" i="88"/>
  <c r="AI131" i="88" s="1"/>
  <c r="AF210" i="88"/>
  <c r="AF220" i="88"/>
  <c r="AF221"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02" i="88"/>
  <c r="AH201" i="88"/>
  <c r="AH221" i="88" s="1"/>
  <c r="AF226" i="88"/>
  <c r="AG206" i="88"/>
  <c r="AH210" i="88"/>
  <c r="AH222" i="88"/>
  <c r="AH22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02" i="88"/>
  <c r="AI222" i="88" s="1"/>
  <c r="AI201" i="88"/>
  <c r="AI221" i="88" s="1"/>
  <c r="AG226" i="88"/>
  <c r="AH206" i="88"/>
  <c r="AI210" i="88"/>
  <c r="AI22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AA10" i="2" l="1"/>
  <c r="M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M9" i="2" a="1"/>
  <c r="T10"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P221" i="88" s="1"/>
  <c r="AO206" i="88"/>
  <c r="AN226" i="88"/>
  <c r="AS129" i="88"/>
  <c r="AS131" i="88" s="1"/>
  <c r="AR130" i="88"/>
  <c r="AR132" i="88" s="1"/>
  <c r="AR133" i="88" s="1"/>
  <c r="AR190" i="88" s="1"/>
  <c r="AQ135" i="88"/>
  <c r="AP210"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01" i="88"/>
  <c r="AR221" i="88" s="1"/>
  <c r="AR200" i="88"/>
  <c r="AR220" i="88" s="1"/>
  <c r="AP226" i="88"/>
  <c r="AQ206" i="88"/>
  <c r="AS135" i="88"/>
  <c r="AR210" i="88"/>
  <c r="AR222"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01" i="88"/>
  <c r="AS200" i="88"/>
  <c r="AS220" i="88" s="1"/>
  <c r="AQ226" i="88"/>
  <c r="AR206" i="88"/>
  <c r="AU130" i="88"/>
  <c r="AU132" i="88" s="1"/>
  <c r="AU133" i="88" s="1"/>
  <c r="AU190" i="88" s="1"/>
  <c r="AV129" i="88"/>
  <c r="AV131" i="88" s="1"/>
  <c r="AT135" i="88"/>
  <c r="AS210" i="88"/>
  <c r="AS222" i="88"/>
  <c r="AS221"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01" i="88"/>
  <c r="AT221" i="88" s="1"/>
  <c r="AT200" i="88"/>
  <c r="AT220" i="88" s="1"/>
  <c r="AS206" i="88"/>
  <c r="AT210" i="88"/>
  <c r="AT222"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00" i="88"/>
  <c r="AV202" i="88"/>
  <c r="AV222" i="88" s="1"/>
  <c r="AT226" i="88"/>
  <c r="AU206" i="88"/>
  <c r="AV210" i="88"/>
  <c r="AV220" i="88"/>
  <c r="AV221"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N10" i="2" l="1"/>
  <c r="AB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U10" i="2" a="1"/>
  <c r="N9" i="2" a="1"/>
  <c r="AB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AJ220" i="74" s="1"/>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V220" i="74"/>
  <c r="W220" i="74"/>
  <c r="AO220" i="74"/>
  <c r="AX220" i="74"/>
  <c r="AU220" i="74"/>
  <c r="AC220" i="74"/>
  <c r="Y220" i="74"/>
  <c r="G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570D94B-157C-4A98-BA30-4DABE286EC65}">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96629CCB-0E02-4898-AFD8-4B8755164BD4}">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240E67F-A3A1-4AC6-B58D-C7AAEBB40EF9}">
      <text>
        <r>
          <rPr>
            <b/>
            <sz val="9"/>
            <color indexed="81"/>
            <rFont val="Tahoma"/>
            <family val="2"/>
          </rPr>
          <t>Ofgem:</t>
        </r>
        <r>
          <rPr>
            <sz val="9"/>
            <color indexed="81"/>
            <rFont val="Tahoma"/>
            <family val="2"/>
          </rPr>
          <t xml:space="preserve">
Enter as year (i.e.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4FF9B4A-2B99-4F98-93DA-88AB8539549A}">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CA490A82-E0D6-4878-A842-9D76759F79F8}">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6F63945-1E9A-45EC-BE7F-2ACCEB1A6DE6}">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FF20A605-DD3D-4034-A1C2-5199B15A7F01}">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EE68E8B0-C70E-4738-8A5C-221028260281}">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96D4A037-92EC-47DE-BF72-E025FF8871EB}">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B678A04-D3BC-4F25-B6D6-3ED19D02DAD2}">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6B68C4B9-9F2E-4A92-903B-024CA1BC6252}">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<sst xmlns="http://schemas.openxmlformats.org/spreadsheetml/2006/main" count="5161" uniqueCount="617">
  <si>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</si>
  <si>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</si>
  <si>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</si>
  <si>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</si>
  <si>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</si>
  <si>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</si>
  <si>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</si>
  <si>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</si>
  <si>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</si>
  <si>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</si>
  <si>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</si>
  <si>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</si>
  <si>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</si>
  <si>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</si>
  <si>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</si>
  <si>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</si>
  <si>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</si>
  <si>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</si>
  <si>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</si>
  <si>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</si>
  <si>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</si>
  <si>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</si>
  <si>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</si>
  <si>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</si>
  <si>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</si>
  <si>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</si>
  <si>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</si>
  <si>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</si>
  <si>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</si>
  <si>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</si>
  <si>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</si>
  <si>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</si>
  <si>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</si>
  <si>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</si>
  <si>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</si>
  <si>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</si>
  <si>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</si>
  <si>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</si>
  <si>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</si>
  <si>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</si>
  <si>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</si>
  <si>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</si>
  <si>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</si>
  <si>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</si>
  <si>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</si>
  <si>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</si>
  <si>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</si>
  <si>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</si>
  <si>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</si>
  <si>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</si>
  <si>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</si>
  <si>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</si>
  <si>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</si>
  <si>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</si>
  <si>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</si>
  <si>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</si>
  <si>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</si>
  <si>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</si>
  <si>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</si>
  <si>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</si>
  <si>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</si>
  <si>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</si>
  <si>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</si>
  <si>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</si>
  <si>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</si>
  <si>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</si>
  <si>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</si>
  <si>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</si>
  <si>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</si>
  <si>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</si>
  <si>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</si>
  <si>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</si>
  <si>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</si>
  <si>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</si>
  <si>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</si>
  <si>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</si>
  <si>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</si>
  <si>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</si>
  <si>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</si>
  <si>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</si>
  <si>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</si>
  <si>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</si>
  <si>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</si>
  <si>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</si>
  <si>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</si>
  <si>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</si>
  <si>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</si>
  <si>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</si>
  <si>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</si>
  <si>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</si>
  <si>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</si>
  <si>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</si>
  <si>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</si>
  <si>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</si>
  <si>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</si>
  <si>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</si>
  <si>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</si>
  <si>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</si>
  <si>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</si>
  <si>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</si>
  <si>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</si>
  <si>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</si>
  <si>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</si>
  <si>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</si>
  <si>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</si>
  <si>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</si>
  <si>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</si>
  <si>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</si>
  <si>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</si>
  <si>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</si>
  <si>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</si>
  <si>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</si>
  <si>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</si>
  <si>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</si>
  <si>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</si>
  <si>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</si>
  <si>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</si>
  <si>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</si>
  <si>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</si>
  <si>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</si>
  <si>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</si>
  <si>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</si>
  <si>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</si>
  <si>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</si>
  <si>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</si>
  <si>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</si>
  <si>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</si>
  <si>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</si>
  <si>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</si>
  <si>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</si>
  <si>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</si>
  <si>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</si>
  <si>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</si>
  <si>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</si>
  <si>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</si>
  <si>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</si>
  <si>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</si>
  <si>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</si>
  <si>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</si>
  <si>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</si>
  <si>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</si>
  <si>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</si>
  <si>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</si>
  <si>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</si>
  <si>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</si>
  <si>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</si>
  <si>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</si>
  <si>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</si>
  <si>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</si>
  <si>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</si>
  <si>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</si>
  <si>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 to minimise average sysytem pressure and therefore leakage, whilst ensuring sufficient pressure to meak peak demand and sufficient remote monitoring of our network</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</si>
  <si>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</si>
  <si>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</si>
  <si>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</si>
  <si>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</si>
  <si>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</si>
  <si>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</si>
  <si>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</si>
  <si>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</si>
  <si>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</si>
  <si>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Do Minimum Counterfactual</t>
  </si>
  <si>
    <t>This scenario assumes that pressure management strategies are not undertaken, including Seasonal Settings. We bypass and remove all profile equipment and operate at 1:20 pressures. We will continue to replace data loggers when they fail to ensure we are compliant with our leakage calculation requirements. Operational expenditure under the baseline is the cost to cover logger faults across all sites when they occur.
This would result in a substantial increase in carbon emissions. This is equivalent to the deferral option.</t>
  </si>
  <si>
    <t>Rejected - this is not a viable or desirable option given the significant increase in leakage and minimal system montoring capability that would result, which would not be supported by stakeholders</t>
  </si>
  <si>
    <t>Option 1</t>
  </si>
  <si>
    <t>Option 1 – Maintain current strategy (preferred)</t>
  </si>
  <si>
    <t>This option is a benefit tested either repair or replace profilers across our network.  Where there is too little benefit of controls then the profiler will be replaced with a logger.
As with Option 1 and 2 we will also maintain existing dataloggers and proactively replace validation loggers which were not replaced in GD2.
And where we have metallic pipes in systems without controls we will continue applying seasonal settings.</t>
  </si>
  <si>
    <t>Preferred - this is the preferred option resulting in better monitoring and a balance of value for a reduction in carbon emissions.</t>
  </si>
  <si>
    <t>Option 2</t>
  </si>
  <si>
    <t>Option 2 – Seasonal only</t>
  </si>
  <si>
    <t xml:space="preserve">This scenario also assumes all sites with profiler in RIIO-GD1 have the profiler removed and instead have a logger installed. Governor and validation loggers will still be replaced if needed. The only difference is operational expenditure under this scenario includes costs to cover logger faults and 2 annual visits to apply Summer and Winter settings.
</t>
  </si>
  <si>
    <t>Rejected - although not quite as severe as the baseline, this would also result in a significant increase in carbon emissions.</t>
  </si>
  <si>
    <t>Option 3</t>
  </si>
  <si>
    <t xml:space="preserve">Option 3 - 10 additional networks </t>
  </si>
  <si>
    <t xml:space="preserve">Installation of new profile equipment in a further 10 low pressure networks. All other elements of this scenario are the same as the elements stated in Option 1, the maintain current strategy scenario. </t>
  </si>
  <si>
    <t>Rejected - this option may reduce Carbon emissions slightly further but with a significant increase in cost that does not represent value for money for customers.</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</si>
  <si>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</si>
  <si>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</si>
  <si>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</si>
  <si>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</si>
  <si>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</si>
  <si>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</si>
  <si>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</si>
  <si>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</si>
  <si>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</si>
  <si>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</si>
  <si>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</si>
  <si>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</si>
  <si>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</si>
  <si>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</si>
  <si>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</si>
  <si>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</si>
  <si>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</si>
  <si>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</si>
  <si>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</si>
  <si>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</si>
  <si>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</si>
  <si>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</si>
  <si>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</si>
  <si>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</si>
  <si>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</si>
  <si>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</si>
  <si>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</si>
  <si>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</si>
  <si>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</si>
  <si>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</si>
  <si>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</si>
  <si>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</si>
  <si>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</si>
  <si>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</si>
  <si>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</si>
  <si>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</si>
  <si>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</si>
  <si>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</si>
  <si>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</si>
  <si>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</si>
  <si>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</si>
  <si>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</si>
  <si>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</si>
  <si>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</si>
  <si>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</si>
  <si>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</si>
  <si>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</si>
  <si>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</si>
  <si>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</si>
  <si>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</si>
  <si>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</si>
  <si>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</si>
  <si>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</si>
  <si>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</si>
  <si>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</si>
  <si>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</si>
  <si>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</si>
  <si>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</si>
  <si>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</si>
  <si>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</si>
  <si>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</si>
  <si>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</si>
  <si>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</si>
  <si>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</si>
  <si>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</si>
  <si>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</si>
  <si>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</si>
  <si>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</si>
  <si>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</si>
  <si>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</si>
  <si>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</si>
  <si>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</si>
  <si>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</si>
  <si>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</si>
  <si>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</si>
  <si>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</si>
  <si>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</si>
  <si>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</si>
  <si>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</si>
  <si>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</si>
  <si>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</si>
  <si>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</si>
  <si>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</si>
  <si>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</si>
  <si>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</si>
  <si>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</si>
  <si>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</si>
  <si>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</si>
  <si>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</si>
  <si>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</si>
  <si>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</si>
  <si>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</si>
  <si>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</si>
  <si>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</si>
  <si>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</si>
  <si>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</si>
  <si>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</si>
  <si>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</si>
  <si>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</si>
  <si>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</si>
  <si>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</si>
  <si>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</si>
  <si>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</si>
  <si>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</si>
  <si>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</si>
  <si>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</si>
  <si>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</si>
  <si>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</si>
  <si>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</si>
  <si>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</si>
  <si>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</si>
  <si>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</si>
  <si>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</si>
  <si>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</si>
  <si>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</si>
  <si>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</si>
  <si>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</si>
  <si>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</si>
  <si>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</si>
  <si>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</si>
  <si>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</si>
  <si>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</si>
  <si>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</si>
  <si>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</si>
  <si>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</si>
  <si>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</si>
  <si>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</si>
  <si>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</si>
  <si>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</si>
  <si>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</si>
  <si>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</si>
  <si>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</si>
  <si>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</si>
  <si>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</si>
  <si>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</si>
  <si>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</si>
  <si>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</si>
  <si>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</si>
  <si>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</si>
  <si>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</si>
  <si>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</si>
  <si>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</si>
  <si>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</si>
  <si>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</si>
  <si>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</si>
  <si>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</si>
  <si>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t>
  </si>
  <si>
    <t>Low</t>
  </si>
  <si>
    <t>&lt;=20%</t>
  </si>
  <si>
    <t>Experience has shown that delivery of projects of this type requires close monitoring which is why the team responsible for monitoring is also involved with delivery. There are robust controls in places to ensure delivery is tracked through period.</t>
  </si>
  <si>
    <t>NGN have a proven track record of delivering in this area and the preferred strategy is a continuation of the sucessful approach in RIIO-GD2.</t>
  </si>
  <si>
    <t>Cost of parts increase or become unavailable</t>
  </si>
  <si>
    <t>NGN have carried out research on alternative providers. There are multiple system suppliers, but components are often system specific so a failure of a part which is no longer available would result in a decision to replace the system at that site.</t>
  </si>
  <si>
    <t>We will continue to monitor the market and work with suppliers / run tender events to mitigate this.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</si>
  <si>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</si>
  <si>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</si>
  <si>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</si>
  <si>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Baseline Do Minimum</t>
  </si>
  <si>
    <t>Date Undertaken:</t>
  </si>
  <si>
    <t>Scheme Reference ID</t>
  </si>
  <si>
    <t>A22.o.NGN</t>
  </si>
  <si>
    <t>This scenario assumes that pressure management strategies are not undertaken, including Seasonal Settings. We bypass and remove all profile equipment and operate at 1:20 pressures. We will continue to replace data loggers when they fail to ensure we are compliant with our leakage calculation requirements. Operational expenditure under the baseline is the cost to cover logger faults across all sites when they occur.
This would result in a substantial increase in carbon emissions.
Please see further discussion in EJP A22.o - Pressure Management</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</si>
  <si>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</si>
  <si>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</si>
  <si>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Opex</t>
  </si>
  <si>
    <t>Authorised By:</t>
  </si>
  <si>
    <t>Dean Pearson</t>
  </si>
  <si>
    <r>
      <t xml:space="preserve">Preferred Option </t>
    </r>
    <r>
      <rPr>
        <i/>
        <sz val="10"/>
        <rFont val="Verdana"/>
        <family val="2"/>
      </rPr>
      <t>(Y/N)</t>
    </r>
  </si>
  <si>
    <t>N</t>
  </si>
  <si>
    <r>
      <t>Spend Area</t>
    </r>
    <r>
      <rPr>
        <i/>
        <sz val="10"/>
        <color theme="1"/>
        <rFont val="Verdana"/>
        <family val="2"/>
      </rPr>
      <t xml:space="preserve">
(Please include relevant RRP/BPDT Table Reference)</t>
    </r>
  </si>
  <si>
    <t>CV4.12, C5.06</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</si>
  <si>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</si>
  <si>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</si>
  <si>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</si>
  <si>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</si>
  <si>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</si>
  <si>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</si>
  <si>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</si>
  <si>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</si>
  <si>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</si>
  <si>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</si>
  <si>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</si>
  <si>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Northern Gas Networks run a specialist pressure monitoring and control team who, for the last 10 years, have been monitoring the &lt;7 bar systems in our network.  The same team centrally manage the low pressure-controlled systems to minimise leakage.  The data gathered is used by operational and planning teams to ensure the network is running efficiently and as designed.
To facilitate this, we have c5000 data loggers and controllers across our network which gather pressure data and systems to relay this to our central management system.  Since the introduction of the ‘Fit and Forget’ loggers installed originally in RIIO-GD1, we have implemented a successful strategy of replace and upgrade to ensure the data keeps flowing and we are up to date with the latest technology.
In RIIO-GD2 we have been refreshing all our existing pressure controls, expanding our pressure controls to a further 10 areas in our network, and renewing all data loggers in our other district governors. The work in RIIO-GD2 gave us a more real time vision of governor pressures, but we want to take this further by renewing all of our network loggers using the latest available technology and fit new points where needed.  We will also be upgrading some of our most active district governors with additional monitoring such as slam shut activation notification, flow indication and intruder detection.  Finaly, so we can digest the amount of real time data, we will upgrade our systems to get the best value out of the real time data we receive.
Centralised remote monitoring has been an enormous leap towards creating a smarter network, but being dependent on battery power alone, we currently still only monitor pressure.   With new low power technology, batteries are a much more viable and cost effective power source overall.  In RIIO-GD2 we have worked with manufacturers to look at this and we are now confident that we can improve our system to include flow monitoring, safety device monitoring and intruder alarms.  Introduction of these additional components will be limited and will be installed strategically to sites based on vulnerability and criticality criteria. Please see further discussion in EJP A22.o - Pressure Management</t>
  </si>
  <si>
    <t>Rejected - this is not a viable or desirable option given the significant increase in leakage and minimal system montoring capability that would result, which would not be supported by stakeholders. Please see further discussion in EJP A22.o - Pressure Management</t>
  </si>
  <si>
    <t>Expenditure Profile - Summary</t>
  </si>
  <si>
    <t>Post RIIO3</t>
  </si>
  <si>
    <t>(£m)</t>
  </si>
  <si>
    <t>Capitalised costs</t>
  </si>
  <si>
    <t>Non-capitalised costs</t>
  </si>
  <si>
    <t>Asset Class</t>
  </si>
  <si>
    <t>Unit</t>
  </si>
  <si>
    <t>Output</t>
  </si>
  <si>
    <t>Replace Logger</t>
  </si>
  <si>
    <t>Please see further discussion in EJP A22.o - Pressure Management</t>
  </si>
  <si>
    <t>Replace Profile with Logger</t>
  </si>
  <si>
    <t>Maintain Profiler</t>
  </si>
  <si>
    <t>Replace Profiler</t>
  </si>
  <si>
    <t>Monitoring Upgrades</t>
  </si>
  <si>
    <t>Validation Logger Replacement</t>
  </si>
  <si>
    <t>Logger Post Replacement</t>
  </si>
  <si>
    <t>System Solution</t>
  </si>
  <si>
    <t>Impact on ASP / Shrinkage</t>
  </si>
  <si>
    <t>See GD3 Shrinkage Forecasts tab</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</si>
  <si>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</si>
  <si>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</si>
  <si>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</si>
  <si>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</si>
  <si>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</si>
  <si>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</si>
  <si>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</si>
  <si>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</si>
  <si>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</si>
  <si>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</si>
  <si>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</si>
  <si>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</si>
  <si>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</si>
  <si>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</si>
  <si>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</si>
  <si>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</si>
  <si>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</si>
  <si>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</si>
  <si>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</si>
  <si>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</si>
  <si>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</si>
  <si>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</si>
  <si>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</si>
  <si>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</si>
  <si>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</si>
  <si>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</si>
  <si>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</si>
  <si>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</si>
  <si>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</si>
  <si>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</si>
  <si>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</si>
  <si>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</si>
  <si>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</si>
  <si>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</si>
  <si>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</si>
  <si>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</si>
  <si>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</si>
  <si>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</si>
  <si>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</si>
  <si>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</si>
  <si>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</si>
  <si>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</si>
  <si>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</si>
  <si>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</si>
  <si>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</si>
  <si>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</si>
  <si>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</si>
  <si>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</si>
  <si>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</si>
  <si>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</si>
  <si>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</si>
  <si>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</si>
  <si>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</si>
  <si>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</si>
  <si>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</si>
  <si>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</si>
  <si>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</si>
  <si>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</si>
  <si>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</si>
  <si>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</si>
  <si>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</si>
  <si>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</si>
  <si>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</si>
  <si>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</si>
  <si>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</si>
  <si>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</si>
  <si>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</si>
  <si>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</si>
  <si>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</si>
  <si>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</si>
  <si>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</si>
  <si>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</si>
  <si>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</si>
  <si>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</si>
  <si>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</si>
  <si>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</si>
  <si>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</si>
  <si>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</si>
  <si>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</si>
  <si>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</si>
  <si>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</si>
  <si>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</si>
  <si>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</si>
  <si>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</si>
  <si>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</si>
  <si>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</si>
  <si>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</si>
  <si>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</si>
  <si>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</si>
  <si>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</si>
  <si>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</si>
  <si>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</si>
  <si>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</si>
  <si>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</si>
  <si>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</si>
  <si>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</si>
  <si>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</si>
  <si>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</si>
  <si>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</si>
  <si>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</si>
  <si>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</si>
  <si>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</si>
  <si>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</si>
  <si>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</si>
  <si>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</si>
  <si>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</si>
  <si>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</si>
  <si>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</si>
  <si>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</si>
  <si>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</si>
  <si>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</si>
  <si>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</si>
  <si>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</si>
  <si>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</si>
  <si>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</si>
  <si>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</si>
  <si>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</si>
  <si>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</si>
  <si>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</si>
  <si>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</si>
  <si>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</si>
  <si>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</si>
  <si>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</si>
  <si>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</si>
  <si>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</si>
  <si>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</si>
  <si>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</si>
  <si>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</si>
  <si>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Total Workload</t>
  </si>
  <si>
    <t>Unit Cost</t>
  </si>
  <si>
    <t>Capital expenditure (£m)</t>
  </si>
  <si>
    <t>26/27</t>
  </si>
  <si>
    <t>27/28</t>
  </si>
  <si>
    <t>28/29</t>
  </si>
  <si>
    <t>29/30</t>
  </si>
  <si>
    <t>30/31</t>
  </si>
  <si>
    <t>Total</t>
  </si>
  <si>
    <t>Refurbishment</t>
  </si>
  <si>
    <t>Addition</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</si>
  <si>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</si>
  <si>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</si>
  <si>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</si>
  <si>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above</t>
  </si>
  <si>
    <t>As per GD3 Shrinkage Forecasts tab</t>
  </si>
  <si>
    <t>N/A</t>
  </si>
  <si>
    <t>Cost cross-referencing</t>
  </si>
  <si>
    <t>If there is any explanation required on how the cost data set out in the EJP totals to the lines in the CBA, please provide it here.</t>
  </si>
  <si>
    <t>Costs in CBA reflected in sections 8 and 9 of EJP.</t>
  </si>
  <si>
    <t>Maintain Pressure Management Intervention Programme</t>
  </si>
  <si>
    <t>This option is a benefit tested either repair or replace profilers across our network.  Where there is too little benefit of controls then the profiler will be replaced with a logger.
As with Option 1 and 2 we will also maintain existing dataloggers and proactively replace validation loggers which were not replaced in GD2.
And where we have metallic pipes in systems without controls we will continue applying seasonal settings. Please see further discussion in EJP A22.o - Pressure Management</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</si>
  <si>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</si>
  <si>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Preferred - this is the preferred option resulting in better monitoring and a balance of value for a reduction in carbon emissions. Please see further discussion in EJP A22.o - Pressure Management</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</si>
  <si>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</si>
  <si>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</si>
  <si>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</si>
  <si>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</si>
  <si>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</si>
  <si>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</si>
  <si>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</si>
  <si>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</si>
  <si>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</si>
  <si>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</si>
  <si>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</si>
  <si>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</si>
  <si>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</si>
  <si>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</si>
  <si>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</si>
  <si>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</si>
  <si>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</si>
  <si>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</si>
  <si>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</si>
  <si>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</si>
  <si>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</si>
  <si>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</si>
  <si>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</si>
  <si>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</si>
  <si>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</si>
  <si>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</si>
  <si>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</si>
  <si>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</si>
  <si>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</si>
  <si>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</si>
  <si>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</si>
  <si>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</si>
  <si>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</si>
  <si>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</si>
  <si>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</si>
  <si>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</si>
  <si>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</si>
  <si>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</si>
  <si>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</si>
  <si>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</si>
  <si>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</si>
  <si>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</si>
  <si>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</si>
  <si>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</si>
  <si>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</si>
  <si>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Unit Cost inc. overheads</t>
  </si>
  <si>
    <t>All</t>
  </si>
  <si>
    <t>-</t>
  </si>
  <si>
    <t>Seasonal Only Settings Pressure Management Intervention Programme</t>
  </si>
  <si>
    <t>This scenario also assumes all sites with profiler in RIIO-GD1 have the profiler removed and instead have a logger installed. Governor and validation loggers will still be replaced if needed. The only difference is operational expenditure under this scenario includes costs to cover logger faults and 2 annual visits to apply Summer and Winter settings.</t>
  </si>
  <si>
    <t>Rejected - although not quite as severe as the baseline, this would also result in a significant increase in carbon emissions. Please see further discussion in EJP A22.o - Pressure Management</t>
  </si>
  <si>
    <t>Seasonal Only Option</t>
  </si>
  <si>
    <t>Do More Pressure Management Intervention Programme</t>
  </si>
  <si>
    <t>Rejected - this option may reduce Carbon emissions slightly further but with a significant increase in cost that does not represent value for money for customers. Please see further discussion in EJP A22.o - Pressure Management</t>
  </si>
  <si>
    <t>Install New Profiler</t>
  </si>
  <si>
    <t>Do More Option</t>
  </si>
  <si>
    <t>End of GD2</t>
  </si>
  <si>
    <t>GD3</t>
  </si>
  <si>
    <t>Scenarios</t>
  </si>
  <si>
    <t>2025/26</t>
  </si>
  <si>
    <t>2026/27</t>
  </si>
  <si>
    <t>2027/28</t>
  </si>
  <si>
    <t>2028/29</t>
  </si>
  <si>
    <t>2029/30</t>
  </si>
  <si>
    <t>2030/31</t>
  </si>
  <si>
    <t>0 - Do Minimum</t>
  </si>
  <si>
    <t>NO (GWh)</t>
  </si>
  <si>
    <t>NE (GWh)</t>
  </si>
  <si>
    <t>TOTAL (GWh)</t>
  </si>
  <si>
    <t>ASP (mb)</t>
  </si>
  <si>
    <t>1 - Maintain (Preferred)</t>
  </si>
  <si>
    <t>2 - Seasonal Only</t>
  </si>
  <si>
    <t>3 - Do More</t>
  </si>
  <si>
    <t>Stop Scenario Breakdown</t>
  </si>
  <si>
    <t>Stop</t>
  </si>
  <si>
    <t>OUG (GWh)</t>
  </si>
  <si>
    <t>TOG (GWh)</t>
  </si>
  <si>
    <t>NO Total</t>
  </si>
  <si>
    <t>NE Total</t>
  </si>
  <si>
    <t>NGN TOTAL (GWh)</t>
  </si>
  <si>
    <t>Maintain Scenario Breakdown</t>
  </si>
  <si>
    <t>Maintain</t>
  </si>
  <si>
    <t>Seasonal Only Scenario Breakdown</t>
  </si>
  <si>
    <t>Seasonal Only</t>
  </si>
  <si>
    <t>Do More Scenario Breakdown</t>
  </si>
  <si>
    <t>Do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</si>
</sst>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8" formatCode="&quot;£&quot;#,##0.00;[Red]\-&quot;£&quot;#,##0.00"/>
    <numFmt numFmtId="43" formatCode="_-* #,##0.00_-;\-* #,##0.00_-;_-* &quot;-&quot;??_-;_-@_-"/>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64">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sz val="11"/>
      <color theme="1"/>
      <name val="Calibri"/>
      <family val="2"/>
    </font>
    <font>
      <b/>
      <sz val="8"/>
      <color rgb="FFFFFFFF"/>
      <name val="Calibri"/>
      <family val="2"/>
    </font>
    <font>
      <sz val="8"/>
      <color rgb="FF000000"/>
      <name val="Calibri"/>
      <family val="2"/>
    </font>
    <font>
      <sz val="11"/>
      <color rgb="FF000000"/>
      <name val="Calibri"/>
      <family val="2"/>
    </font>
    <font>
      <b/>
      <sz val="11"/>
      <color theme="0"/>
      <name val="Calibri"/>
      <family val="2"/>
      <scheme val="minor"/>
    </font>
    <font>
      <sz val="8"/>
      <color theme="0"/>
      <name val="Calibri"/>
      <family val="2"/>
    </font>
    <font>
      <b/>
      <sz val="8"/>
      <color theme="0"/>
      <name val="Calibri"/>
      <family val="2"/>
    </font>
    <font>
      <b/>
      <sz val="10"/>
      <color theme="1"/>
      <name val="Calibri"/>
      <family val="2"/>
      <scheme val="minor"/>
    </font>
    <font>
      <b/>
      <sz val="18"/>
      <color theme="1"/>
      <name val="Calibri"/>
      <family val="2"/>
      <scheme val="minor"/>
    </font>
    <font>
      <b/>
      <sz val="8"/>
      <color rgb="FF000000"/>
      <name val="Calibri"/>
      <family val="2"/>
    </font>
  </fonts>
  <fills count="28">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499984740745262"/>
        <bgColor indexed="64"/>
      </patternFill>
    </fill>
    <fill>
      <patternFill patternType="solid">
        <fgColor theme="4" tint="-0.499984740745262"/>
        <bgColor rgb="FF000000"/>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1">
    <xf numFmtId="0" fontId="0" fillId="0" borderId="0"/>
    <xf numFmtId="0" fontId="8" fillId="0" borderId="0"/>
    <xf numFmtId="9" fontId="8"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9" fillId="0" borderId="0"/>
    <xf numFmtId="0" fontId="10" fillId="0" borderId="0" applyNumberFormat="0" applyFill="0" applyBorder="0" applyAlignment="0" applyProtection="0">
      <alignment vertical="top"/>
      <protection locked="0"/>
    </xf>
    <xf numFmtId="0" fontId="9" fillId="0" borderId="0"/>
    <xf numFmtId="0" fontId="11" fillId="0" borderId="0" applyFont="0" applyFill="0" applyBorder="0" applyAlignment="0" applyProtection="0"/>
    <xf numFmtId="9" fontId="19" fillId="0" borderId="0" applyFont="0" applyFill="0" applyBorder="0" applyAlignment="0" applyProtection="0"/>
    <xf numFmtId="0" fontId="19" fillId="0" borderId="0"/>
    <xf numFmtId="170" fontId="11" fillId="0" borderId="0"/>
    <xf numFmtId="0" fontId="11" fillId="0" borderId="0"/>
    <xf numFmtId="0" fontId="9" fillId="0" borderId="0" applyFont="0" applyFill="0" applyBorder="0" applyAlignment="0" applyProtection="0"/>
    <xf numFmtId="0" fontId="19" fillId="0" borderId="0"/>
    <xf numFmtId="0" fontId="34" fillId="0" borderId="0"/>
    <xf numFmtId="0" fontId="19" fillId="0" borderId="0"/>
    <xf numFmtId="0" fontId="11"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38" fillId="14" borderId="39" applyNumberFormat="0" applyAlignment="0" applyProtection="0"/>
    <xf numFmtId="0" fontId="3" fillId="0" borderId="0"/>
    <xf numFmtId="165" fontId="3" fillId="0" borderId="0" applyFont="0" applyFill="0" applyBorder="0" applyAlignment="0" applyProtection="0"/>
    <xf numFmtId="176" fontId="39" fillId="13" borderId="0"/>
    <xf numFmtId="9" fontId="19" fillId="0" borderId="0" applyFont="0" applyFill="0" applyBorder="0" applyAlignment="0" applyProtection="0"/>
    <xf numFmtId="0" fontId="19" fillId="0" borderId="0"/>
    <xf numFmtId="0" fontId="48" fillId="0" borderId="0"/>
    <xf numFmtId="0" fontId="49" fillId="0" borderId="0" applyNumberFormat="0" applyFill="0" applyBorder="0" applyAlignment="0" applyProtection="0">
      <alignment vertical="top"/>
      <protection locked="0"/>
    </xf>
    <xf numFmtId="9" fontId="48" fillId="0" borderId="0" applyFont="0" applyFill="0" applyBorder="0" applyAlignment="0" applyProtection="0"/>
    <xf numFmtId="0" fontId="2" fillId="0" borderId="0"/>
    <xf numFmtId="0" fontId="9" fillId="0" borderId="0"/>
    <xf numFmtId="0" fontId="2" fillId="0" borderId="0"/>
    <xf numFmtId="0" fontId="2" fillId="0" borderId="0"/>
    <xf numFmtId="0" fontId="2" fillId="0" borderId="0"/>
    <xf numFmtId="0" fontId="2" fillId="0" borderId="0"/>
    <xf numFmtId="4" fontId="50" fillId="20" borderId="0" applyBorder="0">
      <alignment horizontal="center" vertical="center" wrapText="1"/>
    </xf>
    <xf numFmtId="0" fontId="48" fillId="0" borderId="0"/>
    <xf numFmtId="0" fontId="1" fillId="0" borderId="0"/>
    <xf numFmtId="43" fontId="19" fillId="0" borderId="0" applyFont="0" applyFill="0" applyBorder="0" applyAlignment="0" applyProtection="0"/>
  </cellStyleXfs>
  <cellXfs count="606">
    <xf numFmtId="0" fontId="0" fillId="0" borderId="0" xfId="0"/>
    <xf numFmtId="0" fontId="0" fillId="0" borderId="0" xfId="0" applyAlignment="1">
      <alignment horizontal="center"/>
    </xf>
    <xf numFmtId="0" fontId="0" fillId="0" borderId="0" xfId="0" applyAlignment="1">
      <alignment vertical="center"/>
    </xf>
    <xf numFmtId="0" fontId="13" fillId="0" borderId="9" xfId="0" applyFont="1" applyBorder="1"/>
    <xf numFmtId="0" fontId="13" fillId="0" borderId="0" xfId="0" applyFont="1"/>
    <xf numFmtId="0" fontId="13"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4" fillId="0" borderId="0" xfId="0" applyFont="1"/>
    <xf numFmtId="0" fontId="0" fillId="3" borderId="1" xfId="0" applyFill="1" applyBorder="1" applyAlignment="1">
      <alignment horizontal="center" vertical="center"/>
    </xf>
    <xf numFmtId="0" fontId="17" fillId="0" borderId="0" xfId="0" applyFont="1"/>
    <xf numFmtId="0" fontId="16"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2" fillId="0" borderId="0" xfId="0" applyFont="1" applyAlignment="1">
      <alignment vertical="center" wrapText="1"/>
    </xf>
    <xf numFmtId="0" fontId="16" fillId="0" borderId="1" xfId="0" applyFont="1" applyBorder="1" applyAlignment="1">
      <alignment horizontal="center" vertical="center"/>
    </xf>
    <xf numFmtId="169" fontId="13"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6" fillId="0" borderId="0" xfId="0" applyNumberFormat="1" applyFont="1"/>
    <xf numFmtId="169" fontId="13" fillId="4" borderId="1" xfId="0" applyNumberFormat="1" applyFont="1" applyFill="1" applyBorder="1" applyAlignment="1">
      <alignment horizontal="center" vertical="center"/>
    </xf>
    <xf numFmtId="166" fontId="13" fillId="4" borderId="1" xfId="0" applyNumberFormat="1" applyFont="1" applyFill="1" applyBorder="1" applyAlignment="1">
      <alignment horizontal="center" vertical="center"/>
    </xf>
    <xf numFmtId="169" fontId="13" fillId="4" borderId="6" xfId="0" applyNumberFormat="1" applyFont="1" applyFill="1" applyBorder="1" applyAlignment="1">
      <alignment horizontal="center" vertical="center"/>
    </xf>
    <xf numFmtId="0" fontId="20" fillId="0" borderId="0" xfId="0" applyFont="1"/>
    <xf numFmtId="0" fontId="0" fillId="0" borderId="21" xfId="0" applyBorder="1"/>
    <xf numFmtId="0" fontId="13" fillId="0" borderId="1" xfId="0" applyFont="1" applyBorder="1" applyAlignment="1">
      <alignment horizontal="center" wrapText="1"/>
    </xf>
    <xf numFmtId="0" fontId="26" fillId="0" borderId="0" xfId="0" applyFont="1" applyAlignment="1">
      <alignment horizontal="center"/>
    </xf>
    <xf numFmtId="0" fontId="0" fillId="0" borderId="0" xfId="0" applyAlignment="1">
      <alignment horizontal="left"/>
    </xf>
    <xf numFmtId="0" fontId="0" fillId="0" borderId="6" xfId="0" applyBorder="1"/>
    <xf numFmtId="0" fontId="16" fillId="0" borderId="6" xfId="0" applyFont="1" applyBorder="1" applyAlignment="1">
      <alignment horizontal="center" vertical="center"/>
    </xf>
    <xf numFmtId="0" fontId="16" fillId="0" borderId="14" xfId="0" applyFont="1" applyBorder="1" applyAlignment="1">
      <alignment horizontal="center" vertical="center" wrapText="1"/>
    </xf>
    <xf numFmtId="0" fontId="13" fillId="0" borderId="1" xfId="0" applyFont="1" applyBorder="1" applyAlignment="1">
      <alignment horizontal="center" vertical="center" wrapText="1"/>
    </xf>
    <xf numFmtId="9" fontId="13" fillId="4" borderId="14" xfId="9" applyFont="1" applyFill="1" applyBorder="1" applyAlignment="1" applyProtection="1">
      <alignment horizontal="center" vertical="center"/>
    </xf>
    <xf numFmtId="0" fontId="13" fillId="0" borderId="6" xfId="0" applyFont="1" applyBorder="1" applyAlignment="1">
      <alignment horizontal="center" vertical="center" wrapText="1"/>
    </xf>
    <xf numFmtId="0" fontId="13"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3" fillId="4" borderId="1" xfId="0" quotePrefix="1" applyFont="1" applyFill="1" applyBorder="1" applyAlignment="1">
      <alignment horizontal="center" vertical="center"/>
    </xf>
    <xf numFmtId="0" fontId="5" fillId="0" borderId="0" xfId="0" applyFont="1" applyAlignment="1">
      <alignment horizontal="center" vertical="center" wrapText="1"/>
    </xf>
    <xf numFmtId="171" fontId="14"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3"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3" fillId="0" borderId="0" xfId="1" applyFont="1"/>
    <xf numFmtId="0" fontId="0" fillId="0" borderId="0" xfId="1" applyFont="1"/>
    <xf numFmtId="0" fontId="0" fillId="0" borderId="0" xfId="1" applyFont="1" applyAlignment="1">
      <alignment horizontal="left" vertical="top" wrapText="1"/>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14" fillId="5" borderId="1" xfId="5" applyFont="1" applyFill="1" applyBorder="1" applyAlignment="1">
      <alignment horizontal="center" vertical="center"/>
    </xf>
    <xf numFmtId="0" fontId="14" fillId="5" borderId="5" xfId="5" applyFont="1" applyFill="1" applyBorder="1" applyAlignment="1">
      <alignment horizontal="center" vertical="center"/>
    </xf>
    <xf numFmtId="168" fontId="14" fillId="5" borderId="1" xfId="5" applyNumberFormat="1" applyFont="1" applyFill="1" applyBorder="1" applyAlignment="1">
      <alignment vertical="center"/>
    </xf>
    <xf numFmtId="0" fontId="28" fillId="0" borderId="0" xfId="0" applyFont="1"/>
    <xf numFmtId="167" fontId="13" fillId="0" borderId="1" xfId="0" applyNumberFormat="1" applyFont="1" applyBorder="1" applyAlignment="1">
      <alignment horizontal="center" vertical="center" wrapText="1"/>
    </xf>
    <xf numFmtId="0" fontId="13" fillId="0" borderId="1" xfId="0" applyFont="1" applyBorder="1" applyAlignment="1">
      <alignment horizontal="center"/>
    </xf>
    <xf numFmtId="9" fontId="13" fillId="5" borderId="1" xfId="9" applyFont="1" applyFill="1" applyBorder="1" applyAlignment="1" applyProtection="1">
      <alignment horizontal="center" vertical="center"/>
      <protection locked="0"/>
    </xf>
    <xf numFmtId="0" fontId="13" fillId="0" borderId="26" xfId="0" applyFont="1" applyBorder="1"/>
    <xf numFmtId="0" fontId="0" fillId="0" borderId="26" xfId="0" applyBorder="1"/>
    <xf numFmtId="1" fontId="13" fillId="4" borderId="1" xfId="0" applyNumberFormat="1" applyFont="1" applyFill="1" applyBorder="1" applyAlignment="1">
      <alignment horizontal="center" vertical="center"/>
    </xf>
    <xf numFmtId="172" fontId="13"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7" fillId="6" borderId="0" xfId="0" applyFont="1" applyFill="1"/>
    <xf numFmtId="0" fontId="0" fillId="6" borderId="33" xfId="0" applyFill="1" applyBorder="1"/>
    <xf numFmtId="0" fontId="0" fillId="6" borderId="0" xfId="0" applyFill="1" applyAlignment="1">
      <alignment wrapText="1"/>
    </xf>
    <xf numFmtId="0" fontId="5" fillId="6" borderId="0" xfId="0" applyFont="1" applyFill="1"/>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horizontal="center" vertical="center" wrapText="1"/>
    </xf>
    <xf numFmtId="0" fontId="33" fillId="6" borderId="0" xfId="0" applyFont="1" applyFill="1"/>
    <xf numFmtId="0" fontId="5" fillId="6" borderId="0" xfId="0" applyFont="1" applyFill="1" applyAlignment="1">
      <alignment wrapText="1"/>
    </xf>
    <xf numFmtId="0" fontId="6"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5" fillId="6" borderId="9" xfId="0" applyFont="1" applyFill="1" applyBorder="1" applyAlignment="1">
      <alignment wrapText="1"/>
    </xf>
    <xf numFmtId="0" fontId="0" fillId="6" borderId="35" xfId="0" applyFill="1" applyBorder="1"/>
    <xf numFmtId="9" fontId="13" fillId="6" borderId="0" xfId="9" applyFont="1" applyFill="1" applyBorder="1" applyAlignment="1" applyProtection="1">
      <alignment horizontal="center" vertical="center"/>
    </xf>
    <xf numFmtId="166" fontId="13"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3" fillId="5" borderId="14" xfId="0" applyNumberFormat="1" applyFont="1" applyFill="1" applyBorder="1" applyAlignment="1" applyProtection="1">
      <alignment horizontal="left" vertical="center"/>
      <protection locked="0"/>
    </xf>
    <xf numFmtId="175" fontId="13" fillId="4" borderId="1" xfId="0" quotePrefix="1" applyNumberFormat="1" applyFont="1" applyFill="1" applyBorder="1" applyAlignment="1">
      <alignment horizontal="left" vertical="top"/>
    </xf>
    <xf numFmtId="49" fontId="13" fillId="5" borderId="1" xfId="0" applyNumberFormat="1" applyFont="1" applyFill="1" applyBorder="1" applyAlignment="1" applyProtection="1">
      <alignment horizontal="left" vertical="center"/>
      <protection locked="0"/>
    </xf>
    <xf numFmtId="49" fontId="13" fillId="5" borderId="6" xfId="0" applyNumberFormat="1" applyFont="1" applyFill="1" applyBorder="1" applyAlignment="1" applyProtection="1">
      <alignment horizontal="left" vertical="center"/>
      <protection locked="0"/>
    </xf>
    <xf numFmtId="49" fontId="36" fillId="5" borderId="1" xfId="0" applyNumberFormat="1" applyFont="1" applyFill="1" applyBorder="1" applyAlignment="1" applyProtection="1">
      <alignment horizontal="left" vertical="center"/>
      <protection locked="0"/>
    </xf>
    <xf numFmtId="14" fontId="36"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7" fillId="9" borderId="1" xfId="0" applyFont="1" applyFill="1" applyBorder="1" applyAlignment="1">
      <alignment horizontal="center" vertical="center"/>
    </xf>
    <xf numFmtId="0" fontId="37" fillId="10" borderId="1" xfId="0" applyFont="1" applyFill="1" applyBorder="1" applyAlignment="1">
      <alignment horizontal="center" vertical="center"/>
    </xf>
    <xf numFmtId="0" fontId="37" fillId="10" borderId="1" xfId="0" applyFont="1" applyFill="1" applyBorder="1" applyAlignment="1">
      <alignment horizontal="center" vertical="center" wrapText="1"/>
    </xf>
    <xf numFmtId="0" fontId="37" fillId="11" borderId="1" xfId="0" applyFont="1" applyFill="1" applyBorder="1" applyAlignment="1">
      <alignment horizontal="center" vertical="center"/>
    </xf>
    <xf numFmtId="0" fontId="37" fillId="12" borderId="1" xfId="0" applyFont="1" applyFill="1" applyBorder="1" applyAlignment="1">
      <alignment horizontal="center" vertical="center"/>
    </xf>
    <xf numFmtId="0" fontId="27"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9"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5"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9"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9"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9" fillId="6" borderId="1" xfId="15" applyNumberFormat="1" applyFont="1" applyFill="1" applyBorder="1" applyAlignment="1">
      <alignment horizontal="center" vertical="top"/>
    </xf>
    <xf numFmtId="0" fontId="13" fillId="0" borderId="0" xfId="14" applyFont="1" applyAlignment="1">
      <alignment horizontal="center" vertical="center"/>
    </xf>
    <xf numFmtId="10" fontId="14" fillId="0" borderId="1" xfId="23" applyNumberFormat="1" applyFont="1" applyBorder="1" applyAlignment="1">
      <alignment horizontal="center" vertical="center"/>
    </xf>
    <xf numFmtId="0" fontId="14" fillId="0" borderId="1" xfId="23" applyFont="1" applyBorder="1" applyAlignment="1">
      <alignment horizontal="center" vertical="center"/>
    </xf>
    <xf numFmtId="2" fontId="14" fillId="0" borderId="1" xfId="24" applyNumberFormat="1" applyFont="1" applyFill="1" applyBorder="1" applyAlignment="1" applyProtection="1">
      <alignment horizontal="center" vertical="center"/>
    </xf>
    <xf numFmtId="0" fontId="14" fillId="0" borderId="0" xfId="14" applyFont="1"/>
    <xf numFmtId="0" fontId="14" fillId="0" borderId="0" xfId="27" applyFont="1"/>
    <xf numFmtId="0" fontId="14" fillId="0" borderId="1" xfId="14" applyFont="1" applyBorder="1"/>
    <xf numFmtId="173" fontId="14"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3"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3" fillId="4" borderId="1" xfId="9" applyFont="1" applyFill="1" applyBorder="1" applyAlignment="1" applyProtection="1">
      <alignment horizontal="center" vertical="center"/>
    </xf>
    <xf numFmtId="0" fontId="0" fillId="0" borderId="1" xfId="0" applyBorder="1" applyAlignment="1">
      <alignment horizontal="center"/>
    </xf>
    <xf numFmtId="172" fontId="14" fillId="0" borderId="1" xfId="24" applyNumberFormat="1" applyFont="1" applyFill="1" applyBorder="1" applyAlignment="1" applyProtection="1">
      <alignment horizontal="center" vertical="center"/>
    </xf>
    <xf numFmtId="1" fontId="14"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3" fillId="0" borderId="0" xfId="0" applyNumberFormat="1" applyFont="1"/>
    <xf numFmtId="14" fontId="0" fillId="0" borderId="0" xfId="0" applyNumberFormat="1"/>
    <xf numFmtId="2" fontId="13" fillId="0" borderId="0" xfId="0" applyNumberFormat="1" applyFont="1" applyAlignment="1">
      <alignment horizontal="center" vertical="center"/>
    </xf>
    <xf numFmtId="14" fontId="13"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3" fillId="0" borderId="17" xfId="0" applyNumberFormat="1" applyFont="1" applyBorder="1"/>
    <xf numFmtId="14" fontId="0" fillId="0" borderId="17" xfId="0" applyNumberFormat="1" applyBorder="1"/>
    <xf numFmtId="14" fontId="13" fillId="0" borderId="44" xfId="0" applyNumberFormat="1" applyFont="1" applyBorder="1"/>
    <xf numFmtId="14" fontId="0" fillId="0" borderId="44" xfId="0" applyNumberFormat="1" applyBorder="1"/>
    <xf numFmtId="9" fontId="14" fillId="0" borderId="1" xfId="14" applyNumberFormat="1" applyFont="1" applyBorder="1"/>
    <xf numFmtId="0" fontId="13" fillId="0" borderId="0" xfId="0" applyFont="1" applyAlignment="1">
      <alignment vertical="center"/>
    </xf>
    <xf numFmtId="0" fontId="40" fillId="0" borderId="31" xfId="0" applyFont="1" applyBorder="1"/>
    <xf numFmtId="0" fontId="14" fillId="0" borderId="22" xfId="0" applyFont="1" applyBorder="1"/>
    <xf numFmtId="0" fontId="0" fillId="0" borderId="0" xfId="0" applyAlignment="1">
      <alignment horizontal="left" vertical="center"/>
    </xf>
    <xf numFmtId="0" fontId="14" fillId="0" borderId="34" xfId="0" applyFont="1" applyBorder="1"/>
    <xf numFmtId="166" fontId="0" fillId="0" borderId="0" xfId="0" applyNumberFormat="1" applyAlignment="1">
      <alignment horizontal="left" vertical="center" wrapText="1"/>
    </xf>
    <xf numFmtId="166"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0" fillId="0" borderId="1" xfId="0" applyBorder="1" applyAlignment="1">
      <alignment horizontal="center" vertical="center" wrapText="1"/>
    </xf>
    <xf numFmtId="0" fontId="13" fillId="0" borderId="0" xfId="0" applyFont="1" applyAlignment="1">
      <alignment horizontal="center"/>
    </xf>
    <xf numFmtId="9" fontId="13"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7"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9" fillId="0" borderId="0" xfId="14" applyAlignment="1">
      <alignment horizontal="center" vertical="center"/>
    </xf>
    <xf numFmtId="0" fontId="19" fillId="0" borderId="0" xfId="14"/>
    <xf numFmtId="0" fontId="19" fillId="0" borderId="0" xfId="0" applyFont="1"/>
    <xf numFmtId="0" fontId="19" fillId="0" borderId="1" xfId="14" applyBorder="1" applyAlignment="1">
      <alignment horizontal="center" vertical="center"/>
    </xf>
    <xf numFmtId="0" fontId="41" fillId="0" borderId="1" xfId="6" applyFont="1" applyFill="1" applyBorder="1" applyAlignment="1" applyProtection="1">
      <alignment horizontal="left" vertical="center"/>
    </xf>
    <xf numFmtId="0" fontId="19" fillId="0" borderId="0" xfId="14" applyAlignment="1">
      <alignment vertical="center"/>
    </xf>
    <xf numFmtId="0" fontId="5" fillId="0" borderId="1" xfId="14" applyFont="1" applyBorder="1" applyAlignment="1">
      <alignment horizontal="left" vertical="center"/>
    </xf>
    <xf numFmtId="0" fontId="41" fillId="0" borderId="1" xfId="6" applyFont="1" applyBorder="1" applyAlignment="1" applyProtection="1">
      <alignment horizontal="left" vertical="center" wrapText="1"/>
    </xf>
    <xf numFmtId="0" fontId="41" fillId="0" borderId="1" xfId="6" applyFont="1" applyFill="1" applyBorder="1" applyAlignment="1" applyProtection="1">
      <alignment horizontal="left" vertical="center" wrapText="1"/>
    </xf>
    <xf numFmtId="1" fontId="19" fillId="0" borderId="1" xfId="14" applyNumberFormat="1" applyBorder="1" applyAlignment="1">
      <alignment horizontal="center" vertical="center"/>
    </xf>
    <xf numFmtId="176" fontId="19" fillId="13" borderId="0" xfId="25" applyFont="1" applyAlignment="1">
      <alignment horizontal="right" vertical="center"/>
    </xf>
    <xf numFmtId="176" fontId="19" fillId="13" borderId="0" xfId="25" applyFont="1" applyAlignment="1">
      <alignment vertical="center"/>
    </xf>
    <xf numFmtId="176" fontId="19" fillId="17" borderId="1" xfId="23" applyNumberFormat="1" applyFont="1" applyFill="1" applyBorder="1" applyAlignment="1">
      <alignment vertical="center" wrapText="1"/>
    </xf>
    <xf numFmtId="177" fontId="19" fillId="17" borderId="1" xfId="23" applyNumberFormat="1" applyFont="1" applyFill="1" applyBorder="1" applyAlignment="1">
      <alignment vertical="center" wrapText="1"/>
    </xf>
    <xf numFmtId="0" fontId="19" fillId="0" borderId="1" xfId="23" applyFont="1" applyBorder="1" applyAlignment="1">
      <alignment wrapText="1"/>
    </xf>
    <xf numFmtId="178" fontId="42" fillId="0" borderId="1" xfId="23" applyNumberFormat="1" applyFont="1" applyBorder="1" applyAlignment="1">
      <alignment vertical="center"/>
    </xf>
    <xf numFmtId="0" fontId="14" fillId="7" borderId="1" xfId="23" applyFont="1" applyFill="1" applyBorder="1" applyAlignment="1">
      <alignment horizontal="center" vertical="center"/>
    </xf>
    <xf numFmtId="49" fontId="19" fillId="0" borderId="1" xfId="14" applyNumberFormat="1" applyBorder="1" applyAlignment="1">
      <alignment vertical="center"/>
    </xf>
    <xf numFmtId="173" fontId="14" fillId="0" borderId="1" xfId="5" applyNumberFormat="1" applyFont="1" applyBorder="1" applyAlignment="1">
      <alignment horizontal="center" vertical="center"/>
    </xf>
    <xf numFmtId="1" fontId="19" fillId="0" borderId="0" xfId="14" applyNumberFormat="1"/>
    <xf numFmtId="49" fontId="19" fillId="0" borderId="37" xfId="14" applyNumberFormat="1" applyBorder="1" applyAlignment="1">
      <alignment vertical="center"/>
    </xf>
    <xf numFmtId="1" fontId="14" fillId="0" borderId="37" xfId="5" applyNumberFormat="1" applyFont="1" applyBorder="1" applyAlignment="1">
      <alignment horizontal="center" vertical="center"/>
    </xf>
    <xf numFmtId="1" fontId="14" fillId="0" borderId="18" xfId="5" applyNumberFormat="1" applyFont="1" applyBorder="1" applyAlignment="1">
      <alignment horizontal="center" vertical="center"/>
    </xf>
    <xf numFmtId="0" fontId="19" fillId="0" borderId="1" xfId="14" applyBorder="1"/>
    <xf numFmtId="0" fontId="19" fillId="0" borderId="0" xfId="14" applyAlignment="1">
      <alignment horizontal="left"/>
    </xf>
    <xf numFmtId="0" fontId="37" fillId="15" borderId="0" xfId="14" applyFont="1" applyFill="1"/>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13" fillId="0" borderId="0" xfId="14" applyFont="1" applyAlignment="1">
      <alignment vertical="center"/>
    </xf>
    <xf numFmtId="0" fontId="13" fillId="0" borderId="0" xfId="23" applyFont="1" applyAlignment="1">
      <alignment horizontal="center" vertical="center"/>
    </xf>
    <xf numFmtId="0" fontId="13" fillId="0" borderId="1" xfId="23" applyFont="1" applyBorder="1" applyAlignment="1">
      <alignment horizontal="center" vertical="center"/>
    </xf>
    <xf numFmtId="0" fontId="13" fillId="0" borderId="1" xfId="14" applyFont="1" applyBorder="1" applyAlignment="1">
      <alignment horizontal="center" vertical="center"/>
    </xf>
    <xf numFmtId="0" fontId="13" fillId="0" borderId="1" xfId="14" applyFont="1" applyBorder="1" applyAlignment="1">
      <alignment horizontal="center" vertical="center" wrapText="1"/>
    </xf>
    <xf numFmtId="0" fontId="13" fillId="0" borderId="4" xfId="23" applyFont="1" applyBorder="1" applyAlignment="1">
      <alignment horizontal="center" vertical="center"/>
    </xf>
    <xf numFmtId="0" fontId="13" fillId="0" borderId="5" xfId="23" applyFont="1" applyBorder="1" applyAlignment="1">
      <alignment horizontal="center" vertical="center"/>
    </xf>
    <xf numFmtId="0" fontId="13" fillId="0" borderId="3" xfId="23" applyFont="1" applyBorder="1" applyAlignment="1">
      <alignment horizontal="center" vertical="center"/>
    </xf>
    <xf numFmtId="0" fontId="19" fillId="0" borderId="1" xfId="23" applyFont="1" applyBorder="1" applyAlignment="1">
      <alignment horizontal="center" vertical="center"/>
    </xf>
    <xf numFmtId="0" fontId="19" fillId="0" borderId="1" xfId="23" applyFont="1" applyBorder="1" applyAlignment="1">
      <alignment vertical="center" wrapText="1"/>
    </xf>
    <xf numFmtId="0" fontId="19" fillId="0" borderId="0" xfId="23" applyFont="1" applyAlignment="1">
      <alignment vertical="center"/>
    </xf>
    <xf numFmtId="0" fontId="14" fillId="0" borderId="1" xfId="23" applyFont="1" applyBorder="1" applyAlignment="1">
      <alignment vertical="center" wrapText="1"/>
    </xf>
    <xf numFmtId="0" fontId="43" fillId="0" borderId="0" xfId="6" applyFont="1" applyFill="1" applyAlignment="1" applyProtection="1"/>
    <xf numFmtId="0" fontId="14" fillId="0" borderId="0" xfId="23" applyFont="1" applyAlignment="1">
      <alignment wrapText="1"/>
    </xf>
    <xf numFmtId="2" fontId="14" fillId="0" borderId="0" xfId="24" applyNumberFormat="1" applyFont="1" applyFill="1" applyBorder="1" applyAlignment="1" applyProtection="1">
      <alignment horizontal="center" vertical="center"/>
    </xf>
    <xf numFmtId="0" fontId="43" fillId="0" borderId="0" xfId="6" applyFont="1" applyFill="1" applyBorder="1" applyAlignment="1" applyProtection="1">
      <alignment horizontal="left"/>
    </xf>
    <xf numFmtId="0" fontId="19" fillId="0" borderId="0" xfId="23" applyFont="1"/>
    <xf numFmtId="176" fontId="13" fillId="13" borderId="0" xfId="25" applyFont="1" applyAlignment="1">
      <alignment vertical="center" wrapText="1"/>
    </xf>
    <xf numFmtId="176" fontId="43" fillId="13" borderId="0" xfId="6" applyNumberFormat="1" applyFont="1" applyFill="1" applyAlignment="1" applyProtection="1">
      <alignment vertical="center"/>
    </xf>
    <xf numFmtId="173" fontId="44" fillId="14" borderId="1" xfId="22" applyNumberFormat="1" applyFont="1" applyBorder="1" applyAlignment="1">
      <alignment horizontal="center" vertical="center"/>
    </xf>
    <xf numFmtId="0" fontId="19" fillId="0" borderId="0" xfId="23" applyFont="1" applyAlignment="1">
      <alignment horizontal="center" vertical="center"/>
    </xf>
    <xf numFmtId="0" fontId="45" fillId="0" borderId="0" xfId="26" applyNumberFormat="1" applyFont="1" applyFill="1" applyBorder="1" applyAlignment="1" applyProtection="1">
      <alignment horizontal="center" vertical="center"/>
      <protection locked="0"/>
    </xf>
    <xf numFmtId="0" fontId="29" fillId="0" borderId="0" xfId="14" applyFont="1"/>
    <xf numFmtId="168" fontId="14" fillId="0" borderId="0" xfId="5" applyNumberFormat="1" applyFont="1" applyAlignment="1">
      <alignment horizontal="center" vertical="center"/>
    </xf>
    <xf numFmtId="0" fontId="43" fillId="0" borderId="0" xfId="6" applyFont="1" applyFill="1" applyBorder="1" applyAlignment="1" applyProtection="1">
      <alignment vertical="top"/>
    </xf>
    <xf numFmtId="0" fontId="13" fillId="16" borderId="1" xfId="6" applyFont="1" applyFill="1" applyBorder="1" applyAlignment="1" applyProtection="1"/>
    <xf numFmtId="0" fontId="13" fillId="16" borderId="1" xfId="14" applyFont="1" applyFill="1" applyBorder="1" applyAlignment="1">
      <alignment horizontal="center"/>
    </xf>
    <xf numFmtId="0" fontId="16" fillId="16" borderId="1" xfId="5" applyFont="1" applyFill="1" applyBorder="1" applyAlignment="1">
      <alignment horizontal="center" vertical="center"/>
    </xf>
    <xf numFmtId="0" fontId="16" fillId="16" borderId="37" xfId="5" applyFont="1" applyFill="1" applyBorder="1" applyAlignment="1">
      <alignment horizontal="center" vertical="center"/>
    </xf>
    <xf numFmtId="0" fontId="19" fillId="0" borderId="1" xfId="14" applyBorder="1" applyAlignment="1">
      <alignment vertical="center" wrapText="1"/>
    </xf>
    <xf numFmtId="2" fontId="44" fillId="14" borderId="39" xfId="22" applyNumberFormat="1" applyFont="1" applyAlignment="1">
      <alignment horizontal="center" vertical="center"/>
    </xf>
    <xf numFmtId="1" fontId="19" fillId="0" borderId="1" xfId="14" applyNumberFormat="1" applyBorder="1" applyAlignment="1">
      <alignment vertical="center" wrapText="1"/>
    </xf>
    <xf numFmtId="1" fontId="44" fillId="14" borderId="39" xfId="22" applyNumberFormat="1" applyFont="1" applyAlignment="1">
      <alignment horizontal="center" vertical="center"/>
    </xf>
    <xf numFmtId="1" fontId="44" fillId="14" borderId="40" xfId="22" applyNumberFormat="1" applyFont="1" applyBorder="1" applyAlignment="1">
      <alignment horizontal="center" vertical="center"/>
    </xf>
    <xf numFmtId="1" fontId="19" fillId="0" borderId="37" xfId="14" applyNumberFormat="1" applyBorder="1" applyAlignment="1">
      <alignment vertical="center" wrapText="1"/>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19" borderId="1" xfId="0" applyFill="1" applyBorder="1" applyAlignment="1">
      <alignment horizontal="center" vertical="center" wrapText="1"/>
    </xf>
    <xf numFmtId="0" fontId="13"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3" fillId="0" borderId="0" xfId="0" applyNumberFormat="1" applyFont="1" applyAlignment="1">
      <alignment vertical="center"/>
    </xf>
    <xf numFmtId="14" fontId="17"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3"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3"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3"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4" fillId="0" borderId="1" xfId="14" applyNumberFormat="1" applyFont="1" applyBorder="1" applyAlignment="1">
      <alignment horizontal="center" vertical="center"/>
    </xf>
    <xf numFmtId="174" fontId="13"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40" fillId="0" borderId="21" xfId="0" applyFont="1" applyBorder="1"/>
    <xf numFmtId="0" fontId="40"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3"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3" fillId="4" borderId="42" xfId="0" applyNumberFormat="1" applyFont="1" applyFill="1" applyBorder="1" applyAlignment="1">
      <alignment horizontal="center" vertical="center"/>
    </xf>
    <xf numFmtId="0" fontId="0" fillId="5" borderId="49" xfId="0" applyFill="1" applyBorder="1"/>
    <xf numFmtId="0" fontId="13" fillId="4" borderId="1" xfId="0" applyFont="1" applyFill="1" applyBorder="1" applyAlignment="1">
      <alignment horizontal="center" vertical="center"/>
    </xf>
    <xf numFmtId="2" fontId="14" fillId="0" borderId="1" xfId="23" applyNumberFormat="1" applyFont="1" applyBorder="1" applyAlignment="1">
      <alignment horizontal="center" vertical="center"/>
    </xf>
    <xf numFmtId="169" fontId="13" fillId="5" borderId="1" xfId="0" applyNumberFormat="1" applyFont="1" applyFill="1" applyBorder="1" applyAlignment="1">
      <alignment horizontal="center" vertical="center"/>
    </xf>
    <xf numFmtId="0" fontId="52" fillId="0" borderId="1" xfId="6" applyFont="1" applyFill="1" applyBorder="1" applyAlignment="1" applyProtection="1">
      <alignment horizontal="left" vertical="center" wrapText="1"/>
    </xf>
    <xf numFmtId="0" fontId="10" fillId="0" borderId="0" xfId="6" applyAlignment="1" applyProtection="1"/>
    <xf numFmtId="174" fontId="13" fillId="5" borderId="1" xfId="0" applyNumberFormat="1" applyFont="1" applyFill="1" applyBorder="1" applyAlignment="1">
      <alignment horizontal="center" vertical="center"/>
    </xf>
    <xf numFmtId="176" fontId="19" fillId="0" borderId="0" xfId="25" applyFont="1" applyFill="1" applyAlignment="1">
      <alignment vertical="center"/>
    </xf>
    <xf numFmtId="177" fontId="19" fillId="0" borderId="19" xfId="23" applyNumberFormat="1" applyFont="1" applyBorder="1" applyAlignment="1">
      <alignment vertical="center" wrapText="1"/>
    </xf>
    <xf numFmtId="177" fontId="19" fillId="0" borderId="0" xfId="23" applyNumberFormat="1" applyFont="1" applyAlignment="1">
      <alignment vertical="center" wrapText="1"/>
    </xf>
    <xf numFmtId="178" fontId="42" fillId="0" borderId="19" xfId="23" applyNumberFormat="1" applyFont="1" applyBorder="1" applyAlignment="1">
      <alignment vertical="center"/>
    </xf>
    <xf numFmtId="178" fontId="42" fillId="0" borderId="0" xfId="23" applyNumberFormat="1" applyFont="1" applyAlignment="1">
      <alignment vertical="center"/>
    </xf>
    <xf numFmtId="0" fontId="14" fillId="0" borderId="19" xfId="23" applyFont="1" applyBorder="1" applyAlignment="1">
      <alignment horizontal="center" vertical="center"/>
    </xf>
    <xf numFmtId="0" fontId="14" fillId="0" borderId="0" xfId="23" applyFont="1" applyAlignment="1">
      <alignment horizontal="center" vertical="center"/>
    </xf>
    <xf numFmtId="173" fontId="44" fillId="0" borderId="19" xfId="22" applyNumberFormat="1" applyFont="1" applyFill="1" applyBorder="1" applyAlignment="1">
      <alignment horizontal="center" vertical="center"/>
    </xf>
    <xf numFmtId="173" fontId="44"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9"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9" fillId="0" borderId="0" xfId="14" applyAlignment="1">
      <alignment horizontal="center"/>
    </xf>
    <xf numFmtId="0" fontId="14" fillId="0" borderId="0" xfId="14" applyFont="1" applyAlignment="1">
      <alignment horizontal="center"/>
    </xf>
    <xf numFmtId="9" fontId="14" fillId="0" borderId="0" xfId="14" applyNumberFormat="1" applyFont="1" applyAlignment="1">
      <alignment horizontal="center"/>
    </xf>
    <xf numFmtId="9" fontId="19" fillId="0" borderId="0" xfId="14" applyNumberFormat="1" applyAlignment="1">
      <alignment horizontal="center"/>
    </xf>
    <xf numFmtId="0" fontId="16" fillId="0" borderId="0" xfId="14" applyFont="1"/>
    <xf numFmtId="0" fontId="53"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3" fillId="0" borderId="44" xfId="0" applyFont="1" applyBorder="1" applyAlignment="1">
      <alignment horizontal="center"/>
    </xf>
    <xf numFmtId="0" fontId="13" fillId="0" borderId="29" xfId="0" applyFont="1" applyBorder="1" applyAlignment="1">
      <alignment horizontal="center"/>
    </xf>
    <xf numFmtId="169" fontId="13"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10" fontId="13" fillId="5" borderId="1" xfId="9" applyNumberFormat="1" applyFont="1" applyFill="1" applyBorder="1" applyAlignment="1" applyProtection="1">
      <alignment horizontal="center" vertical="center"/>
      <protection locked="0"/>
    </xf>
    <xf numFmtId="0" fontId="54" fillId="0" borderId="0" xfId="0" applyFont="1"/>
    <xf numFmtId="0" fontId="56" fillId="0" borderId="52" xfId="0" applyFont="1" applyBorder="1" applyAlignment="1">
      <alignment vertical="center"/>
    </xf>
    <xf numFmtId="0" fontId="56" fillId="0" borderId="52" xfId="0" applyFont="1" applyBorder="1" applyAlignment="1">
      <alignment horizontal="center" vertical="center"/>
    </xf>
    <xf numFmtId="8" fontId="56" fillId="0" borderId="52" xfId="0" applyNumberFormat="1" applyFont="1" applyBorder="1" applyAlignment="1">
      <alignment vertical="center"/>
    </xf>
    <xf numFmtId="8" fontId="56" fillId="0" borderId="35" xfId="0" applyNumberFormat="1" applyFont="1" applyBorder="1" applyAlignment="1">
      <alignment horizontal="center" vertical="center"/>
    </xf>
    <xf numFmtId="0" fontId="56" fillId="0" borderId="35" xfId="0" applyFont="1" applyBorder="1" applyAlignment="1">
      <alignment vertical="center"/>
    </xf>
    <xf numFmtId="0" fontId="56" fillId="0" borderId="35" xfId="0" applyFont="1" applyBorder="1" applyAlignment="1">
      <alignment horizontal="center" vertical="center"/>
    </xf>
    <xf numFmtId="8" fontId="56" fillId="0" borderId="35" xfId="0" applyNumberFormat="1" applyFont="1" applyBorder="1" applyAlignment="1">
      <alignment vertical="center"/>
    </xf>
    <xf numFmtId="0" fontId="0" fillId="5" borderId="14" xfId="0" applyFill="1" applyBorder="1" applyAlignment="1" applyProtection="1">
      <alignment horizontal="center" vertical="center"/>
      <protection locked="0"/>
    </xf>
    <xf numFmtId="49" fontId="13" fillId="5" borderId="14" xfId="0" applyNumberFormat="1" applyFont="1" applyFill="1" applyBorder="1" applyAlignment="1" applyProtection="1">
      <alignment horizontal="left" vertical="center" wrapText="1"/>
      <protection locked="0"/>
    </xf>
    <xf numFmtId="49" fontId="13" fillId="5" borderId="6" xfId="0" applyNumberFormat="1" applyFont="1" applyFill="1" applyBorder="1" applyAlignment="1" applyProtection="1">
      <alignment horizontal="left" vertical="center" wrapText="1"/>
      <protection locked="0"/>
    </xf>
    <xf numFmtId="2" fontId="0" fillId="5" borderId="14" xfId="0" applyNumberFormat="1" applyFill="1" applyBorder="1" applyAlignment="1">
      <alignment horizontal="center" vertical="center"/>
    </xf>
    <xf numFmtId="0" fontId="57" fillId="0" borderId="0" xfId="0" applyFont="1"/>
    <xf numFmtId="168" fontId="14" fillId="5" borderId="1" xfId="5" applyNumberFormat="1" applyFont="1" applyFill="1" applyBorder="1" applyAlignment="1">
      <alignment horizontal="center" vertical="center"/>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55" fillId="23" borderId="60" xfId="0" applyFont="1" applyFill="1" applyBorder="1" applyAlignment="1">
      <alignment horizontal="center" vertical="center" wrapText="1"/>
    </xf>
    <xf numFmtId="0" fontId="55" fillId="23" borderId="59" xfId="0" applyFont="1" applyFill="1" applyBorder="1" applyAlignment="1">
      <alignment horizontal="center" vertical="center" wrapText="1"/>
    </xf>
    <xf numFmtId="0" fontId="60" fillId="23" borderId="32" xfId="0" applyFont="1" applyFill="1" applyBorder="1" applyAlignment="1">
      <alignment horizontal="center" vertical="center"/>
    </xf>
    <xf numFmtId="0" fontId="59" fillId="23" borderId="58" xfId="0" applyFont="1" applyFill="1" applyBorder="1" applyAlignment="1">
      <alignment horizontal="center" vertical="center" wrapText="1"/>
    </xf>
    <xf numFmtId="0" fontId="59" fillId="23" borderId="34" xfId="0" applyFont="1" applyFill="1" applyBorder="1" applyAlignment="1">
      <alignment horizontal="center" vertical="center" wrapText="1"/>
    </xf>
    <xf numFmtId="0" fontId="59" fillId="23" borderId="9" xfId="0" applyFont="1" applyFill="1" applyBorder="1" applyAlignment="1">
      <alignment horizontal="center" vertical="center" wrapText="1"/>
    </xf>
    <xf numFmtId="0" fontId="59" fillId="23" borderId="59" xfId="0" applyFont="1" applyFill="1" applyBorder="1" applyAlignment="1">
      <alignment horizontal="center" vertical="center" wrapText="1"/>
    </xf>
    <xf numFmtId="0" fontId="55" fillId="24" borderId="60" xfId="0" applyFont="1" applyFill="1" applyBorder="1" applyAlignment="1">
      <alignment horizontal="center" vertical="center" wrapText="1"/>
    </xf>
    <xf numFmtId="0" fontId="55" fillId="24" borderId="59" xfId="0" applyFont="1" applyFill="1" applyBorder="1" applyAlignment="1">
      <alignment horizontal="center" vertical="center" wrapText="1"/>
    </xf>
    <xf numFmtId="0" fontId="60" fillId="24" borderId="32" xfId="0" applyFont="1" applyFill="1" applyBorder="1" applyAlignment="1">
      <alignment horizontal="center" vertical="center"/>
    </xf>
    <xf numFmtId="2" fontId="0" fillId="5" borderId="54" xfId="0" applyNumberFormat="1" applyFill="1" applyBorder="1" applyAlignment="1">
      <alignment horizontal="center" vertical="center"/>
    </xf>
    <xf numFmtId="0" fontId="1" fillId="6" borderId="0" xfId="39" applyFill="1"/>
    <xf numFmtId="0" fontId="40" fillId="6" borderId="60" xfId="39" applyFont="1" applyFill="1" applyBorder="1" applyAlignment="1">
      <alignment horizontal="center" vertical="center"/>
    </xf>
    <xf numFmtId="0" fontId="40" fillId="6" borderId="0" xfId="39" applyFont="1" applyFill="1"/>
    <xf numFmtId="0" fontId="40" fillId="6" borderId="22" xfId="39" applyFont="1" applyFill="1" applyBorder="1" applyAlignment="1">
      <alignment horizontal="center" vertical="center"/>
    </xf>
    <xf numFmtId="0" fontId="40" fillId="6" borderId="0" xfId="39" applyFont="1" applyFill="1" applyAlignment="1">
      <alignment horizontal="center" vertical="center"/>
    </xf>
    <xf numFmtId="0" fontId="40" fillId="6" borderId="33" xfId="39" applyFont="1" applyFill="1" applyBorder="1" applyAlignment="1">
      <alignment horizontal="center" vertical="center"/>
    </xf>
    <xf numFmtId="0" fontId="61" fillId="6" borderId="58" xfId="39" applyFont="1" applyFill="1" applyBorder="1"/>
    <xf numFmtId="2" fontId="1" fillId="6" borderId="31" xfId="39" applyNumberFormat="1" applyFill="1" applyBorder="1" applyAlignment="1">
      <alignment horizontal="center" vertical="center"/>
    </xf>
    <xf numFmtId="2" fontId="1" fillId="6" borderId="31" xfId="39" applyNumberFormat="1" applyFill="1" applyBorder="1"/>
    <xf numFmtId="2" fontId="1" fillId="6" borderId="21" xfId="39" applyNumberFormat="1" applyFill="1" applyBorder="1"/>
    <xf numFmtId="2" fontId="1" fillId="6" borderId="32" xfId="39" applyNumberFormat="1" applyFill="1" applyBorder="1"/>
    <xf numFmtId="0" fontId="61" fillId="6" borderId="61" xfId="39" applyFont="1" applyFill="1" applyBorder="1"/>
    <xf numFmtId="2" fontId="1" fillId="6" borderId="22" xfId="39" applyNumberFormat="1" applyFill="1" applyBorder="1" applyAlignment="1">
      <alignment horizontal="center" vertical="center"/>
    </xf>
    <xf numFmtId="2" fontId="1" fillId="6" borderId="22" xfId="39" applyNumberFormat="1" applyFill="1" applyBorder="1"/>
    <xf numFmtId="2" fontId="1" fillId="6" borderId="0" xfId="39" applyNumberFormat="1" applyFill="1"/>
    <xf numFmtId="2" fontId="1" fillId="6" borderId="33" xfId="39" applyNumberFormat="1" applyFill="1" applyBorder="1"/>
    <xf numFmtId="0" fontId="61" fillId="6" borderId="59" xfId="39" applyFont="1" applyFill="1" applyBorder="1"/>
    <xf numFmtId="2" fontId="1" fillId="6" borderId="34" xfId="39" applyNumberFormat="1" applyFill="1" applyBorder="1" applyAlignment="1">
      <alignment horizontal="center" vertical="center"/>
    </xf>
    <xf numFmtId="2" fontId="1" fillId="6" borderId="34" xfId="39" applyNumberFormat="1" applyFill="1" applyBorder="1"/>
    <xf numFmtId="2" fontId="1" fillId="6" borderId="9" xfId="39" applyNumberFormat="1" applyFill="1" applyBorder="1"/>
    <xf numFmtId="2" fontId="1" fillId="6" borderId="35" xfId="39" applyNumberFormat="1" applyFill="1" applyBorder="1"/>
    <xf numFmtId="0" fontId="61" fillId="6" borderId="60" xfId="39" applyFont="1" applyFill="1" applyBorder="1"/>
    <xf numFmtId="2" fontId="1" fillId="6" borderId="38" xfId="39" applyNumberFormat="1" applyFill="1" applyBorder="1" applyAlignment="1">
      <alignment horizontal="center" vertical="center"/>
    </xf>
    <xf numFmtId="2" fontId="1" fillId="6" borderId="21" xfId="39" applyNumberFormat="1" applyFill="1" applyBorder="1" applyAlignment="1">
      <alignment horizontal="center" vertical="center"/>
    </xf>
    <xf numFmtId="2" fontId="1" fillId="6" borderId="32" xfId="39" applyNumberFormat="1" applyFill="1" applyBorder="1" applyAlignment="1">
      <alignment horizontal="center" vertical="center"/>
    </xf>
    <xf numFmtId="2" fontId="1" fillId="6" borderId="0" xfId="39" applyNumberFormat="1" applyFill="1" applyAlignment="1">
      <alignment horizontal="center" vertical="center"/>
    </xf>
    <xf numFmtId="2" fontId="1" fillId="6" borderId="33" xfId="39" applyNumberFormat="1" applyFill="1" applyBorder="1" applyAlignment="1">
      <alignment horizontal="center" vertical="center"/>
    </xf>
    <xf numFmtId="2" fontId="1" fillId="6" borderId="9" xfId="39" applyNumberFormat="1" applyFill="1" applyBorder="1" applyAlignment="1">
      <alignment horizontal="center" vertical="center"/>
    </xf>
    <xf numFmtId="2" fontId="1" fillId="6" borderId="35" xfId="39" applyNumberFormat="1" applyFill="1" applyBorder="1" applyAlignment="1">
      <alignment horizontal="center" vertical="center"/>
    </xf>
    <xf numFmtId="2" fontId="1" fillId="6" borderId="38" xfId="39" applyNumberFormat="1" applyFill="1" applyBorder="1"/>
    <xf numFmtId="2" fontId="1" fillId="6" borderId="7" xfId="39" applyNumberFormat="1" applyFill="1" applyBorder="1"/>
    <xf numFmtId="2" fontId="1" fillId="6" borderId="52" xfId="39" applyNumberFormat="1" applyFill="1" applyBorder="1"/>
    <xf numFmtId="0" fontId="61" fillId="26" borderId="58" xfId="39" applyFont="1" applyFill="1" applyBorder="1"/>
    <xf numFmtId="2" fontId="1" fillId="26" borderId="31" xfId="39" applyNumberFormat="1" applyFill="1" applyBorder="1" applyAlignment="1">
      <alignment horizontal="center" vertical="center"/>
    </xf>
    <xf numFmtId="2" fontId="1" fillId="26" borderId="21" xfId="39" applyNumberFormat="1" applyFill="1" applyBorder="1" applyAlignment="1">
      <alignment horizontal="center" vertical="center"/>
    </xf>
    <xf numFmtId="2" fontId="1" fillId="26" borderId="32" xfId="39" applyNumberFormat="1" applyFill="1" applyBorder="1" applyAlignment="1">
      <alignment horizontal="center" vertical="center"/>
    </xf>
    <xf numFmtId="0" fontId="40" fillId="26" borderId="0" xfId="39" applyFont="1" applyFill="1"/>
    <xf numFmtId="2" fontId="1" fillId="26" borderId="22" xfId="39" applyNumberFormat="1" applyFill="1" applyBorder="1" applyAlignment="1">
      <alignment horizontal="center" vertical="center"/>
    </xf>
    <xf numFmtId="2" fontId="1" fillId="26" borderId="0" xfId="39" applyNumberFormat="1" applyFill="1" applyAlignment="1">
      <alignment horizontal="center" vertical="center"/>
    </xf>
    <xf numFmtId="2" fontId="1" fillId="26" borderId="33" xfId="39" applyNumberFormat="1" applyFill="1" applyBorder="1" applyAlignment="1">
      <alignment horizontal="center" vertical="center"/>
    </xf>
    <xf numFmtId="0" fontId="61" fillId="26" borderId="61" xfId="39" applyFont="1" applyFill="1" applyBorder="1"/>
    <xf numFmtId="2" fontId="40" fillId="26" borderId="22" xfId="39" applyNumberFormat="1" applyFont="1" applyFill="1" applyBorder="1" applyAlignment="1">
      <alignment horizontal="center" vertical="center"/>
    </xf>
    <xf numFmtId="2" fontId="40" fillId="26" borderId="0" xfId="39" applyNumberFormat="1" applyFont="1" applyFill="1" applyAlignment="1">
      <alignment horizontal="center" vertical="center"/>
    </xf>
    <xf numFmtId="2" fontId="40" fillId="26" borderId="33" xfId="39" applyNumberFormat="1" applyFont="1" applyFill="1" applyBorder="1" applyAlignment="1">
      <alignment horizontal="center" vertical="center"/>
    </xf>
    <xf numFmtId="0" fontId="61" fillId="27" borderId="58" xfId="39" applyFont="1" applyFill="1" applyBorder="1"/>
    <xf numFmtId="2" fontId="1" fillId="27" borderId="31" xfId="39" applyNumberFormat="1" applyFill="1" applyBorder="1" applyAlignment="1">
      <alignment horizontal="center" vertical="center"/>
    </xf>
    <xf numFmtId="2" fontId="1" fillId="27" borderId="21" xfId="39" applyNumberFormat="1" applyFill="1" applyBorder="1" applyAlignment="1">
      <alignment horizontal="center" vertical="center"/>
    </xf>
    <xf numFmtId="2" fontId="1" fillId="27" borderId="32" xfId="39" applyNumberFormat="1" applyFill="1" applyBorder="1" applyAlignment="1">
      <alignment horizontal="center" vertical="center"/>
    </xf>
    <xf numFmtId="0" fontId="40" fillId="27" borderId="22" xfId="39" applyFont="1" applyFill="1" applyBorder="1"/>
    <xf numFmtId="2" fontId="1" fillId="27" borderId="22" xfId="39" applyNumberFormat="1" applyFill="1" applyBorder="1" applyAlignment="1">
      <alignment horizontal="center" vertical="center"/>
    </xf>
    <xf numFmtId="2" fontId="1" fillId="27" borderId="0" xfId="39" applyNumberFormat="1" applyFill="1" applyAlignment="1">
      <alignment horizontal="center" vertical="center"/>
    </xf>
    <xf numFmtId="2" fontId="1" fillId="27" borderId="33" xfId="39" applyNumberFormat="1" applyFill="1" applyBorder="1" applyAlignment="1">
      <alignment horizontal="center" vertical="center"/>
    </xf>
    <xf numFmtId="0" fontId="61" fillId="27" borderId="61" xfId="39" applyFont="1" applyFill="1" applyBorder="1"/>
    <xf numFmtId="0" fontId="61" fillId="27" borderId="59" xfId="39" applyFont="1" applyFill="1" applyBorder="1"/>
    <xf numFmtId="2" fontId="40" fillId="27" borderId="34" xfId="39" applyNumberFormat="1" applyFont="1" applyFill="1" applyBorder="1" applyAlignment="1">
      <alignment horizontal="center" vertical="center"/>
    </xf>
    <xf numFmtId="2" fontId="40" fillId="27" borderId="9" xfId="39" applyNumberFormat="1" applyFont="1" applyFill="1" applyBorder="1" applyAlignment="1">
      <alignment horizontal="center" vertical="center"/>
    </xf>
    <xf numFmtId="2" fontId="40" fillId="27" borderId="35" xfId="39" applyNumberFormat="1" applyFont="1" applyFill="1" applyBorder="1" applyAlignment="1">
      <alignment horizontal="center" vertical="center"/>
    </xf>
    <xf numFmtId="2" fontId="40" fillId="6" borderId="38" xfId="39" applyNumberFormat="1" applyFont="1" applyFill="1" applyBorder="1" applyAlignment="1">
      <alignment horizontal="center" vertical="center"/>
    </xf>
    <xf numFmtId="2" fontId="40" fillId="6" borderId="7" xfId="39" applyNumberFormat="1" applyFont="1" applyFill="1" applyBorder="1" applyAlignment="1">
      <alignment horizontal="center" vertical="center"/>
    </xf>
    <xf numFmtId="2" fontId="40" fillId="6" borderId="52" xfId="39" applyNumberFormat="1" applyFont="1" applyFill="1" applyBorder="1" applyAlignment="1">
      <alignment horizontal="center" vertical="center"/>
    </xf>
    <xf numFmtId="0" fontId="63" fillId="0" borderId="35" xfId="0" applyFont="1" applyBorder="1" applyAlignment="1">
      <alignment vertical="center"/>
    </xf>
    <xf numFmtId="43" fontId="63" fillId="0" borderId="35" xfId="40" applyFont="1" applyBorder="1" applyAlignment="1">
      <alignment horizontal="center" vertical="center"/>
    </xf>
    <xf numFmtId="8" fontId="63" fillId="0" borderId="35" xfId="0" applyNumberFormat="1" applyFont="1" applyBorder="1" applyAlignment="1">
      <alignment horizontal="center" vertical="center"/>
    </xf>
    <xf numFmtId="8" fontId="63" fillId="0" borderId="52" xfId="0" applyNumberFormat="1" applyFont="1" applyBorder="1" applyAlignment="1">
      <alignment vertical="center"/>
    </xf>
    <xf numFmtId="0" fontId="54" fillId="6" borderId="0" xfId="0" applyFont="1" applyFill="1"/>
    <xf numFmtId="0" fontId="30" fillId="8" borderId="0" xfId="0" applyFont="1" applyFill="1" applyAlignment="1">
      <alignment horizontal="left" vertical="center"/>
    </xf>
    <xf numFmtId="0" fontId="31" fillId="8" borderId="0" xfId="6" applyFont="1" applyFill="1" applyBorder="1" applyAlignment="1" applyProtection="1">
      <alignment horizontal="left" vertical="center"/>
    </xf>
    <xf numFmtId="0" fontId="32" fillId="8" borderId="23" xfId="0" applyFont="1" applyFill="1" applyBorder="1" applyAlignment="1">
      <alignment horizontal="left" vertical="center"/>
    </xf>
    <xf numFmtId="0" fontId="32" fillId="8" borderId="0" xfId="0" applyFont="1" applyFill="1" applyAlignment="1">
      <alignment horizontal="left" vertical="center"/>
    </xf>
    <xf numFmtId="0" fontId="32" fillId="8" borderId="24" xfId="0" applyFont="1" applyFill="1" applyBorder="1" applyAlignment="1">
      <alignment horizontal="left" vertical="center"/>
    </xf>
    <xf numFmtId="0" fontId="17" fillId="8" borderId="25" xfId="0" applyFont="1" applyFill="1" applyBorder="1" applyAlignment="1">
      <alignment horizontal="left" vertical="top" wrapText="1"/>
    </xf>
    <xf numFmtId="0" fontId="17" fillId="8" borderId="25" xfId="0" applyFont="1" applyFill="1" applyBorder="1" applyAlignment="1">
      <alignment horizontal="left" vertical="top"/>
    </xf>
    <xf numFmtId="0" fontId="17" fillId="8" borderId="0" xfId="0" applyFont="1" applyFill="1" applyAlignment="1">
      <alignment horizontal="left" vertical="top"/>
    </xf>
    <xf numFmtId="0" fontId="30" fillId="8" borderId="25" xfId="0" applyFont="1" applyFill="1" applyBorder="1" applyAlignment="1">
      <alignment horizontal="center" vertical="top" wrapText="1"/>
    </xf>
    <xf numFmtId="0" fontId="30" fillId="8" borderId="25" xfId="0" applyFont="1" applyFill="1" applyBorder="1" applyAlignment="1">
      <alignment horizontal="center" vertical="top"/>
    </xf>
    <xf numFmtId="0" fontId="30" fillId="8" borderId="0" xfId="0" applyFont="1" applyFill="1" applyAlignment="1">
      <alignment horizontal="center" vertical="top"/>
    </xf>
    <xf numFmtId="0" fontId="17" fillId="8" borderId="25" xfId="0" applyFont="1" applyFill="1" applyBorder="1" applyAlignment="1">
      <alignment horizontal="left" vertical="center"/>
    </xf>
    <xf numFmtId="0" fontId="17" fillId="8" borderId="0" xfId="0" applyFont="1" applyFill="1" applyAlignment="1">
      <alignment horizontal="left" vertical="center"/>
    </xf>
    <xf numFmtId="0" fontId="30"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3"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3" fillId="6" borderId="5"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0" xfId="0" applyFont="1" applyFill="1" applyAlignment="1">
      <alignment horizont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3" xfId="0" applyFont="1" applyFill="1" applyBorder="1" applyAlignment="1">
      <alignment horizontal="center" vertical="center"/>
    </xf>
    <xf numFmtId="0" fontId="0" fillId="0" borderId="0" xfId="0" applyAlignment="1">
      <alignment horizontal="center"/>
    </xf>
    <xf numFmtId="168" fontId="14" fillId="5" borderId="4" xfId="5" applyNumberFormat="1" applyFont="1" applyFill="1" applyBorder="1" applyAlignment="1">
      <alignment horizontal="left" vertical="center" wrapText="1"/>
    </xf>
    <xf numFmtId="168" fontId="14" fillId="5" borderId="5" xfId="5" applyNumberFormat="1" applyFont="1" applyFill="1" applyBorder="1" applyAlignment="1">
      <alignment horizontal="left" vertical="center" wrapText="1"/>
    </xf>
    <xf numFmtId="168" fontId="14" fillId="5" borderId="3" xfId="5" applyNumberFormat="1" applyFont="1" applyFill="1" applyBorder="1" applyAlignment="1">
      <alignment horizontal="left" vertical="center" wrapText="1"/>
    </xf>
    <xf numFmtId="168" fontId="14" fillId="5" borderId="4" xfId="5" applyNumberFormat="1" applyFont="1" applyFill="1" applyBorder="1" applyAlignment="1">
      <alignment horizontal="center" vertical="center" wrapText="1"/>
    </xf>
    <xf numFmtId="168" fontId="14" fillId="5" borderId="5" xfId="5" applyNumberFormat="1" applyFont="1" applyFill="1" applyBorder="1" applyAlignment="1">
      <alignment horizontal="center" vertical="center" wrapText="1"/>
    </xf>
    <xf numFmtId="168" fontId="14" fillId="5" borderId="3" xfId="5" applyNumberFormat="1" applyFont="1" applyFill="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168" fontId="14" fillId="5" borderId="18" xfId="5" applyNumberFormat="1" applyFont="1" applyFill="1" applyBorder="1" applyAlignment="1">
      <alignment horizontal="center" vertical="center" wrapText="1"/>
    </xf>
    <xf numFmtId="168" fontId="14" fillId="5" borderId="15" xfId="5" applyNumberFormat="1" applyFont="1" applyFill="1" applyBorder="1" applyAlignment="1">
      <alignment horizontal="center" vertical="center" wrapText="1"/>
    </xf>
    <xf numFmtId="168" fontId="14" fillId="5" borderId="2" xfId="5" applyNumberFormat="1" applyFont="1" applyFill="1" applyBorder="1" applyAlignment="1">
      <alignment horizontal="center" vertical="center" wrapText="1"/>
    </xf>
    <xf numFmtId="168" fontId="14" fillId="5" borderId="20" xfId="5" applyNumberFormat="1" applyFont="1" applyFill="1" applyBorder="1" applyAlignment="1">
      <alignment horizontal="center" vertical="center" wrapText="1"/>
    </xf>
    <xf numFmtId="168" fontId="14" fillId="5" borderId="11" xfId="5" applyNumberFormat="1" applyFont="1" applyFill="1" applyBorder="1" applyAlignment="1">
      <alignment horizontal="center" vertical="center" wrapText="1"/>
    </xf>
    <xf numFmtId="168" fontId="14" fillId="5" borderId="16" xfId="5" applyNumberFormat="1" applyFont="1" applyFill="1" applyBorder="1" applyAlignment="1">
      <alignment horizontal="center" vertical="center" wrapText="1"/>
    </xf>
    <xf numFmtId="0" fontId="13" fillId="16" borderId="1" xfId="14" applyFont="1" applyFill="1" applyBorder="1" applyAlignment="1">
      <alignment horizontal="center" vertical="center" wrapText="1"/>
    </xf>
    <xf numFmtId="0" fontId="13" fillId="16" borderId="1" xfId="23" applyFont="1" applyFill="1" applyBorder="1" applyAlignment="1">
      <alignment horizontal="center" vertical="center"/>
    </xf>
    <xf numFmtId="0" fontId="41" fillId="0" borderId="1" xfId="6" applyFont="1" applyFill="1" applyBorder="1" applyAlignment="1" applyProtection="1">
      <alignment horizontal="left" vertical="center"/>
    </xf>
    <xf numFmtId="0" fontId="13" fillId="16" borderId="1" xfId="14" applyFont="1" applyFill="1" applyBorder="1" applyAlignment="1">
      <alignment horizontal="center" vertical="center"/>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14" fillId="0" borderId="4" xfId="14" applyFont="1" applyBorder="1" applyAlignment="1">
      <alignment horizontal="center"/>
    </xf>
    <xf numFmtId="0" fontId="14" fillId="0" borderId="3" xfId="14" applyFont="1" applyBorder="1" applyAlignment="1">
      <alignment horizontal="center"/>
    </xf>
    <xf numFmtId="1" fontId="22" fillId="0" borderId="18" xfId="6" applyNumberFormat="1" applyFont="1" applyFill="1" applyBorder="1" applyAlignment="1" applyProtection="1">
      <alignment horizontal="left" vertical="center" wrapText="1"/>
    </xf>
    <xf numFmtId="1" fontId="22" fillId="0" borderId="2" xfId="6" applyNumberFormat="1" applyFont="1" applyFill="1" applyBorder="1" applyAlignment="1" applyProtection="1">
      <alignment horizontal="left" vertical="center" wrapText="1"/>
    </xf>
    <xf numFmtId="0" fontId="18" fillId="0" borderId="1" xfId="6" applyFont="1" applyBorder="1" applyAlignment="1" applyProtection="1">
      <alignment horizontal="left" vertical="center" wrapText="1"/>
    </xf>
    <xf numFmtId="1" fontId="43" fillId="0" borderId="1" xfId="6" applyNumberFormat="1" applyFont="1" applyFill="1" applyBorder="1" applyAlignment="1" applyProtection="1">
      <alignment horizontal="left" vertical="center" wrapText="1"/>
    </xf>
    <xf numFmtId="0" fontId="5" fillId="0" borderId="1" xfId="14" applyFont="1" applyBorder="1" applyAlignment="1">
      <alignment horizontal="left" vertical="center"/>
    </xf>
    <xf numFmtId="0" fontId="13" fillId="16" borderId="1" xfId="14" applyFont="1" applyFill="1" applyBorder="1" applyAlignment="1">
      <alignment horizontal="center"/>
    </xf>
    <xf numFmtId="0" fontId="43" fillId="0" borderId="4" xfId="6" applyFont="1" applyFill="1" applyBorder="1" applyAlignment="1" applyProtection="1">
      <alignment horizontal="left" vertical="center" wrapText="1"/>
    </xf>
    <xf numFmtId="0" fontId="43" fillId="0" borderId="3" xfId="6" applyFont="1" applyFill="1" applyBorder="1" applyAlignment="1" applyProtection="1">
      <alignment horizontal="left" vertical="center" wrapText="1"/>
    </xf>
    <xf numFmtId="0" fontId="41" fillId="0" borderId="4" xfId="6" applyFont="1" applyFill="1" applyBorder="1" applyAlignment="1" applyProtection="1">
      <alignment horizontal="left" vertical="center" wrapText="1"/>
    </xf>
    <xf numFmtId="0" fontId="41" fillId="0" borderId="3" xfId="6" applyFont="1" applyFill="1" applyBorder="1" applyAlignment="1" applyProtection="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5" borderId="4" xfId="0" applyFill="1" applyBorder="1" applyAlignment="1">
      <alignment horizontal="left" vertical="top" wrapText="1"/>
    </xf>
    <xf numFmtId="0" fontId="0" fillId="5" borderId="5" xfId="0" applyFill="1" applyBorder="1" applyAlignment="1">
      <alignment horizontal="left" vertical="top" wrapText="1"/>
    </xf>
    <xf numFmtId="0" fontId="0" fillId="5" borderId="3" xfId="0" applyFill="1" applyBorder="1" applyAlignment="1">
      <alignment horizontal="left" vertical="top" wrapText="1"/>
    </xf>
    <xf numFmtId="0" fontId="0" fillId="0" borderId="1" xfId="0" applyBorder="1" applyAlignment="1">
      <alignment horizontal="center"/>
    </xf>
    <xf numFmtId="0" fontId="13" fillId="0" borderId="1" xfId="0" applyFont="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169" fontId="0" fillId="5" borderId="4" xfId="0" applyNumberFormat="1" applyFill="1" applyBorder="1" applyAlignment="1" applyProtection="1">
      <alignment horizontal="center" vertical="center" wrapText="1"/>
      <protection locked="0"/>
    </xf>
    <xf numFmtId="169" fontId="0" fillId="5" borderId="5" xfId="0" applyNumberFormat="1" applyFill="1" applyBorder="1" applyAlignment="1" applyProtection="1">
      <alignment horizontal="center" vertical="center" wrapText="1"/>
      <protection locked="0"/>
    </xf>
    <xf numFmtId="169" fontId="0" fillId="5" borderId="64" xfId="0" applyNumberFormat="1" applyFill="1" applyBorder="1" applyAlignment="1" applyProtection="1">
      <alignment horizontal="center" vertical="center" wrapText="1"/>
      <protection locked="0"/>
    </xf>
    <xf numFmtId="0" fontId="51" fillId="21" borderId="38" xfId="0" applyFont="1" applyFill="1" applyBorder="1" applyAlignment="1">
      <alignment horizontal="center"/>
    </xf>
    <xf numFmtId="0" fontId="51" fillId="21" borderId="7" xfId="0" applyFont="1" applyFill="1" applyBorder="1" applyAlignment="1">
      <alignment horizontal="center"/>
    </xf>
    <xf numFmtId="0" fontId="51" fillId="21" borderId="52" xfId="0" applyFont="1" applyFill="1" applyBorder="1" applyAlignment="1">
      <alignment horizontal="center"/>
    </xf>
    <xf numFmtId="0" fontId="13" fillId="0" borderId="19" xfId="0" applyFont="1" applyBorder="1" applyAlignment="1">
      <alignment horizontal="center" wrapText="1"/>
    </xf>
    <xf numFmtId="0" fontId="13" fillId="0" borderId="0" xfId="0" applyFont="1" applyAlignment="1">
      <alignment horizontal="center" wrapText="1"/>
    </xf>
    <xf numFmtId="0" fontId="13" fillId="0" borderId="8" xfId="0" applyFont="1" applyBorder="1" applyAlignment="1">
      <alignment horizontal="center" wrapText="1"/>
    </xf>
    <xf numFmtId="0" fontId="13" fillId="0" borderId="20" xfId="0" applyFont="1" applyBorder="1" applyAlignment="1">
      <alignment horizontal="center" wrapText="1"/>
    </xf>
    <xf numFmtId="0" fontId="13" fillId="0" borderId="11" xfId="0" applyFont="1" applyBorder="1" applyAlignment="1">
      <alignment horizontal="center" wrapText="1"/>
    </xf>
    <xf numFmtId="0" fontId="13" fillId="0" borderId="16" xfId="0" applyFont="1" applyBorder="1" applyAlignment="1">
      <alignment horizontal="center" wrapText="1"/>
    </xf>
    <xf numFmtId="0" fontId="13" fillId="0" borderId="19" xfId="0" applyFont="1" applyBorder="1" applyAlignment="1">
      <alignment horizontal="center" vertical="top" wrapText="1"/>
    </xf>
    <xf numFmtId="0" fontId="13" fillId="0" borderId="0" xfId="0" applyFont="1" applyAlignment="1">
      <alignment horizontal="center" vertical="top" wrapText="1"/>
    </xf>
    <xf numFmtId="0" fontId="13" fillId="0" borderId="8" xfId="0" applyFont="1" applyBorder="1" applyAlignment="1">
      <alignment horizontal="center" vertical="top" wrapText="1"/>
    </xf>
    <xf numFmtId="0" fontId="13" fillId="0" borderId="20" xfId="0" applyFont="1" applyBorder="1" applyAlignment="1">
      <alignment horizontal="center" vertical="top" wrapText="1"/>
    </xf>
    <xf numFmtId="0" fontId="13" fillId="0" borderId="11" xfId="0" applyFont="1" applyBorder="1" applyAlignment="1">
      <alignment horizontal="center" vertical="top" wrapText="1"/>
    </xf>
    <xf numFmtId="0" fontId="13"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3" xfId="0" applyFont="1" applyBorder="1" applyAlignment="1">
      <alignment horizontal="center" wrapText="1"/>
    </xf>
    <xf numFmtId="0" fontId="13" fillId="0" borderId="41" xfId="0" applyFont="1" applyBorder="1" applyAlignment="1">
      <alignment horizontal="center" vertical="center" textRotation="90" wrapText="1"/>
    </xf>
    <xf numFmtId="0" fontId="13" fillId="0" borderId="43"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3" borderId="37" xfId="0" applyFont="1" applyFill="1" applyBorder="1" applyAlignment="1">
      <alignment horizontal="center" vertical="center" textRotation="90" wrapText="1"/>
    </xf>
    <xf numFmtId="0" fontId="13" fillId="3" borderId="13" xfId="0" applyFont="1" applyFill="1" applyBorder="1" applyAlignment="1">
      <alignment horizontal="center" vertical="center" textRotation="90" wrapText="1"/>
    </xf>
    <xf numFmtId="0" fontId="13" fillId="3" borderId="14" xfId="0" applyFont="1" applyFill="1" applyBorder="1" applyAlignment="1">
      <alignment horizontal="center" vertical="center" textRotation="90" wrapText="1"/>
    </xf>
    <xf numFmtId="3" fontId="13" fillId="0" borderId="6" xfId="0" applyNumberFormat="1" applyFont="1" applyBorder="1" applyAlignment="1">
      <alignment horizontal="center"/>
    </xf>
    <xf numFmtId="0" fontId="13" fillId="0" borderId="41" xfId="0" applyFont="1" applyBorder="1" applyAlignment="1">
      <alignment horizontal="center" vertical="center" textRotation="90"/>
    </xf>
    <xf numFmtId="0" fontId="13" fillId="0" borderId="43" xfId="0" applyFont="1" applyBorder="1" applyAlignment="1">
      <alignment horizontal="center" vertical="center" textRotation="90"/>
    </xf>
    <xf numFmtId="0" fontId="13" fillId="0" borderId="10" xfId="0" applyFont="1" applyBorder="1" applyAlignment="1">
      <alignment horizontal="center" vertical="center" textRotation="90"/>
    </xf>
    <xf numFmtId="0" fontId="13" fillId="3" borderId="37"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43" xfId="0" applyFont="1" applyFill="1" applyBorder="1" applyAlignment="1">
      <alignment horizontal="center" vertical="center" textRotation="90" wrapText="1"/>
    </xf>
    <xf numFmtId="0" fontId="13" fillId="3" borderId="10" xfId="0" applyFont="1" applyFill="1" applyBorder="1" applyAlignment="1">
      <alignment horizontal="center" vertical="center" textRotation="90" wrapText="1"/>
    </xf>
    <xf numFmtId="0" fontId="13" fillId="2" borderId="42"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2" borderId="47" xfId="0" applyFont="1" applyFill="1" applyBorder="1" applyAlignment="1">
      <alignment horizontal="center" vertical="center"/>
    </xf>
    <xf numFmtId="0" fontId="13" fillId="0" borderId="45" xfId="0" applyFont="1" applyBorder="1" applyAlignment="1">
      <alignment horizontal="center"/>
    </xf>
    <xf numFmtId="0" fontId="13" fillId="0" borderId="44" xfId="0" applyFont="1" applyBorder="1" applyAlignment="1">
      <alignment horizontal="center"/>
    </xf>
    <xf numFmtId="0" fontId="13"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3" fillId="2" borderId="46" xfId="0" applyFont="1" applyFill="1" applyBorder="1" applyAlignment="1">
      <alignment horizontal="center" vertical="center"/>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169" fontId="0" fillId="5" borderId="62" xfId="0" applyNumberFormat="1" applyFill="1" applyBorder="1" applyAlignment="1" applyProtection="1">
      <alignment horizontal="center" vertical="center"/>
      <protection locked="0"/>
    </xf>
    <xf numFmtId="169" fontId="0" fillId="5" borderId="21" xfId="0" applyNumberFormat="1" applyFill="1" applyBorder="1" applyAlignment="1" applyProtection="1">
      <alignment horizontal="center" vertical="center"/>
      <protection locked="0"/>
    </xf>
    <xf numFmtId="169" fontId="0" fillId="5" borderId="32" xfId="0" applyNumberFormat="1" applyFill="1" applyBorder="1" applyAlignment="1" applyProtection="1">
      <alignment horizontal="center" vertical="center"/>
      <protection locked="0"/>
    </xf>
    <xf numFmtId="169" fontId="0" fillId="5" borderId="33" xfId="0" applyNumberFormat="1" applyFill="1" applyBorder="1" applyAlignment="1" applyProtection="1">
      <alignment horizontal="center" vertical="center"/>
      <protection locked="0"/>
    </xf>
    <xf numFmtId="169" fontId="0" fillId="5" borderId="63" xfId="0" applyNumberFormat="1" applyFill="1" applyBorder="1" applyAlignment="1" applyProtection="1">
      <alignment horizontal="center" vertical="center"/>
      <protection locked="0"/>
    </xf>
    <xf numFmtId="0" fontId="0" fillId="0" borderId="0" xfId="0" applyAlignment="1">
      <alignment horizontal="center" wrapText="1"/>
    </xf>
    <xf numFmtId="0" fontId="13" fillId="0" borderId="1" xfId="0" applyFont="1" applyBorder="1" applyAlignment="1">
      <alignment horizontal="center"/>
    </xf>
    <xf numFmtId="169" fontId="0" fillId="5" borderId="4" xfId="0" applyNumberFormat="1" applyFill="1" applyBorder="1" applyAlignment="1" applyProtection="1">
      <alignment horizontal="center" vertical="center"/>
      <protection locked="0"/>
    </xf>
    <xf numFmtId="169" fontId="0" fillId="5" borderId="5" xfId="0" applyNumberFormat="1" applyFill="1" applyBorder="1" applyAlignment="1" applyProtection="1">
      <alignment horizontal="center" vertical="center"/>
      <protection locked="0"/>
    </xf>
    <xf numFmtId="169" fontId="0" fillId="5" borderId="64" xfId="0" applyNumberFormat="1" applyFill="1" applyBorder="1" applyAlignment="1" applyProtection="1">
      <alignment horizontal="center" vertical="center"/>
      <protection locked="0"/>
    </xf>
    <xf numFmtId="0" fontId="13" fillId="2" borderId="37" xfId="0" applyFont="1" applyFill="1" applyBorder="1" applyAlignment="1">
      <alignment horizontal="center" vertical="center" textRotation="90" wrapText="1"/>
    </xf>
    <xf numFmtId="0" fontId="13" fillId="2" borderId="13" xfId="0" applyFont="1" applyFill="1" applyBorder="1" applyAlignment="1">
      <alignment horizontal="center" vertical="center" textRotation="90" wrapText="1"/>
    </xf>
    <xf numFmtId="0" fontId="13" fillId="2" borderId="14" xfId="0" applyFont="1" applyFill="1" applyBorder="1" applyAlignment="1">
      <alignment horizontal="center" vertical="center" textRotation="90" wrapText="1"/>
    </xf>
    <xf numFmtId="0" fontId="60" fillId="23" borderId="58" xfId="0" applyFont="1" applyFill="1" applyBorder="1" applyAlignment="1">
      <alignment horizontal="center" vertical="center" wrapText="1"/>
    </xf>
    <xf numFmtId="0" fontId="60" fillId="23" borderId="59" xfId="0" applyFont="1" applyFill="1" applyBorder="1" applyAlignment="1">
      <alignment horizontal="center" vertical="center" wrapText="1"/>
    </xf>
    <xf numFmtId="0" fontId="60" fillId="23" borderId="34" xfId="0" applyFont="1" applyFill="1" applyBorder="1" applyAlignment="1">
      <alignment horizontal="center" vertical="center" wrapText="1"/>
    </xf>
    <xf numFmtId="0" fontId="60" fillId="23" borderId="9" xfId="0" applyFont="1" applyFill="1" applyBorder="1" applyAlignment="1">
      <alignment horizontal="center" vertical="center" wrapText="1"/>
    </xf>
    <xf numFmtId="0" fontId="59" fillId="23" borderId="58" xfId="0" applyFont="1" applyFill="1" applyBorder="1" applyAlignment="1">
      <alignment horizontal="center" vertical="center" wrapText="1"/>
    </xf>
    <xf numFmtId="0" fontId="59" fillId="23" borderId="59" xfId="0" applyFont="1" applyFill="1" applyBorder="1" applyAlignment="1">
      <alignment horizontal="center" vertical="center" wrapText="1"/>
    </xf>
    <xf numFmtId="0" fontId="59" fillId="23" borderId="34" xfId="0" applyFont="1" applyFill="1" applyBorder="1" applyAlignment="1">
      <alignment horizontal="center" vertical="center" wrapText="1"/>
    </xf>
    <xf numFmtId="0" fontId="59" fillId="23" borderId="9" xfId="0" applyFont="1" applyFill="1" applyBorder="1" applyAlignment="1">
      <alignment horizontal="center" vertical="center" wrapText="1"/>
    </xf>
    <xf numFmtId="169" fontId="0" fillId="5" borderId="57" xfId="0" applyNumberFormat="1" applyFill="1" applyBorder="1" applyAlignment="1" applyProtection="1">
      <alignment horizontal="center" vertical="center"/>
      <protection locked="0"/>
    </xf>
    <xf numFmtId="169" fontId="0" fillId="5" borderId="65" xfId="0" applyNumberFormat="1" applyFill="1" applyBorder="1" applyAlignment="1" applyProtection="1">
      <alignment horizontal="center" vertical="center"/>
      <protection locked="0"/>
    </xf>
    <xf numFmtId="169" fontId="0" fillId="5" borderId="66" xfId="0" applyNumberFormat="1" applyFill="1" applyBorder="1" applyAlignment="1" applyProtection="1">
      <alignment horizontal="center" vertical="center"/>
      <protection locked="0"/>
    </xf>
    <xf numFmtId="0" fontId="60" fillId="24" borderId="58" xfId="0" applyFont="1" applyFill="1" applyBorder="1" applyAlignment="1">
      <alignment horizontal="center" vertical="center" wrapText="1"/>
    </xf>
    <xf numFmtId="0" fontId="60" fillId="24" borderId="59" xfId="0" applyFont="1" applyFill="1" applyBorder="1" applyAlignment="1">
      <alignment horizontal="center" vertical="center" wrapText="1"/>
    </xf>
    <xf numFmtId="0" fontId="60" fillId="24" borderId="34" xfId="0" applyFont="1" applyFill="1" applyBorder="1" applyAlignment="1">
      <alignment horizontal="center" vertical="center" wrapText="1"/>
    </xf>
    <xf numFmtId="0" fontId="60" fillId="24" borderId="9" xfId="0" applyFont="1" applyFill="1" applyBorder="1" applyAlignment="1">
      <alignment horizontal="center" vertical="center" wrapText="1"/>
    </xf>
    <xf numFmtId="0" fontId="62" fillId="6" borderId="0" xfId="39" applyFont="1" applyFill="1" applyAlignment="1">
      <alignment horizontal="center"/>
    </xf>
    <xf numFmtId="0" fontId="40" fillId="6" borderId="38" xfId="39" applyFont="1" applyFill="1" applyBorder="1" applyAlignment="1">
      <alignment horizontal="center" vertical="center"/>
    </xf>
    <xf numFmtId="0" fontId="40" fillId="6" borderId="7" xfId="39" applyFont="1" applyFill="1" applyBorder="1" applyAlignment="1">
      <alignment horizontal="center" vertical="center"/>
    </xf>
    <xf numFmtId="0" fontId="40" fillId="6" borderId="52" xfId="39" applyFont="1" applyFill="1" applyBorder="1" applyAlignment="1">
      <alignment horizontal="center" vertical="center"/>
    </xf>
    <xf numFmtId="0" fontId="58" fillId="23" borderId="58" xfId="39" applyFont="1" applyFill="1" applyBorder="1" applyAlignment="1">
      <alignment horizontal="center" vertical="center"/>
    </xf>
    <xf numFmtId="0" fontId="58" fillId="23" borderId="61" xfId="39" applyFont="1" applyFill="1" applyBorder="1" applyAlignment="1">
      <alignment horizontal="center" vertical="center"/>
    </xf>
    <xf numFmtId="0" fontId="58" fillId="23" borderId="59" xfId="39" applyFont="1" applyFill="1" applyBorder="1" applyAlignment="1">
      <alignment horizontal="center" vertical="center"/>
    </xf>
    <xf numFmtId="0" fontId="58" fillId="23" borderId="58" xfId="39" applyFont="1" applyFill="1" applyBorder="1" applyAlignment="1">
      <alignment horizontal="center" vertical="center" wrapText="1"/>
    </xf>
    <xf numFmtId="0" fontId="58" fillId="23" borderId="61" xfId="39" applyFont="1" applyFill="1" applyBorder="1" applyAlignment="1">
      <alignment horizontal="center" vertical="center" wrapText="1"/>
    </xf>
    <xf numFmtId="0" fontId="58" fillId="23" borderId="59" xfId="39" applyFont="1" applyFill="1" applyBorder="1" applyAlignment="1">
      <alignment horizontal="center" vertical="center" wrapText="1"/>
    </xf>
    <xf numFmtId="0" fontId="40" fillId="25" borderId="58" xfId="39" applyFont="1" applyFill="1" applyBorder="1" applyAlignment="1">
      <alignment horizontal="center" vertical="center"/>
    </xf>
    <xf numFmtId="0" fontId="40" fillId="25" borderId="61" xfId="39" applyFont="1" applyFill="1" applyBorder="1" applyAlignment="1">
      <alignment horizontal="center" vertical="center"/>
    </xf>
    <xf numFmtId="0" fontId="40" fillId="25" borderId="59" xfId="39" applyFont="1" applyFill="1" applyBorder="1" applyAlignment="1">
      <alignment horizontal="center" vertical="center"/>
    </xf>
    <xf numFmtId="0" fontId="40" fillId="19" borderId="58" xfId="39" applyFont="1" applyFill="1" applyBorder="1" applyAlignment="1">
      <alignment horizontal="center" vertical="center"/>
    </xf>
    <xf numFmtId="0" fontId="40" fillId="19" borderId="61" xfId="39" applyFont="1" applyFill="1" applyBorder="1" applyAlignment="1">
      <alignment horizontal="center" vertical="center"/>
    </xf>
    <xf numFmtId="0" fontId="40" fillId="19" borderId="59" xfId="39" applyFont="1" applyFill="1" applyBorder="1" applyAlignment="1">
      <alignment horizontal="center" vertical="center"/>
    </xf>
    <xf numFmtId="0" fontId="40" fillId="26" borderId="58" xfId="39" applyFont="1" applyFill="1" applyBorder="1" applyAlignment="1">
      <alignment horizontal="center" vertical="center"/>
    </xf>
    <xf numFmtId="0" fontId="40" fillId="26" borderId="61" xfId="39" applyFont="1" applyFill="1" applyBorder="1" applyAlignment="1">
      <alignment horizontal="center" vertical="center"/>
    </xf>
    <xf numFmtId="0" fontId="40" fillId="26" borderId="59" xfId="39" applyFont="1" applyFill="1" applyBorder="1" applyAlignment="1">
      <alignment horizontal="center" vertical="center"/>
    </xf>
    <xf numFmtId="0" fontId="40" fillId="27" borderId="58" xfId="39" applyFont="1" applyFill="1" applyBorder="1" applyAlignment="1">
      <alignment horizontal="center" vertical="center"/>
    </xf>
    <xf numFmtId="0" fontId="40" fillId="27" borderId="61" xfId="39" applyFont="1" applyFill="1" applyBorder="1" applyAlignment="1">
      <alignment horizontal="center" vertical="center"/>
    </xf>
    <xf numFmtId="0" fontId="40" fillId="27" borderId="59" xfId="39" applyFont="1" applyFill="1" applyBorder="1" applyAlignment="1">
      <alignment horizontal="center" vertical="center"/>
    </xf>
    <xf numFmtId="169" fontId="0" fillId="5" borderId="18"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cellXfs>
  <cellStyles count="41">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xfId="40" builtinId="3"/>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4" xfId="39" xr:uid="{317BDE8C-2EB0-40C7-A307-0F8E10DDE65C}"/>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3">
    <dxf>
      <font>
        <color theme="0" tint="-0.24994659260841701"/>
      </font>
    </dxf>
    <dxf>
      <fill>
        <patternFill>
          <bgColor theme="1" tint="0.499984740745262"/>
        </patternFill>
      </fill>
    </dxf>
    <dxf>
      <fill>
        <patternFill>
          <bgColor theme="1" tint="0.499984740745262"/>
        </patternFill>
      </fill>
    </dxf>
  </dxfs>
  <tableStyles count="1" defaultTableStyle="TableStyleMedium2" defaultPivotStyle="PivotStyleLight16">
    <tableStyle name="Invisible" pivot="0" table="0" count="0" xr9:uid="{310626B5-E2CE-40CE-8F7A-17C2EF28C5B6}"/>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GD3 ASP</a:t>
            </a:r>
            <a:r>
              <a:rPr lang="en-GB" baseline="0"/>
              <a:t> Shrinkage Scenarios Total Leakage (GWh)</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'GD3 Shrinkage Forecasts'!$C$9</c:f>
              <c:strCache>
                <c:ptCount val="1"/>
                <c:pt idx="0">
                  <c:v>1 - Maintain (Preferred)</c:v>
                </c:pt>
              </c:strCache>
            </c:strRef>
          </c:tx>
          <c:spPr>
            <a:ln w="28575" cap="rnd">
              <a:solidFill>
                <a:schemeClr val="accent6"/>
              </a:solidFill>
              <a:round/>
            </a:ln>
            <a:effectLst/>
          </c:spPr>
          <c:marker>
            <c:symbol val="none"/>
          </c:marker>
          <c:dPt>
            <c:idx val="0"/>
            <c:marker>
              <c:symbol val="none"/>
            </c:marker>
            <c:bubble3D val="0"/>
            <c:spPr>
              <a:ln w="28575" cap="rnd">
                <a:solidFill>
                  <a:schemeClr val="accent1"/>
                </a:solidFill>
                <a:round/>
              </a:ln>
              <a:effectLst/>
            </c:spPr>
            <c:extLst>
              <c:ext xmlns:c16="http://schemas.microsoft.com/office/drawing/2014/chart" uri="{C3380CC4-5D6E-409C-BE32-E72D297353CC}">
                <c16:uniqueId val="{00000001-F0E9-4451-A639-E108F349D642}"/>
              </c:ext>
            </c:extLst>
          </c:dPt>
          <c:cat>
            <c:strRef>
              <c:f>'GD3 Shrinkage Forecasts'!$E$4:$J$4</c:f>
              <c:strCache>
                <c:ptCount val="6"/>
                <c:pt idx="0">
                  <c:v>2025/26</c:v>
                </c:pt>
                <c:pt idx="1">
                  <c:v>2026/27</c:v>
                </c:pt>
                <c:pt idx="2">
                  <c:v>2027/28</c:v>
                </c:pt>
                <c:pt idx="3">
                  <c:v>2028/29</c:v>
                </c:pt>
                <c:pt idx="4">
                  <c:v>2029/30</c:v>
                </c:pt>
                <c:pt idx="5">
                  <c:v>2030/31</c:v>
                </c:pt>
              </c:strCache>
            </c:strRef>
          </c:cat>
          <c:val>
            <c:numRef>
              <c:f>'GD3 Shrinkage Forecasts'!$E$11:$J$11</c:f>
              <c:numCache>
                <c:formatCode>0.00</c:formatCode>
                <c:ptCount val="6"/>
                <c:pt idx="0">
                  <c:v>227.96139447661614</c:v>
                </c:pt>
                <c:pt idx="1">
                  <c:v>218.07711596915402</c:v>
                </c:pt>
                <c:pt idx="2">
                  <c:v>206.6539965736826</c:v>
                </c:pt>
                <c:pt idx="3">
                  <c:v>195.15551445565546</c:v>
                </c:pt>
                <c:pt idx="4">
                  <c:v>183.88257826375929</c:v>
                </c:pt>
                <c:pt idx="5">
                  <c:v>172.98552440675627</c:v>
                </c:pt>
              </c:numCache>
            </c:numRef>
          </c:val>
          <c:smooth val="0"/>
          <c:extLst>
            <c:ext xmlns:c16="http://schemas.microsoft.com/office/drawing/2014/chart" uri="{C3380CC4-5D6E-409C-BE32-E72D297353CC}">
              <c16:uniqueId val="{00000002-F0E9-4451-A639-E108F349D642}"/>
            </c:ext>
          </c:extLst>
        </c:ser>
        <c:ser>
          <c:idx val="1"/>
          <c:order val="1"/>
          <c:tx>
            <c:strRef>
              <c:f>'GD3 Shrinkage Forecasts'!$C$13</c:f>
              <c:strCache>
                <c:ptCount val="1"/>
                <c:pt idx="0">
                  <c:v>2 - Seasonal Only</c:v>
                </c:pt>
              </c:strCache>
            </c:strRef>
          </c:tx>
          <c:spPr>
            <a:ln w="28575" cap="rnd">
              <a:solidFill>
                <a:srgbClr val="7030A0"/>
              </a:solidFill>
              <a:round/>
            </a:ln>
            <a:effectLst/>
          </c:spPr>
          <c:marker>
            <c:symbol val="none"/>
          </c:marker>
          <c:cat>
            <c:strRef>
              <c:f>'GD3 Shrinkage Forecasts'!$E$4:$J$4</c:f>
              <c:strCache>
                <c:ptCount val="6"/>
                <c:pt idx="0">
                  <c:v>2025/26</c:v>
                </c:pt>
                <c:pt idx="1">
                  <c:v>2026/27</c:v>
                </c:pt>
                <c:pt idx="2">
                  <c:v>2027/28</c:v>
                </c:pt>
                <c:pt idx="3">
                  <c:v>2028/29</c:v>
                </c:pt>
                <c:pt idx="4">
                  <c:v>2029/30</c:v>
                </c:pt>
                <c:pt idx="5">
                  <c:v>2030/31</c:v>
                </c:pt>
              </c:strCache>
            </c:strRef>
          </c:cat>
          <c:val>
            <c:numRef>
              <c:f>'GD3 Shrinkage Forecasts'!$E$15:$J$15</c:f>
              <c:numCache>
                <c:formatCode>0.00</c:formatCode>
                <c:ptCount val="6"/>
                <c:pt idx="0">
                  <c:v>227.96139447661614</c:v>
                </c:pt>
                <c:pt idx="1">
                  <c:v>218.07711596915402</c:v>
                </c:pt>
                <c:pt idx="2">
                  <c:v>210.01538690728165</c:v>
                </c:pt>
                <c:pt idx="3">
                  <c:v>201.25875744980064</c:v>
                </c:pt>
                <c:pt idx="4">
                  <c:v>192.13737934785613</c:v>
                </c:pt>
                <c:pt idx="5">
                  <c:v>182.89625853241876</c:v>
                </c:pt>
              </c:numCache>
            </c:numRef>
          </c:val>
          <c:smooth val="0"/>
          <c:extLst>
            <c:ext xmlns:c16="http://schemas.microsoft.com/office/drawing/2014/chart" uri="{C3380CC4-5D6E-409C-BE32-E72D297353CC}">
              <c16:uniqueId val="{00000003-F0E9-4451-A639-E108F349D642}"/>
            </c:ext>
          </c:extLst>
        </c:ser>
        <c:ser>
          <c:idx val="2"/>
          <c:order val="2"/>
          <c:tx>
            <c:strRef>
              <c:f>'GD3 Shrinkage Forecasts'!$C$17</c:f>
              <c:strCache>
                <c:ptCount val="1"/>
                <c:pt idx="0">
                  <c:v>3 - Do More</c:v>
                </c:pt>
              </c:strCache>
            </c:strRef>
          </c:tx>
          <c:spPr>
            <a:ln w="28575" cap="rnd">
              <a:solidFill>
                <a:schemeClr val="accent4"/>
              </a:solidFill>
              <a:round/>
            </a:ln>
            <a:effectLst/>
          </c:spPr>
          <c:marker>
            <c:symbol val="none"/>
          </c:marker>
          <c:cat>
            <c:strRef>
              <c:f>'GD3 Shrinkage Forecasts'!$E$4:$J$4</c:f>
              <c:strCache>
                <c:ptCount val="6"/>
                <c:pt idx="0">
                  <c:v>2025/26</c:v>
                </c:pt>
                <c:pt idx="1">
                  <c:v>2026/27</c:v>
                </c:pt>
                <c:pt idx="2">
                  <c:v>2027/28</c:v>
                </c:pt>
                <c:pt idx="3">
                  <c:v>2028/29</c:v>
                </c:pt>
                <c:pt idx="4">
                  <c:v>2029/30</c:v>
                </c:pt>
                <c:pt idx="5">
                  <c:v>2030/31</c:v>
                </c:pt>
              </c:strCache>
            </c:strRef>
          </c:cat>
          <c:val>
            <c:numRef>
              <c:f>'GD3 Shrinkage Forecasts'!$E$19:$J$19</c:f>
              <c:numCache>
                <c:formatCode>0.00</c:formatCode>
                <c:ptCount val="6"/>
                <c:pt idx="0">
                  <c:v>227.96139447661614</c:v>
                </c:pt>
                <c:pt idx="1">
                  <c:v>218.07711596915402</c:v>
                </c:pt>
                <c:pt idx="2">
                  <c:v>206.3810344743913</c:v>
                </c:pt>
                <c:pt idx="3">
                  <c:v>194.65898747445672</c:v>
                </c:pt>
                <c:pt idx="4">
                  <c:v>183.21079126105266</c:v>
                </c:pt>
                <c:pt idx="5">
                  <c:v>172.18641401663058</c:v>
                </c:pt>
              </c:numCache>
            </c:numRef>
          </c:val>
          <c:smooth val="0"/>
          <c:extLst>
            <c:ext xmlns:c16="http://schemas.microsoft.com/office/drawing/2014/chart" uri="{C3380CC4-5D6E-409C-BE32-E72D297353CC}">
              <c16:uniqueId val="{00000004-F0E9-4451-A639-E108F349D642}"/>
            </c:ext>
          </c:extLst>
        </c:ser>
        <c:ser>
          <c:idx val="3"/>
          <c:order val="3"/>
          <c:tx>
            <c:strRef>
              <c:f>'GD3 Shrinkage Forecasts'!$C$5</c:f>
              <c:strCache>
                <c:ptCount val="1"/>
                <c:pt idx="0">
                  <c:v>0 - Do Minimum</c:v>
                </c:pt>
              </c:strCache>
            </c:strRef>
          </c:tx>
          <c:spPr>
            <a:ln w="28575" cap="rnd">
              <a:solidFill>
                <a:schemeClr val="accent2"/>
              </a:solidFill>
              <a:round/>
            </a:ln>
            <a:effectLst/>
          </c:spPr>
          <c:marker>
            <c:symbol val="none"/>
          </c:marker>
          <c:dPt>
            <c:idx val="1"/>
            <c:marker>
              <c:symbol val="none"/>
            </c:marker>
            <c:bubble3D val="0"/>
            <c:spPr>
              <a:ln w="28575" cap="rnd">
                <a:solidFill>
                  <a:schemeClr val="tx1"/>
                </a:solidFill>
                <a:round/>
              </a:ln>
              <a:effectLst/>
            </c:spPr>
            <c:extLst>
              <c:ext xmlns:c16="http://schemas.microsoft.com/office/drawing/2014/chart" uri="{C3380CC4-5D6E-409C-BE32-E72D297353CC}">
                <c16:uniqueId val="{00000006-F0E9-4451-A639-E108F349D642}"/>
              </c:ext>
            </c:extLst>
          </c:dPt>
          <c:cat>
            <c:strRef>
              <c:f>'GD3 Shrinkage Forecasts'!$E$4:$J$4</c:f>
              <c:strCache>
                <c:ptCount val="6"/>
                <c:pt idx="0">
                  <c:v>2025/26</c:v>
                </c:pt>
                <c:pt idx="1">
                  <c:v>2026/27</c:v>
                </c:pt>
                <c:pt idx="2">
                  <c:v>2027/28</c:v>
                </c:pt>
                <c:pt idx="3">
                  <c:v>2028/29</c:v>
                </c:pt>
                <c:pt idx="4">
                  <c:v>2029/30</c:v>
                </c:pt>
                <c:pt idx="5">
                  <c:v>2030/31</c:v>
                </c:pt>
              </c:strCache>
            </c:strRef>
          </c:cat>
          <c:val>
            <c:numRef>
              <c:f>'GD3 Shrinkage Forecasts'!$E$7:$J$7</c:f>
              <c:numCache>
                <c:formatCode>0.00</c:formatCode>
                <c:ptCount val="6"/>
                <c:pt idx="0">
                  <c:v>227.96139447661614</c:v>
                </c:pt>
                <c:pt idx="1">
                  <c:v>218.07711596915402</c:v>
                </c:pt>
                <c:pt idx="2">
                  <c:v>216.00676927080724</c:v>
                </c:pt>
                <c:pt idx="3">
                  <c:v>212.12618807609579</c:v>
                </c:pt>
                <c:pt idx="4">
                  <c:v>206.83771562428842</c:v>
                </c:pt>
                <c:pt idx="5">
                  <c:v>200.5245852532185</c:v>
                </c:pt>
              </c:numCache>
            </c:numRef>
          </c:val>
          <c:smooth val="0"/>
          <c:extLst>
            <c:ext xmlns:c16="http://schemas.microsoft.com/office/drawing/2014/chart" uri="{C3380CC4-5D6E-409C-BE32-E72D297353CC}">
              <c16:uniqueId val="{00000007-F0E9-4451-A639-E108F349D642}"/>
            </c:ext>
          </c:extLst>
        </c:ser>
        <c:dLbls>
          <c:showLegendKey val="0"/>
          <c:showVal val="0"/>
          <c:showCatName val="0"/>
          <c:showSerName val="0"/>
          <c:showPercent val="0"/>
          <c:showBubbleSize val="0"/>
        </c:dLbls>
        <c:smooth val="0"/>
        <c:axId val="934298936"/>
        <c:axId val="934300376"/>
      </c:lineChart>
      <c:catAx>
        <c:axId val="934298936"/>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GD3 Regulatory Year</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300376"/>
        <c:crosses val="autoZero"/>
        <c:auto val="1"/>
        <c:lblAlgn val="ctr"/>
        <c:lblOffset val="100"/>
        <c:noMultiLvlLbl val="0"/>
      </c:catAx>
      <c:valAx>
        <c:axId val="934300376"/>
        <c:scaling>
          <c:orientation val="minMax"/>
          <c:min val="1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GWh</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2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GD3 ASP Shrinkage Scenarios ASP (mb)</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431382799141808"/>
          <c:y val="9.9012895496157979E-2"/>
          <c:w val="0.88063732697313246"/>
          <c:h val="0.7288239734393599"/>
        </c:manualLayout>
      </c:layout>
      <c:lineChart>
        <c:grouping val="standard"/>
        <c:varyColors val="0"/>
        <c:ser>
          <c:idx val="0"/>
          <c:order val="0"/>
          <c:tx>
            <c:strRef>
              <c:f>'GD3 Shrinkage Forecasts'!$C$9</c:f>
              <c:strCache>
                <c:ptCount val="1"/>
                <c:pt idx="0">
                  <c:v>1 - Maintain (Preferred)</c:v>
                </c:pt>
              </c:strCache>
            </c:strRef>
          </c:tx>
          <c:spPr>
            <a:ln w="28575" cap="rnd">
              <a:solidFill>
                <a:schemeClr val="accent6"/>
              </a:solidFill>
              <a:round/>
            </a:ln>
            <a:effectLst/>
          </c:spPr>
          <c:marker>
            <c:symbol val="none"/>
          </c:marker>
          <c:cat>
            <c:strRef>
              <c:f>'GD3 Shrinkage Forecasts'!$F$4:$J$4</c:f>
              <c:strCache>
                <c:ptCount val="5"/>
                <c:pt idx="0">
                  <c:v>2026/27</c:v>
                </c:pt>
                <c:pt idx="1">
                  <c:v>2027/28</c:v>
                </c:pt>
                <c:pt idx="2">
                  <c:v>2028/29</c:v>
                </c:pt>
                <c:pt idx="3">
                  <c:v>2029/30</c:v>
                </c:pt>
                <c:pt idx="4">
                  <c:v>2030/31</c:v>
                </c:pt>
              </c:strCache>
            </c:strRef>
          </c:cat>
          <c:val>
            <c:numRef>
              <c:f>'GD3 Shrinkage Forecasts'!$E$12:$J$12</c:f>
              <c:numCache>
                <c:formatCode>0.00</c:formatCode>
                <c:ptCount val="6"/>
                <c:pt idx="0">
                  <c:v>32.221258677696405</c:v>
                </c:pt>
                <c:pt idx="1">
                  <c:v>31.830685924950846</c:v>
                </c:pt>
                <c:pt idx="2">
                  <c:v>32.056911343140904</c:v>
                </c:pt>
                <c:pt idx="3">
                  <c:v>32.273765931902716</c:v>
                </c:pt>
                <c:pt idx="4">
                  <c:v>32.482741874286525</c:v>
                </c:pt>
                <c:pt idx="5">
                  <c:v>32.683142940109583</c:v>
                </c:pt>
              </c:numCache>
            </c:numRef>
          </c:val>
          <c:smooth val="0"/>
          <c:extLst>
            <c:ext xmlns:c16="http://schemas.microsoft.com/office/drawing/2014/chart" uri="{C3380CC4-5D6E-409C-BE32-E72D297353CC}">
              <c16:uniqueId val="{00000000-2057-499D-BD4F-D63034FDFB11}"/>
            </c:ext>
          </c:extLst>
        </c:ser>
        <c:ser>
          <c:idx val="1"/>
          <c:order val="1"/>
          <c:tx>
            <c:strRef>
              <c:f>'GD3 Shrinkage Forecasts'!$C$13</c:f>
              <c:strCache>
                <c:ptCount val="1"/>
                <c:pt idx="0">
                  <c:v>2 - Seasonal Only</c:v>
                </c:pt>
              </c:strCache>
            </c:strRef>
          </c:tx>
          <c:spPr>
            <a:ln w="28575" cap="rnd">
              <a:solidFill>
                <a:srgbClr val="7030A0"/>
              </a:solidFill>
              <a:round/>
            </a:ln>
            <a:effectLst/>
          </c:spPr>
          <c:marker>
            <c:symbol val="none"/>
          </c:marker>
          <c:cat>
            <c:strRef>
              <c:f>'GD3 Shrinkage Forecasts'!$F$4:$J$4</c:f>
              <c:strCache>
                <c:ptCount val="5"/>
                <c:pt idx="0">
                  <c:v>2026/27</c:v>
                </c:pt>
                <c:pt idx="1">
                  <c:v>2027/28</c:v>
                </c:pt>
                <c:pt idx="2">
                  <c:v>2028/29</c:v>
                </c:pt>
                <c:pt idx="3">
                  <c:v>2029/30</c:v>
                </c:pt>
                <c:pt idx="4">
                  <c:v>2030/31</c:v>
                </c:pt>
              </c:strCache>
            </c:strRef>
          </c:cat>
          <c:val>
            <c:numRef>
              <c:f>'GD3 Shrinkage Forecasts'!$E$16:$J$16</c:f>
              <c:numCache>
                <c:formatCode>0.00</c:formatCode>
                <c:ptCount val="6"/>
                <c:pt idx="0">
                  <c:v>32.221258677696405</c:v>
                </c:pt>
                <c:pt idx="1">
                  <c:v>31.830685924950846</c:v>
                </c:pt>
                <c:pt idx="2">
                  <c:v>32.841354636709276</c:v>
                </c:pt>
                <c:pt idx="3">
                  <c:v>33.843064346018714</c:v>
                </c:pt>
                <c:pt idx="4">
                  <c:v>34.835933860349357</c:v>
                </c:pt>
                <c:pt idx="5">
                  <c:v>35.82600432555224</c:v>
                </c:pt>
              </c:numCache>
            </c:numRef>
          </c:val>
          <c:smooth val="0"/>
          <c:extLst>
            <c:ext xmlns:c16="http://schemas.microsoft.com/office/drawing/2014/chart" uri="{C3380CC4-5D6E-409C-BE32-E72D297353CC}">
              <c16:uniqueId val="{00000001-2057-499D-BD4F-D63034FDFB11}"/>
            </c:ext>
          </c:extLst>
        </c:ser>
        <c:ser>
          <c:idx val="2"/>
          <c:order val="2"/>
          <c:tx>
            <c:strRef>
              <c:f>'GD3 Shrinkage Forecasts'!$C$17</c:f>
              <c:strCache>
                <c:ptCount val="1"/>
                <c:pt idx="0">
                  <c:v>3 - Do More</c:v>
                </c:pt>
              </c:strCache>
            </c:strRef>
          </c:tx>
          <c:spPr>
            <a:ln w="28575" cap="rnd">
              <a:solidFill>
                <a:schemeClr val="accent4"/>
              </a:solidFill>
              <a:round/>
            </a:ln>
            <a:effectLst/>
          </c:spPr>
          <c:marker>
            <c:symbol val="none"/>
          </c:marker>
          <c:cat>
            <c:strRef>
              <c:f>'GD3 Shrinkage Forecasts'!$F$4:$J$4</c:f>
              <c:strCache>
                <c:ptCount val="5"/>
                <c:pt idx="0">
                  <c:v>2026/27</c:v>
                </c:pt>
                <c:pt idx="1">
                  <c:v>2027/28</c:v>
                </c:pt>
                <c:pt idx="2">
                  <c:v>2028/29</c:v>
                </c:pt>
                <c:pt idx="3">
                  <c:v>2029/30</c:v>
                </c:pt>
                <c:pt idx="4">
                  <c:v>2030/31</c:v>
                </c:pt>
              </c:strCache>
            </c:strRef>
          </c:cat>
          <c:val>
            <c:numRef>
              <c:f>'GD3 Shrinkage Forecasts'!$E$20:$J$20</c:f>
              <c:numCache>
                <c:formatCode>0.00</c:formatCode>
                <c:ptCount val="6"/>
                <c:pt idx="0">
                  <c:v>32.221258677696405</c:v>
                </c:pt>
                <c:pt idx="1">
                  <c:v>31.830685924950846</c:v>
                </c:pt>
                <c:pt idx="2">
                  <c:v>31.99613246779824</c:v>
                </c:pt>
                <c:pt idx="3">
                  <c:v>32.152193065413471</c:v>
                </c:pt>
                <c:pt idx="4">
                  <c:v>32.300452374204284</c:v>
                </c:pt>
                <c:pt idx="5">
                  <c:v>32.440446835393281</c:v>
                </c:pt>
              </c:numCache>
            </c:numRef>
          </c:val>
          <c:smooth val="0"/>
          <c:extLst>
            <c:ext xmlns:c16="http://schemas.microsoft.com/office/drawing/2014/chart" uri="{C3380CC4-5D6E-409C-BE32-E72D297353CC}">
              <c16:uniqueId val="{00000002-2057-499D-BD4F-D63034FDFB11}"/>
            </c:ext>
          </c:extLst>
        </c:ser>
        <c:ser>
          <c:idx val="3"/>
          <c:order val="3"/>
          <c:tx>
            <c:strRef>
              <c:f>'GD3 Shrinkage Forecasts'!$C$5</c:f>
              <c:strCache>
                <c:ptCount val="1"/>
                <c:pt idx="0">
                  <c:v>0 - Do Minimum</c:v>
                </c:pt>
              </c:strCache>
            </c:strRef>
          </c:tx>
          <c:spPr>
            <a:ln w="28575" cap="rnd">
              <a:solidFill>
                <a:schemeClr val="accent2"/>
              </a:solidFill>
              <a:round/>
            </a:ln>
            <a:effectLst/>
          </c:spPr>
          <c:marker>
            <c:symbol val="none"/>
          </c:marker>
          <c:dPt>
            <c:idx val="1"/>
            <c:marker>
              <c:symbol val="none"/>
            </c:marker>
            <c:bubble3D val="0"/>
            <c:spPr>
              <a:ln w="28575" cap="rnd">
                <a:solidFill>
                  <a:schemeClr val="tx1"/>
                </a:solidFill>
                <a:round/>
              </a:ln>
              <a:effectLst/>
            </c:spPr>
            <c:extLst>
              <c:ext xmlns:c16="http://schemas.microsoft.com/office/drawing/2014/chart" uri="{C3380CC4-5D6E-409C-BE32-E72D297353CC}">
                <c16:uniqueId val="{00000004-2057-499D-BD4F-D63034FDFB11}"/>
              </c:ext>
            </c:extLst>
          </c:dPt>
          <c:cat>
            <c:strRef>
              <c:f>'GD3 Shrinkage Forecasts'!$F$4:$J$4</c:f>
              <c:strCache>
                <c:ptCount val="5"/>
                <c:pt idx="0">
                  <c:v>2026/27</c:v>
                </c:pt>
                <c:pt idx="1">
                  <c:v>2027/28</c:v>
                </c:pt>
                <c:pt idx="2">
                  <c:v>2028/29</c:v>
                </c:pt>
                <c:pt idx="3">
                  <c:v>2029/30</c:v>
                </c:pt>
                <c:pt idx="4">
                  <c:v>2030/31</c:v>
                </c:pt>
              </c:strCache>
            </c:strRef>
          </c:cat>
          <c:val>
            <c:numRef>
              <c:f>'GD3 Shrinkage Forecasts'!$E$8:$J$8</c:f>
              <c:numCache>
                <c:formatCode>0.00</c:formatCode>
                <c:ptCount val="6"/>
                <c:pt idx="0">
                  <c:v>32.221258677696405</c:v>
                </c:pt>
                <c:pt idx="1">
                  <c:v>31.830685924950846</c:v>
                </c:pt>
                <c:pt idx="2">
                  <c:v>34.302070006245536</c:v>
                </c:pt>
                <c:pt idx="3">
                  <c:v>36.766130099396733</c:v>
                </c:pt>
                <c:pt idx="4">
                  <c:v>39.224003360282197</c:v>
                </c:pt>
                <c:pt idx="5">
                  <c:v>41.689623147505991</c:v>
                </c:pt>
              </c:numCache>
            </c:numRef>
          </c:val>
          <c:smooth val="0"/>
          <c:extLst>
            <c:ext xmlns:c16="http://schemas.microsoft.com/office/drawing/2014/chart" uri="{C3380CC4-5D6E-409C-BE32-E72D297353CC}">
              <c16:uniqueId val="{00000005-2057-499D-BD4F-D63034FDFB11}"/>
            </c:ext>
          </c:extLst>
        </c:ser>
        <c:dLbls>
          <c:showLegendKey val="0"/>
          <c:showVal val="0"/>
          <c:showCatName val="0"/>
          <c:showSerName val="0"/>
          <c:showPercent val="0"/>
          <c:showBubbleSize val="0"/>
        </c:dLbls>
        <c:smooth val="0"/>
        <c:axId val="810791552"/>
        <c:axId val="810788312"/>
      </c:lineChart>
      <c:catAx>
        <c:axId val="810791552"/>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GD3 Regulatory Year</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0788312"/>
        <c:crosses val="autoZero"/>
        <c:auto val="1"/>
        <c:lblAlgn val="ctr"/>
        <c:lblOffset val="100"/>
        <c:noMultiLvlLbl val="0"/>
      </c:catAx>
      <c:valAx>
        <c:axId val="810788312"/>
        <c:scaling>
          <c:orientation val="minMax"/>
          <c:min val="2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ASP (mb)</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0791552"/>
        <c:crosses val="autoZero"/>
        <c:crossBetween val="between"/>
      </c:valAx>
      <c:spPr>
        <a:noFill/>
        <a:ln>
          <a:noFill/>
        </a:ln>
        <a:effectLst/>
      </c:spPr>
    </c:plotArea>
    <c:legend>
      <c:legendPos val="r"/>
      <c:layout>
        <c:manualLayout>
          <c:xMode val="edge"/>
          <c:yMode val="edge"/>
          <c:x val="0.21962150996685584"/>
          <c:y val="0.91240247452579137"/>
          <c:w val="0.55170168044347156"/>
          <c:h val="8.558255893718520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2.xml"/><Relationship Id="rId1" Type="http://schemas.openxmlformats.org/officeDocument/2006/relationships/chart" Target="../charts/chart1.xml"/></Relationships>
</file>

<file path=xl/drawings/_rels/vmlDrawing5.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5</xdr:row>
      <xdr:rowOff>0</xdr:rowOff>
    </xdr:from>
    <xdr:to>
      <xdr:col>22</xdr:col>
      <xdr:colOff>298450</xdr:colOff>
      <xdr:row>16</xdr:row>
      <xdr:rowOff>6350</xdr:rowOff>
    </xdr:to>
    <xdr:pic>
      <xdr:nvPicPr>
        <xdr:cNvPr id="4" name="Picture 3">
          <a:extLst>
            <a:ext uri="{FF2B5EF4-FFF2-40B4-BE49-F238E27FC236}">
              <a16:creationId xmlns:a16="http://schemas.microsoft.com/office/drawing/2014/main" id="{538F231C-71B8-88A7-E3FE-4F1CCC06E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6100" y="863600"/>
          <a:ext cx="8680450" cy="198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57149</xdr:colOff>
      <xdr:row>3</xdr:row>
      <xdr:rowOff>128586</xdr:rowOff>
    </xdr:from>
    <xdr:to>
      <xdr:col>23</xdr:col>
      <xdr:colOff>219075</xdr:colOff>
      <xdr:row>29</xdr:row>
      <xdr:rowOff>180974</xdr:rowOff>
    </xdr:to>
    <xdr:graphicFrame macro="">
      <xdr:nvGraphicFramePr>
        <xdr:cNvPr id="2" name="Chart 1">
          <a:extLst>
            <a:ext uri="{FF2B5EF4-FFF2-40B4-BE49-F238E27FC236}">
              <a16:creationId xmlns:a16="http://schemas.microsoft.com/office/drawing/2014/main" id="{470964D8-D539-47E8-B3E8-1EEC6D9DEC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561974</xdr:colOff>
      <xdr:row>3</xdr:row>
      <xdr:rowOff>119062</xdr:rowOff>
    </xdr:from>
    <xdr:to>
      <xdr:col>35</xdr:col>
      <xdr:colOff>414618</xdr:colOff>
      <xdr:row>30</xdr:row>
      <xdr:rowOff>9525</xdr:rowOff>
    </xdr:to>
    <xdr:graphicFrame macro="">
      <xdr:nvGraphicFramePr>
        <xdr:cNvPr id="3" name="Chart 2">
          <a:extLst>
            <a:ext uri="{FF2B5EF4-FFF2-40B4-BE49-F238E27FC236}">
              <a16:creationId xmlns:a16="http://schemas.microsoft.com/office/drawing/2014/main" id="{FE0F334E-9C64-4F0D-BCFE-FB11A287AE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18</xdr:col>
          <xdr:colOff>0</xdr:colOff>
          <xdr:row>56</xdr:row>
          <xdr:rowOff>0</xdr:rowOff>
        </xdr:from>
        <xdr:to>
          <xdr:col>32</xdr:col>
          <xdr:colOff>178594</xdr:colOff>
          <xdr:row>75</xdr:row>
          <xdr:rowOff>107156</xdr:rowOff>
        </xdr:to>
        <xdr:pic>
          <xdr:nvPicPr>
            <xdr:cNvPr id="4" name="Picture 3">
              <a:extLst>
                <a:ext uri="{FF2B5EF4-FFF2-40B4-BE49-F238E27FC236}">
                  <a16:creationId xmlns:a16="http://schemas.microsoft.com/office/drawing/2014/main" id="{0C1A9505-5BC3-4354-B7FD-E264FE0C2EF5}"/>
                </a:ext>
              </a:extLst>
            </xdr:cNvPr>
            <xdr:cNvPicPr>
              <a:picLocks noChangeAspect="1" noChangeArrowheads="1"/>
              <a:extLst>
                <a:ext uri="{84589F7E-364E-4C9E-8A38-B11213B215E9}">
                  <a14:cameraTool cellRange="$B$2:$K$21" spid="_x0000_s122999"/>
                </a:ext>
              </a:extLst>
            </xdr:cNvPicPr>
          </xdr:nvPicPr>
          <xdr:blipFill>
            <a:blip xmlns:r="http://schemas.openxmlformats.org/officeDocument/2006/relationships" r:embed="rId3"/>
            <a:srcRect/>
            <a:stretch>
              <a:fillRect/>
            </a:stretch>
          </xdr:blipFill>
          <xdr:spPr bwMode="auto">
            <a:xfrm>
              <a:off x="14323219" y="10489406"/>
              <a:ext cx="9179719" cy="370284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ortherngas.sharepoint.com/sites/GD3BusinessPlanTeam2/Business%20Plan/2.%20Business%20Plan%20Version%202%2020%20Sept/8.0%20Appendices/EJPs%20&amp;%20CBAs/Pressure%20Management/Pressure%20Management%20GD3%20CBA%20Template%20v5.xlsb" TargetMode="External"/><Relationship Id="rId1" Type="http://schemas.openxmlformats.org/officeDocument/2006/relationships/externalLinkPath" Target="https://northerngas.sharepoint.com/sites/GD3BusinessPlanTeam2/Business%20Plan/2.%20Business%20Plan%20Version%202%2020%20Sept/8.0%20Appendices/EJPs%20&amp;%20CBAs/Pressure%20Management/Pressure%20Management%20GD3%20CBA%20Template%20v5.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hanges Log"/>
      <sheetName val="Guidance"/>
      <sheetName val="Summary"/>
      <sheetName val="Blank"/>
      <sheetName val="Full Opt. Considered"/>
      <sheetName val="Fixed Data"/>
      <sheetName val="Risk Register"/>
      <sheetName val="Baseline"/>
      <sheetName val="Baseline Workings"/>
      <sheetName val="Option_1"/>
      <sheetName val="Option_1 Workings"/>
      <sheetName val="Option_2"/>
      <sheetName val="Option_2 Workings"/>
      <sheetName val="Option_3"/>
      <sheetName val="Option_3 Workings"/>
      <sheetName val="Option_4"/>
      <sheetName val="Option_4 Workings"/>
      <sheetName val="Option_5"/>
      <sheetName val="Option_5 Workings"/>
      <sheetName val="Option_6"/>
      <sheetName val="Option_6 Workings"/>
      <sheetName val="Option_7"/>
      <sheetName val="Option_7 Workings"/>
      <sheetName val="Option_8"/>
      <sheetName val="Option_8 Workings"/>
      <sheetName val="Option_9"/>
      <sheetName val="Option_9 Workings"/>
      <sheetName val="Option_10"/>
      <sheetName val="Option_10 Workings"/>
    </sheetNames>
    <sheetDataSet>
      <sheetData sheetId="0"/>
      <sheetData sheetId="1"/>
      <sheetData sheetId="2"/>
      <sheetData sheetId="3"/>
      <sheetData sheetId="4"/>
      <sheetData sheetId="5"/>
      <sheetData sheetId="6"/>
      <sheetData sheetId="7"/>
      <sheetData sheetId="8">
        <row r="10">
          <cell r="B10">
            <v>2027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topLeftCell="A4" zoomScale="85" zoomScaleNormal="85" workbookViewId="0">
      <selection activeCell="D26" sqref="D26"/>
    </sheetView>
  </sheetViews>
  <sheetFormatPr defaultColWidth="9" defaultRowHeight="13.5"/>
  <cols>
    <col min="1" max="16384" width="9" style="41"/>
  </cols>
  <sheetData>
    <row r="6" spans="1:10" ht="14" thickBot="1"/>
    <row r="7" spans="1:10" ht="14" thickTop="1">
      <c r="A7" s="411" t="s">
        <v>0</v>
      </c>
      <c r="B7" s="411"/>
      <c r="C7" s="411"/>
      <c r="D7" s="411"/>
      <c r="E7" s="411"/>
      <c r="F7" s="411"/>
      <c r="G7" s="411"/>
      <c r="H7" s="411"/>
      <c r="I7" s="411"/>
      <c r="J7" s="411"/>
    </row>
    <row r="8" spans="1:10">
      <c r="A8" s="412"/>
      <c r="B8" s="412"/>
      <c r="C8" s="412"/>
      <c r="D8" s="412"/>
      <c r="E8" s="412"/>
      <c r="F8" s="412"/>
      <c r="G8" s="412"/>
      <c r="H8" s="412"/>
      <c r="I8" s="412"/>
      <c r="J8" s="412"/>
    </row>
    <row r="9" spans="1:10">
      <c r="A9" s="413"/>
      <c r="B9" s="413"/>
      <c r="C9" s="413"/>
      <c r="D9" s="413"/>
      <c r="E9" s="413"/>
      <c r="F9" s="413"/>
      <c r="G9" s="413"/>
      <c r="H9" s="413"/>
      <c r="I9" s="413"/>
      <c r="J9" s="413"/>
    </row>
    <row r="10" spans="1:10">
      <c r="A10" s="414" t="s">
        <v>1</v>
      </c>
      <c r="B10" s="415"/>
      <c r="C10" s="417"/>
      <c r="D10" s="418"/>
      <c r="E10" s="420" t="s">
        <v>2</v>
      </c>
      <c r="F10" s="420"/>
      <c r="G10" s="422"/>
      <c r="H10" s="422"/>
      <c r="I10" s="422"/>
      <c r="J10" s="422"/>
    </row>
    <row r="11" spans="1:10">
      <c r="A11" s="416"/>
      <c r="B11" s="416"/>
      <c r="C11" s="419"/>
      <c r="D11" s="419"/>
      <c r="E11" s="421"/>
      <c r="F11" s="421"/>
      <c r="G11" s="409"/>
      <c r="H11" s="409"/>
      <c r="I11" s="409"/>
      <c r="J11" s="409"/>
    </row>
    <row r="12" spans="1:10">
      <c r="A12" s="416"/>
      <c r="B12" s="416"/>
      <c r="C12" s="419"/>
      <c r="D12" s="419"/>
      <c r="E12" s="421"/>
      <c r="F12" s="421"/>
      <c r="G12" s="409"/>
      <c r="H12" s="409"/>
      <c r="I12" s="409"/>
      <c r="J12" s="409"/>
    </row>
    <row r="13" spans="1:10">
      <c r="A13" s="416"/>
      <c r="B13" s="416"/>
      <c r="C13" s="419"/>
      <c r="D13" s="419"/>
      <c r="E13" s="421"/>
      <c r="F13" s="421"/>
      <c r="G13" s="409"/>
      <c r="H13" s="409"/>
      <c r="I13" s="409"/>
      <c r="J13" s="409"/>
    </row>
    <row r="14" spans="1:10">
      <c r="A14" s="416"/>
      <c r="B14" s="416"/>
      <c r="C14" s="419"/>
      <c r="D14" s="419"/>
      <c r="E14" s="421" t="s">
        <v>3</v>
      </c>
      <c r="F14" s="421"/>
      <c r="G14" s="409" t="s">
        <v>4</v>
      </c>
      <c r="H14" s="409"/>
      <c r="I14" s="409"/>
      <c r="J14" s="409"/>
    </row>
    <row r="15" spans="1:10">
      <c r="A15" s="416"/>
      <c r="B15" s="416"/>
      <c r="C15" s="419"/>
      <c r="D15" s="419"/>
      <c r="E15" s="421"/>
      <c r="F15" s="421"/>
      <c r="G15" s="409"/>
      <c r="H15" s="409"/>
      <c r="I15" s="409"/>
      <c r="J15" s="409"/>
    </row>
    <row r="16" spans="1:10">
      <c r="A16" s="416"/>
      <c r="B16" s="416"/>
      <c r="C16" s="419"/>
      <c r="D16" s="419"/>
      <c r="E16" s="421"/>
      <c r="F16" s="421"/>
      <c r="G16" s="409"/>
      <c r="H16" s="409"/>
      <c r="I16" s="409"/>
      <c r="J16" s="409"/>
    </row>
    <row r="17" spans="1:10">
      <c r="A17" s="416"/>
      <c r="B17" s="416"/>
      <c r="C17" s="419"/>
      <c r="D17" s="419"/>
      <c r="E17" s="421"/>
      <c r="F17" s="421"/>
      <c r="G17" s="409"/>
      <c r="H17" s="409"/>
      <c r="I17" s="409"/>
      <c r="J17" s="409"/>
    </row>
    <row r="18" spans="1:10">
      <c r="A18" s="416"/>
      <c r="B18" s="416"/>
      <c r="C18" s="419"/>
      <c r="D18" s="419"/>
      <c r="E18" s="421" t="s">
        <v>5</v>
      </c>
      <c r="F18" s="421"/>
      <c r="G18" s="409"/>
      <c r="H18" s="409"/>
      <c r="I18" s="409"/>
      <c r="J18" s="409"/>
    </row>
    <row r="19" spans="1:10">
      <c r="A19" s="416"/>
      <c r="B19" s="416"/>
      <c r="C19" s="419"/>
      <c r="D19" s="419"/>
      <c r="E19" s="421"/>
      <c r="F19" s="421"/>
      <c r="G19" s="409"/>
      <c r="H19" s="409"/>
      <c r="I19" s="409"/>
      <c r="J19" s="409"/>
    </row>
    <row r="20" spans="1:10">
      <c r="A20" s="416"/>
      <c r="B20" s="416"/>
      <c r="C20" s="419"/>
      <c r="D20" s="419"/>
      <c r="E20" s="421"/>
      <c r="F20" s="421"/>
      <c r="G20" s="409"/>
      <c r="H20" s="409"/>
      <c r="I20" s="409"/>
      <c r="J20" s="409"/>
    </row>
    <row r="21" spans="1:10">
      <c r="A21" s="416"/>
      <c r="B21" s="416"/>
      <c r="C21" s="419"/>
      <c r="D21" s="419"/>
      <c r="E21" s="421"/>
      <c r="F21" s="421"/>
      <c r="G21" s="409"/>
      <c r="H21" s="409"/>
      <c r="I21" s="409"/>
      <c r="J21" s="409"/>
    </row>
    <row r="22" spans="1:10">
      <c r="A22" s="416"/>
      <c r="B22" s="416"/>
      <c r="C22" s="419"/>
      <c r="D22" s="419"/>
      <c r="E22" s="421" t="s">
        <v>6</v>
      </c>
      <c r="F22" s="421"/>
      <c r="G22" s="410"/>
      <c r="H22" s="409"/>
      <c r="I22" s="409"/>
      <c r="J22" s="409"/>
    </row>
    <row r="23" spans="1:10">
      <c r="A23" s="416"/>
      <c r="B23" s="416"/>
      <c r="C23" s="419"/>
      <c r="D23" s="419"/>
      <c r="E23" s="421"/>
      <c r="F23" s="421"/>
      <c r="G23" s="409"/>
      <c r="H23" s="409"/>
      <c r="I23" s="409"/>
      <c r="J23" s="409"/>
    </row>
    <row r="24" spans="1:10">
      <c r="A24" s="416"/>
      <c r="B24" s="416"/>
      <c r="C24" s="419"/>
      <c r="D24" s="419"/>
      <c r="E24" s="421"/>
      <c r="F24" s="421"/>
      <c r="G24" s="409"/>
      <c r="H24" s="409"/>
      <c r="I24" s="409"/>
      <c r="J24" s="409"/>
    </row>
    <row r="25" spans="1:10">
      <c r="A25" s="416"/>
      <c r="B25" s="416"/>
      <c r="C25" s="419"/>
      <c r="D25" s="419"/>
      <c r="E25" s="421"/>
      <c r="F25" s="421"/>
      <c r="G25" s="409"/>
      <c r="H25" s="409"/>
      <c r="I25" s="409"/>
      <c r="J25" s="409"/>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topLeftCell="A12" workbookViewId="0">
      <selection activeCell="B25" sqref="B25:S25"/>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5" spans="1:19" ht="14" thickBot="1"/>
    <row r="6" spans="1:19" ht="21.5" thickBot="1">
      <c r="A6" s="317"/>
      <c r="B6" s="336" t="s">
        <v>387</v>
      </c>
      <c r="C6" s="336" t="s">
        <v>507</v>
      </c>
      <c r="D6" s="336" t="s">
        <v>508</v>
      </c>
      <c r="E6" s="337" t="s">
        <v>509</v>
      </c>
      <c r="F6" s="338"/>
      <c r="G6" s="338"/>
      <c r="H6" s="338"/>
      <c r="I6" s="338"/>
      <c r="J6" s="338"/>
    </row>
    <row r="7" spans="1:19" ht="15" thickBot="1">
      <c r="A7" s="317" t="s">
        <v>125</v>
      </c>
      <c r="B7" s="339"/>
      <c r="C7" s="339"/>
      <c r="D7" s="339"/>
      <c r="E7" s="335" t="s">
        <v>510</v>
      </c>
      <c r="F7" s="335" t="s">
        <v>511</v>
      </c>
      <c r="G7" s="335" t="s">
        <v>512</v>
      </c>
      <c r="H7" s="335" t="s">
        <v>513</v>
      </c>
      <c r="I7" s="335" t="s">
        <v>514</v>
      </c>
      <c r="J7" s="335" t="s">
        <v>515</v>
      </c>
    </row>
    <row r="8" spans="1:19" ht="14" thickBot="1">
      <c r="A8" s="333" t="s">
        <v>368</v>
      </c>
      <c r="B8" s="318" t="s">
        <v>279</v>
      </c>
      <c r="C8" s="319">
        <v>200</v>
      </c>
      <c r="D8" s="320">
        <f>1450</f>
        <v>1450</v>
      </c>
      <c r="E8" s="321">
        <f t="shared" ref="E8:I15" si="0">$C8*$D8/5</f>
        <v>58000</v>
      </c>
      <c r="F8" s="321">
        <f t="shared" si="0"/>
        <v>58000</v>
      </c>
      <c r="G8" s="321">
        <f t="shared" si="0"/>
        <v>58000</v>
      </c>
      <c r="H8" s="321">
        <f t="shared" si="0"/>
        <v>58000</v>
      </c>
      <c r="I8" s="321">
        <f t="shared" si="0"/>
        <v>58000</v>
      </c>
      <c r="J8" s="320">
        <f t="shared" ref="J8:J15" si="1">SUM(E8:I8)</f>
        <v>290000</v>
      </c>
    </row>
    <row r="9" spans="1:19" ht="14" thickBot="1">
      <c r="A9" s="334" t="s">
        <v>370</v>
      </c>
      <c r="B9" s="322" t="s">
        <v>279</v>
      </c>
      <c r="C9" s="323">
        <v>900</v>
      </c>
      <c r="D9" s="324">
        <f>1658.8</f>
        <v>1658.8</v>
      </c>
      <c r="E9" s="321">
        <f t="shared" si="0"/>
        <v>298584</v>
      </c>
      <c r="F9" s="321">
        <f t="shared" si="0"/>
        <v>298584</v>
      </c>
      <c r="G9" s="321">
        <f t="shared" si="0"/>
        <v>298584</v>
      </c>
      <c r="H9" s="321">
        <f t="shared" si="0"/>
        <v>298584</v>
      </c>
      <c r="I9" s="321">
        <f t="shared" si="0"/>
        <v>298584</v>
      </c>
      <c r="J9" s="320">
        <f t="shared" si="1"/>
        <v>1492920</v>
      </c>
    </row>
    <row r="10" spans="1:19" ht="14" thickBot="1">
      <c r="A10" s="334" t="s">
        <v>371</v>
      </c>
      <c r="B10" s="322" t="s">
        <v>516</v>
      </c>
      <c r="C10" s="323">
        <v>0</v>
      </c>
      <c r="D10" s="324">
        <f>1740</f>
        <v>1740</v>
      </c>
      <c r="E10" s="321">
        <f t="shared" si="0"/>
        <v>0</v>
      </c>
      <c r="F10" s="321">
        <f t="shared" si="0"/>
        <v>0</v>
      </c>
      <c r="G10" s="321">
        <f t="shared" si="0"/>
        <v>0</v>
      </c>
      <c r="H10" s="321">
        <f t="shared" si="0"/>
        <v>0</v>
      </c>
      <c r="I10" s="321">
        <f t="shared" si="0"/>
        <v>0</v>
      </c>
      <c r="J10" s="320">
        <f t="shared" si="1"/>
        <v>0</v>
      </c>
    </row>
    <row r="11" spans="1:19" ht="14" thickBot="1">
      <c r="A11" s="334" t="s">
        <v>372</v>
      </c>
      <c r="B11" s="322" t="s">
        <v>279</v>
      </c>
      <c r="C11" s="323">
        <v>0</v>
      </c>
      <c r="D11" s="324">
        <f>8120</f>
        <v>8120</v>
      </c>
      <c r="E11" s="321">
        <f t="shared" si="0"/>
        <v>0</v>
      </c>
      <c r="F11" s="321">
        <f t="shared" si="0"/>
        <v>0</v>
      </c>
      <c r="G11" s="321">
        <f t="shared" si="0"/>
        <v>0</v>
      </c>
      <c r="H11" s="321">
        <f t="shared" si="0"/>
        <v>0</v>
      </c>
      <c r="I11" s="321">
        <f t="shared" si="0"/>
        <v>0</v>
      </c>
      <c r="J11" s="320">
        <f t="shared" si="1"/>
        <v>0</v>
      </c>
    </row>
    <row r="12" spans="1:19" ht="14" thickBot="1">
      <c r="A12" s="334" t="s">
        <v>373</v>
      </c>
      <c r="B12" s="322" t="s">
        <v>517</v>
      </c>
      <c r="C12" s="323">
        <v>0</v>
      </c>
      <c r="D12" s="324">
        <f>1983.6</f>
        <v>1983.6</v>
      </c>
      <c r="E12" s="321">
        <f t="shared" si="0"/>
        <v>0</v>
      </c>
      <c r="F12" s="321">
        <f t="shared" si="0"/>
        <v>0</v>
      </c>
      <c r="G12" s="321">
        <f t="shared" si="0"/>
        <v>0</v>
      </c>
      <c r="H12" s="321">
        <f t="shared" si="0"/>
        <v>0</v>
      </c>
      <c r="I12" s="321">
        <f t="shared" si="0"/>
        <v>0</v>
      </c>
      <c r="J12" s="320">
        <f t="shared" si="1"/>
        <v>0</v>
      </c>
    </row>
    <row r="13" spans="1:19" ht="14" thickBot="1">
      <c r="A13" s="334" t="s">
        <v>374</v>
      </c>
      <c r="B13" s="322" t="s">
        <v>279</v>
      </c>
      <c r="C13" s="323">
        <v>2000</v>
      </c>
      <c r="D13" s="324">
        <f>1276</f>
        <v>1276</v>
      </c>
      <c r="E13" s="321">
        <f t="shared" si="0"/>
        <v>510400</v>
      </c>
      <c r="F13" s="321">
        <f t="shared" si="0"/>
        <v>510400</v>
      </c>
      <c r="G13" s="321">
        <f t="shared" si="0"/>
        <v>510400</v>
      </c>
      <c r="H13" s="321">
        <f t="shared" si="0"/>
        <v>510400</v>
      </c>
      <c r="I13" s="321">
        <f t="shared" si="0"/>
        <v>510400</v>
      </c>
      <c r="J13" s="320">
        <f t="shared" si="1"/>
        <v>2552000</v>
      </c>
    </row>
    <row r="14" spans="1:19" ht="14" thickBot="1">
      <c r="A14" s="334" t="s">
        <v>375</v>
      </c>
      <c r="B14" s="322" t="s">
        <v>279</v>
      </c>
      <c r="C14" s="323">
        <v>200</v>
      </c>
      <c r="D14" s="324">
        <f>1740</f>
        <v>1740</v>
      </c>
      <c r="E14" s="321">
        <f t="shared" si="0"/>
        <v>69600</v>
      </c>
      <c r="F14" s="321">
        <f t="shared" si="0"/>
        <v>69600</v>
      </c>
      <c r="G14" s="321">
        <f t="shared" si="0"/>
        <v>69600</v>
      </c>
      <c r="H14" s="321">
        <f t="shared" si="0"/>
        <v>69600</v>
      </c>
      <c r="I14" s="321">
        <f t="shared" si="0"/>
        <v>69600</v>
      </c>
      <c r="J14" s="320">
        <f t="shared" si="1"/>
        <v>348000</v>
      </c>
    </row>
    <row r="15" spans="1:19" ht="14" thickBot="1">
      <c r="A15" s="334" t="s">
        <v>376</v>
      </c>
      <c r="B15" s="322" t="s">
        <v>279</v>
      </c>
      <c r="C15" s="323">
        <v>0</v>
      </c>
      <c r="D15" s="324">
        <f>904800</f>
        <v>904800</v>
      </c>
      <c r="E15" s="321">
        <f t="shared" si="0"/>
        <v>0</v>
      </c>
      <c r="F15" s="321">
        <f t="shared" si="0"/>
        <v>0</v>
      </c>
      <c r="G15" s="321">
        <f t="shared" si="0"/>
        <v>0</v>
      </c>
      <c r="H15" s="321">
        <f t="shared" si="0"/>
        <v>0</v>
      </c>
      <c r="I15" s="321">
        <f t="shared" si="0"/>
        <v>0</v>
      </c>
      <c r="J15" s="320">
        <f t="shared" si="1"/>
        <v>0</v>
      </c>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557" t="s">
        <v>520</v>
      </c>
      <c r="C23" s="557"/>
      <c r="D23" s="557"/>
      <c r="E23" s="557"/>
      <c r="F23" s="557"/>
      <c r="G23" s="557"/>
      <c r="H23" s="557"/>
      <c r="I23" s="557"/>
      <c r="J23" s="557"/>
      <c r="K23" s="557"/>
      <c r="L23" s="557"/>
      <c r="M23" s="557"/>
      <c r="N23" s="557"/>
      <c r="O23" s="557"/>
      <c r="P23" s="557"/>
      <c r="Q23" s="557"/>
      <c r="R23" s="557"/>
      <c r="S23" s="557"/>
    </row>
    <row r="24" spans="1:19">
      <c r="A24" s="158" t="s">
        <v>340</v>
      </c>
      <c r="B24" s="557" t="s">
        <v>521</v>
      </c>
      <c r="C24" s="557"/>
      <c r="D24" s="557"/>
      <c r="E24" s="557"/>
      <c r="F24" s="557"/>
      <c r="G24" s="557"/>
      <c r="H24" s="557"/>
      <c r="I24" s="557"/>
      <c r="J24" s="557"/>
      <c r="K24" s="557"/>
      <c r="L24" s="557"/>
      <c r="M24" s="557"/>
      <c r="N24" s="557"/>
      <c r="O24" s="557"/>
      <c r="P24" s="557"/>
      <c r="Q24" s="557"/>
      <c r="R24" s="557"/>
      <c r="S24" s="557"/>
    </row>
    <row r="25" spans="1:19">
      <c r="A25" s="159" t="s">
        <v>395</v>
      </c>
      <c r="B25" s="557" t="s">
        <v>522</v>
      </c>
      <c r="C25" s="557"/>
      <c r="D25" s="557"/>
      <c r="E25" s="557"/>
      <c r="F25" s="557"/>
      <c r="G25" s="557"/>
      <c r="H25" s="557"/>
      <c r="I25" s="557"/>
      <c r="J25" s="557"/>
      <c r="K25" s="557"/>
      <c r="L25" s="557"/>
      <c r="M25" s="557"/>
      <c r="N25" s="557"/>
      <c r="O25" s="557"/>
      <c r="P25" s="557"/>
      <c r="Q25" s="557"/>
      <c r="R25" s="557"/>
      <c r="S25" s="557"/>
    </row>
    <row r="26" spans="1:19">
      <c r="A26" s="159" t="s">
        <v>471</v>
      </c>
      <c r="B26" s="557" t="s">
        <v>523</v>
      </c>
      <c r="C26" s="557"/>
      <c r="D26" s="557"/>
      <c r="E26" s="557"/>
      <c r="F26" s="557"/>
      <c r="G26" s="557"/>
      <c r="H26" s="557"/>
      <c r="I26" s="557"/>
      <c r="J26" s="557"/>
      <c r="K26" s="557"/>
      <c r="L26" s="557"/>
      <c r="M26" s="557"/>
      <c r="N26" s="557"/>
      <c r="O26" s="557"/>
      <c r="P26" s="557"/>
      <c r="Q26" s="557"/>
      <c r="R26" s="557"/>
      <c r="S26" s="557"/>
    </row>
    <row r="27" spans="1:19">
      <c r="A27" s="159" t="s">
        <v>472</v>
      </c>
      <c r="B27" s="557" t="s">
        <v>523</v>
      </c>
      <c r="C27" s="557"/>
      <c r="D27" s="557"/>
      <c r="E27" s="557"/>
      <c r="F27" s="557"/>
      <c r="G27" s="557"/>
      <c r="H27" s="557"/>
      <c r="I27" s="557"/>
      <c r="J27" s="557"/>
      <c r="K27" s="557"/>
      <c r="L27" s="557"/>
      <c r="M27" s="557"/>
      <c r="N27" s="557"/>
      <c r="O27" s="557"/>
      <c r="P27" s="557"/>
      <c r="Q27" s="557"/>
      <c r="R27" s="557"/>
      <c r="S27" s="557"/>
    </row>
    <row r="31" spans="1:19">
      <c r="A31" s="4" t="s">
        <v>524</v>
      </c>
    </row>
    <row r="32" spans="1:19">
      <c r="A32" t="s">
        <v>525</v>
      </c>
    </row>
    <row r="34" spans="1:1">
      <c r="A34" s="4" t="s">
        <v>526</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abSelected="1" zoomScale="70" zoomScaleNormal="70" workbookViewId="0">
      <selection activeCell="B5" sqref="B5"/>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326" t="s">
        <v>527</v>
      </c>
      <c r="E4" s="53" t="s">
        <v>334</v>
      </c>
      <c r="F4" s="91">
        <v>45632</v>
      </c>
      <c r="G4" s="28"/>
      <c r="H4" s="10"/>
      <c r="I4" s="497"/>
      <c r="J4" s="498"/>
      <c r="K4" s="498"/>
      <c r="L4" s="498"/>
      <c r="M4" s="498"/>
      <c r="N4" s="499"/>
      <c r="P4" s="503"/>
      <c r="Q4" s="504"/>
      <c r="R4" s="504"/>
      <c r="S4" s="504"/>
      <c r="T4" s="504"/>
      <c r="U4" s="505"/>
    </row>
    <row r="5" spans="1:21" outlineLevel="1">
      <c r="A5" s="13" t="s">
        <v>335</v>
      </c>
      <c r="B5" s="88" t="s">
        <v>336</v>
      </c>
      <c r="E5" s="14"/>
      <c r="H5" s="10"/>
      <c r="I5" s="506" t="s">
        <v>528</v>
      </c>
      <c r="J5" s="507"/>
      <c r="K5" s="507"/>
      <c r="L5" s="507"/>
      <c r="M5" s="507"/>
      <c r="N5" s="508"/>
      <c r="P5" s="506" t="s">
        <v>529</v>
      </c>
      <c r="Q5" s="507"/>
      <c r="R5" s="507"/>
      <c r="S5" s="507"/>
      <c r="T5" s="507"/>
      <c r="U5" s="508"/>
    </row>
    <row r="6" spans="1:21" outlineLevel="1">
      <c r="A6" s="13" t="s">
        <v>339</v>
      </c>
      <c r="B6" s="88" t="s">
        <v>340</v>
      </c>
      <c r="E6" s="53" t="s">
        <v>341</v>
      </c>
      <c r="F6" s="90" t="s">
        <v>342</v>
      </c>
      <c r="H6" s="10"/>
      <c r="I6" s="509"/>
      <c r="J6" s="510"/>
      <c r="K6" s="510"/>
      <c r="L6" s="510"/>
      <c r="M6" s="510"/>
      <c r="N6" s="511"/>
      <c r="P6" s="509"/>
      <c r="Q6" s="510"/>
      <c r="R6" s="510"/>
      <c r="S6" s="510"/>
      <c r="T6" s="510"/>
      <c r="U6" s="511"/>
    </row>
    <row r="7" spans="1:21" outlineLevel="1">
      <c r="A7" s="13" t="s">
        <v>343</v>
      </c>
      <c r="B7" s="88" t="s">
        <v>160</v>
      </c>
      <c r="E7" s="14"/>
      <c r="H7" s="10"/>
      <c r="I7" s="509"/>
      <c r="J7" s="510"/>
      <c r="K7" s="510"/>
      <c r="L7" s="510"/>
      <c r="M7" s="510"/>
      <c r="N7" s="511"/>
      <c r="P7" s="509"/>
      <c r="Q7" s="510"/>
      <c r="R7" s="510"/>
      <c r="S7" s="510"/>
      <c r="T7" s="510"/>
      <c r="U7" s="511"/>
    </row>
    <row r="8" spans="1:21" ht="41" outlineLevel="1" thickBot="1">
      <c r="A8" s="34" t="s">
        <v>345</v>
      </c>
      <c r="B8" s="327" t="s">
        <v>346</v>
      </c>
      <c r="E8" s="14"/>
      <c r="H8" s="10"/>
      <c r="I8" s="509"/>
      <c r="J8" s="510"/>
      <c r="K8" s="510"/>
      <c r="L8" s="510"/>
      <c r="M8" s="510"/>
      <c r="N8" s="511"/>
      <c r="P8" s="509"/>
      <c r="Q8" s="510"/>
      <c r="R8" s="510"/>
      <c r="S8" s="510"/>
      <c r="T8" s="510"/>
      <c r="U8" s="511"/>
    </row>
    <row r="9" spans="1:21" outlineLevel="1">
      <c r="E9" s="14"/>
      <c r="H9" s="10"/>
      <c r="I9" s="509"/>
      <c r="J9" s="510"/>
      <c r="K9" s="510"/>
      <c r="L9" s="510"/>
      <c r="M9" s="510"/>
      <c r="N9" s="511"/>
      <c r="P9" s="509"/>
      <c r="Q9" s="510"/>
      <c r="R9" s="510"/>
      <c r="S9" s="510"/>
      <c r="T9" s="510"/>
      <c r="U9" s="511"/>
    </row>
    <row r="10" spans="1:21" ht="14" outlineLevel="1" thickBot="1">
      <c r="A10" s="32" t="s">
        <v>347</v>
      </c>
      <c r="B10" s="35">
        <f>[1]Baseline!B10</f>
        <v>2027</v>
      </c>
      <c r="E10" s="14"/>
      <c r="H10" s="10"/>
      <c r="I10" s="509"/>
      <c r="J10" s="510"/>
      <c r="K10" s="510"/>
      <c r="L10" s="510"/>
      <c r="M10" s="510"/>
      <c r="N10" s="511"/>
      <c r="P10" s="509"/>
      <c r="Q10" s="510"/>
      <c r="R10" s="510"/>
      <c r="S10" s="510"/>
      <c r="T10" s="510"/>
      <c r="U10" s="511"/>
    </row>
    <row r="11" spans="1:21" outlineLevel="1">
      <c r="A11" s="16"/>
      <c r="H11" s="10"/>
      <c r="I11" s="509"/>
      <c r="J11" s="510"/>
      <c r="K11" s="510"/>
      <c r="L11" s="510"/>
      <c r="M11" s="510"/>
      <c r="N11" s="511"/>
      <c r="P11" s="509"/>
      <c r="Q11" s="510"/>
      <c r="R11" s="510"/>
      <c r="S11" s="510"/>
      <c r="T11" s="510"/>
      <c r="U11" s="511"/>
    </row>
    <row r="12" spans="1:21" ht="40.5" outlineLevel="1">
      <c r="A12" s="26" t="s">
        <v>348</v>
      </c>
      <c r="B12" s="26" t="s">
        <v>349</v>
      </c>
      <c r="C12" s="26" t="s">
        <v>350</v>
      </c>
      <c r="D12" s="26" t="s">
        <v>351</v>
      </c>
      <c r="E12" s="26" t="s">
        <v>352</v>
      </c>
      <c r="F12" s="26" t="s">
        <v>353</v>
      </c>
      <c r="G12" s="26" t="s">
        <v>354</v>
      </c>
      <c r="I12" s="509"/>
      <c r="J12" s="510"/>
      <c r="K12" s="510"/>
      <c r="L12" s="510"/>
      <c r="M12" s="510"/>
      <c r="N12" s="511"/>
      <c r="P12" s="509"/>
      <c r="Q12" s="510"/>
      <c r="R12" s="510"/>
      <c r="S12" s="510"/>
      <c r="T12" s="510"/>
      <c r="U12" s="511"/>
    </row>
    <row r="13" spans="1:21" outlineLevel="1">
      <c r="A13" s="58">
        <v>2035</v>
      </c>
      <c r="B13" s="21">
        <f t="shared" ref="B13:B18" si="0">INDEX($E$204:$AW$204,1,MATCH($A13,$E$53:$BB$53,0))</f>
        <v>-755.31076780531998</v>
      </c>
      <c r="C13" s="21">
        <f>B13-Baseline!B13</f>
        <v>69.720626197803313</v>
      </c>
      <c r="D13" s="21">
        <f t="shared" ref="D13:D18" si="1">INDEX($E$205:$AW$205,1,MATCH($A13,$E$53:$BB$53,0))</f>
        <v>-432.77855649295958</v>
      </c>
      <c r="E13" s="21">
        <f>D13-Baseline!D13</f>
        <v>37.721072018012421</v>
      </c>
      <c r="F13" s="21">
        <f t="shared" ref="F13:F18" si="2">INDEX($E$206:$AW$206,1,MATCH($A13,$E$53:$BB$53,0))</f>
        <v>-1077.8916007227972</v>
      </c>
      <c r="G13" s="21">
        <f>F13-Baseline!F13</f>
        <v>101.70104022370288</v>
      </c>
      <c r="I13" s="509"/>
      <c r="J13" s="510"/>
      <c r="K13" s="510"/>
      <c r="L13" s="510"/>
      <c r="M13" s="510"/>
      <c r="N13" s="511"/>
      <c r="P13" s="509"/>
      <c r="Q13" s="510"/>
      <c r="R13" s="510"/>
      <c r="S13" s="510"/>
      <c r="T13" s="510"/>
      <c r="U13" s="511"/>
    </row>
    <row r="14" spans="1:21" outlineLevel="1">
      <c r="A14" s="58">
        <v>2040</v>
      </c>
      <c r="B14" s="21">
        <f t="shared" si="0"/>
        <v>-1095.5722456544081</v>
      </c>
      <c r="C14" s="21">
        <f>B14-Baseline!B14</f>
        <v>115.02361987349127</v>
      </c>
      <c r="D14" s="21">
        <f t="shared" si="1"/>
        <v>-624.5200967864364</v>
      </c>
      <c r="E14" s="21">
        <f>D14-Baseline!D14</f>
        <v>63.026130268803399</v>
      </c>
      <c r="F14" s="21">
        <f t="shared" si="2"/>
        <v>-1567.0975846918814</v>
      </c>
      <c r="G14" s="21">
        <f>F14-Baseline!F14</f>
        <v>167.05918299042992</v>
      </c>
      <c r="I14" s="509"/>
      <c r="J14" s="510"/>
      <c r="K14" s="510"/>
      <c r="L14" s="510"/>
      <c r="M14" s="510"/>
      <c r="N14" s="511"/>
      <c r="P14" s="509"/>
      <c r="Q14" s="510"/>
      <c r="R14" s="510"/>
      <c r="S14" s="510"/>
      <c r="T14" s="510"/>
      <c r="U14" s="511"/>
    </row>
    <row r="15" spans="1:21" outlineLevel="1">
      <c r="A15" s="58">
        <v>2045</v>
      </c>
      <c r="B15" s="21">
        <f t="shared" si="0"/>
        <v>-1401.6168970844251</v>
      </c>
      <c r="C15" s="21">
        <f>B15-Baseline!B15</f>
        <v>155.93227556827264</v>
      </c>
      <c r="D15" s="21">
        <f t="shared" si="1"/>
        <v>-795.46225600263506</v>
      </c>
      <c r="E15" s="21">
        <f>D15-Baseline!D15</f>
        <v>85.766978481655201</v>
      </c>
      <c r="F15" s="21">
        <f t="shared" si="2"/>
        <v>-2008.0525264837158</v>
      </c>
      <c r="G15" s="21">
        <f>F15-Baseline!F15</f>
        <v>226.10980885765935</v>
      </c>
      <c r="I15" s="509"/>
      <c r="J15" s="510"/>
      <c r="K15" s="510"/>
      <c r="L15" s="510"/>
      <c r="M15" s="510"/>
      <c r="N15" s="511"/>
      <c r="P15" s="509"/>
      <c r="Q15" s="510"/>
      <c r="R15" s="510"/>
      <c r="S15" s="510"/>
      <c r="T15" s="510"/>
      <c r="U15" s="511"/>
    </row>
    <row r="16" spans="1:21" outlineLevel="1">
      <c r="A16" s="58">
        <v>2050</v>
      </c>
      <c r="B16" s="21">
        <f t="shared" si="0"/>
        <v>-1676.7206392960015</v>
      </c>
      <c r="C16" s="21">
        <f>B16-Baseline!B16</f>
        <v>192.85701147100872</v>
      </c>
      <c r="D16" s="21">
        <f t="shared" si="1"/>
        <v>-947.96407751957372</v>
      </c>
      <c r="E16" s="21">
        <f>D16-Baseline!D16</f>
        <v>106.20345212745815</v>
      </c>
      <c r="F16" s="21">
        <f t="shared" si="2"/>
        <v>-2405.4627975638414</v>
      </c>
      <c r="G16" s="21">
        <f>F16-Baseline!F16</f>
        <v>279.4830807923704</v>
      </c>
      <c r="I16" s="509"/>
      <c r="J16" s="510"/>
      <c r="K16" s="510"/>
      <c r="L16" s="510"/>
      <c r="M16" s="510"/>
      <c r="N16" s="511"/>
      <c r="P16" s="509"/>
      <c r="Q16" s="510"/>
      <c r="R16" s="510"/>
      <c r="S16" s="510"/>
      <c r="T16" s="510"/>
      <c r="U16" s="511"/>
    </row>
    <row r="17" spans="1:21" outlineLevel="1">
      <c r="A17" s="58">
        <v>2060</v>
      </c>
      <c r="B17" s="21">
        <f t="shared" si="0"/>
        <v>-2146.5601110228936</v>
      </c>
      <c r="C17" s="21">
        <f>B17-Baseline!B17</f>
        <v>256.04419908416457</v>
      </c>
      <c r="D17" s="21">
        <f t="shared" si="1"/>
        <v>-1205.6689283023125</v>
      </c>
      <c r="E17" s="21">
        <f>D17-Baseline!D17</f>
        <v>140.86134223345675</v>
      </c>
      <c r="F17" s="21">
        <f t="shared" si="2"/>
        <v>-3085.4902397956944</v>
      </c>
      <c r="G17" s="21">
        <f>F17-Baseline!F17</f>
        <v>370.93776723202791</v>
      </c>
      <c r="I17" s="509"/>
      <c r="J17" s="510"/>
      <c r="K17" s="510"/>
      <c r="L17" s="510"/>
      <c r="M17" s="510"/>
      <c r="N17" s="511"/>
      <c r="P17" s="509"/>
      <c r="Q17" s="510"/>
      <c r="R17" s="510"/>
      <c r="S17" s="510"/>
      <c r="T17" s="510"/>
      <c r="U17" s="511"/>
    </row>
    <row r="18" spans="1:21" outlineLevel="1">
      <c r="A18" s="58">
        <v>2070</v>
      </c>
      <c r="B18" s="21">
        <f t="shared" si="0"/>
        <v>-2535.1453312815238</v>
      </c>
      <c r="C18" s="21">
        <f>B18-Baseline!B18</f>
        <v>308.30375393076156</v>
      </c>
      <c r="D18" s="21">
        <f t="shared" si="1"/>
        <v>-1416.3270219783326</v>
      </c>
      <c r="E18" s="21">
        <f>D18-Baseline!D18</f>
        <v>169.19205999199676</v>
      </c>
      <c r="F18" s="21">
        <f t="shared" si="2"/>
        <v>-3648.9625647817534</v>
      </c>
      <c r="G18" s="21">
        <f>F18-Baseline!F18</f>
        <v>446.71731657405689</v>
      </c>
      <c r="I18" s="512"/>
      <c r="J18" s="513"/>
      <c r="K18" s="513"/>
      <c r="L18" s="513"/>
      <c r="M18" s="513"/>
      <c r="N18" s="514"/>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506" t="s">
        <v>358</v>
      </c>
      <c r="J21" s="507"/>
      <c r="K21" s="507"/>
      <c r="L21" s="507"/>
      <c r="M21" s="507"/>
      <c r="N21" s="508"/>
      <c r="P21" s="506" t="s">
        <v>530</v>
      </c>
      <c r="Q21" s="543"/>
      <c r="R21" s="543"/>
      <c r="S21" s="543"/>
      <c r="T21" s="543"/>
      <c r="U21" s="544"/>
    </row>
    <row r="22" spans="1:21" ht="12.75" customHeight="1" outlineLevel="1">
      <c r="A22" s="154"/>
      <c r="B22" s="155"/>
      <c r="I22" s="509"/>
      <c r="J22" s="510"/>
      <c r="K22" s="510"/>
      <c r="L22" s="510"/>
      <c r="M22" s="510"/>
      <c r="N22" s="511"/>
      <c r="P22" s="545"/>
      <c r="Q22" s="546"/>
      <c r="R22" s="546"/>
      <c r="S22" s="546"/>
      <c r="T22" s="546"/>
      <c r="U22" s="547"/>
    </row>
    <row r="23" spans="1:21" outlineLevel="1">
      <c r="A23" s="154"/>
      <c r="B23" s="533" t="s">
        <v>360</v>
      </c>
      <c r="C23" s="534"/>
      <c r="D23" s="534"/>
      <c r="E23" s="534"/>
      <c r="F23" s="534"/>
      <c r="G23" s="535"/>
      <c r="I23" s="509"/>
      <c r="J23" s="510"/>
      <c r="K23" s="510"/>
      <c r="L23" s="510"/>
      <c r="M23" s="510"/>
      <c r="N23" s="511"/>
      <c r="P23" s="545"/>
      <c r="Q23" s="546"/>
      <c r="R23" s="546"/>
      <c r="S23" s="546"/>
      <c r="T23" s="546"/>
      <c r="U23" s="547"/>
    </row>
    <row r="24" spans="1:21" outlineLevel="1">
      <c r="B24" s="17">
        <v>2027</v>
      </c>
      <c r="C24" s="17">
        <v>2028</v>
      </c>
      <c r="D24" s="17">
        <v>2029</v>
      </c>
      <c r="E24" s="17">
        <v>2030</v>
      </c>
      <c r="F24" s="17">
        <v>2031</v>
      </c>
      <c r="G24" s="17" t="s">
        <v>361</v>
      </c>
      <c r="I24" s="509"/>
      <c r="J24" s="510"/>
      <c r="K24" s="510"/>
      <c r="L24" s="510"/>
      <c r="M24" s="510"/>
      <c r="N24" s="511"/>
      <c r="P24" s="545"/>
      <c r="Q24" s="546"/>
      <c r="R24" s="546"/>
      <c r="S24" s="546"/>
      <c r="T24" s="546"/>
      <c r="U24" s="547"/>
    </row>
    <row r="25" spans="1:21" ht="14" outlineLevel="1" thickBot="1">
      <c r="B25" s="30" t="s">
        <v>362</v>
      </c>
      <c r="C25" s="30" t="s">
        <v>362</v>
      </c>
      <c r="D25" s="30" t="s">
        <v>362</v>
      </c>
      <c r="E25" s="30" t="s">
        <v>362</v>
      </c>
      <c r="F25" s="30" t="s">
        <v>362</v>
      </c>
      <c r="G25" s="30" t="s">
        <v>362</v>
      </c>
      <c r="I25" s="509"/>
      <c r="J25" s="510"/>
      <c r="K25" s="510"/>
      <c r="L25" s="510"/>
      <c r="M25" s="510"/>
      <c r="N25" s="511"/>
      <c r="P25" s="545"/>
      <c r="Q25" s="546"/>
      <c r="R25" s="546"/>
      <c r="S25" s="546"/>
      <c r="T25" s="546"/>
      <c r="U25" s="547"/>
    </row>
    <row r="26" spans="1:21" outlineLevel="1">
      <c r="A26" s="54" t="s">
        <v>363</v>
      </c>
      <c r="B26" s="21">
        <f>E64</f>
        <v>-2.1852079999999994</v>
      </c>
      <c r="C26" s="21">
        <f>F64</f>
        <v>-2.4566479999999995</v>
      </c>
      <c r="D26" s="21">
        <f>G64</f>
        <v>-2.1392720000000001</v>
      </c>
      <c r="E26" s="21">
        <f>H64</f>
        <v>-1.5504559999999996</v>
      </c>
      <c r="F26" s="21">
        <f>I64</f>
        <v>-1.4599759999999997</v>
      </c>
      <c r="G26" s="21">
        <f>SUM(J64:BB64)</f>
        <v>0</v>
      </c>
      <c r="I26" s="509"/>
      <c r="J26" s="510"/>
      <c r="K26" s="510"/>
      <c r="L26" s="510"/>
      <c r="M26" s="510"/>
      <c r="N26" s="511"/>
      <c r="P26" s="545"/>
      <c r="Q26" s="546"/>
      <c r="R26" s="546"/>
      <c r="S26" s="546"/>
      <c r="T26" s="546"/>
      <c r="U26" s="547"/>
    </row>
    <row r="27" spans="1:21" outlineLevel="1">
      <c r="A27" s="54" t="s">
        <v>364</v>
      </c>
      <c r="B27" s="21">
        <f>E71+E77</f>
        <v>-14.894267389414768</v>
      </c>
      <c r="C27" s="21">
        <f>F71+F77</f>
        <v>-14.114089267830352</v>
      </c>
      <c r="D27" s="21">
        <f>G71+G77</f>
        <v>-13.328764010399286</v>
      </c>
      <c r="E27" s="21">
        <f>H71+H77</f>
        <v>-12.55884312640492</v>
      </c>
      <c r="F27" s="21">
        <f>I71+I77</f>
        <v>-11.814594317070826</v>
      </c>
      <c r="G27" s="21">
        <f>SUM(J71:BB71)+SUM(J77:BB77)</f>
        <v>-554.38633734127586</v>
      </c>
      <c r="I27" s="509"/>
      <c r="J27" s="510"/>
      <c r="K27" s="510"/>
      <c r="L27" s="510"/>
      <c r="M27" s="510"/>
      <c r="N27" s="511"/>
      <c r="P27" s="545"/>
      <c r="Q27" s="546"/>
      <c r="R27" s="546"/>
      <c r="S27" s="546"/>
      <c r="T27" s="546"/>
      <c r="U27" s="547"/>
    </row>
    <row r="28" spans="1:21" outlineLevel="1">
      <c r="A28" s="154"/>
      <c r="B28" s="248"/>
      <c r="C28" s="248"/>
      <c r="D28" s="248"/>
      <c r="E28" s="248"/>
      <c r="F28" s="248"/>
      <c r="G28" s="248"/>
      <c r="I28" s="509"/>
      <c r="J28" s="510"/>
      <c r="K28" s="510"/>
      <c r="L28" s="510"/>
      <c r="M28" s="510"/>
      <c r="N28" s="511"/>
      <c r="P28" s="545"/>
      <c r="Q28" s="546"/>
      <c r="R28" s="546"/>
      <c r="S28" s="546"/>
      <c r="T28" s="546"/>
      <c r="U28" s="547"/>
    </row>
    <row r="29" spans="1:21" ht="14" outlineLevel="1" thickBot="1">
      <c r="A29" s="154"/>
      <c r="B29" s="248"/>
      <c r="C29" s="248"/>
      <c r="D29" s="248"/>
      <c r="E29" s="248"/>
      <c r="F29" s="248"/>
      <c r="G29" s="248"/>
      <c r="I29" s="509"/>
      <c r="J29" s="510"/>
      <c r="K29" s="510"/>
      <c r="L29" s="510"/>
      <c r="M29" s="510"/>
      <c r="N29" s="511"/>
      <c r="P29" s="545"/>
      <c r="Q29" s="546"/>
      <c r="R29" s="546"/>
      <c r="S29" s="546"/>
      <c r="T29" s="546"/>
      <c r="U29" s="547"/>
    </row>
    <row r="30" spans="1:21" ht="14" outlineLevel="1" thickBot="1">
      <c r="A30" s="308"/>
      <c r="B30" s="309" t="s">
        <v>365</v>
      </c>
      <c r="C30" s="310" t="s">
        <v>366</v>
      </c>
      <c r="D30" s="537" t="s">
        <v>321</v>
      </c>
      <c r="E30" s="538"/>
      <c r="F30" s="538"/>
      <c r="G30" s="539"/>
      <c r="I30" s="509"/>
      <c r="J30" s="510"/>
      <c r="K30" s="510"/>
      <c r="L30" s="510"/>
      <c r="M30" s="510"/>
      <c r="N30" s="511"/>
      <c r="P30" s="545"/>
      <c r="Q30" s="546"/>
      <c r="R30" s="546"/>
      <c r="S30" s="546"/>
      <c r="T30" s="546"/>
      <c r="U30" s="547"/>
    </row>
    <row r="31" spans="1:21" outlineLevel="1">
      <c r="A31" s="530" t="s">
        <v>367</v>
      </c>
      <c r="B31" s="312" t="s">
        <v>368</v>
      </c>
      <c r="C31" s="307">
        <v>200</v>
      </c>
      <c r="D31" s="551" t="s">
        <v>369</v>
      </c>
      <c r="E31" s="552"/>
      <c r="F31" s="552"/>
      <c r="G31" s="553"/>
      <c r="I31" s="509"/>
      <c r="J31" s="510"/>
      <c r="K31" s="510"/>
      <c r="L31" s="510"/>
      <c r="M31" s="510"/>
      <c r="N31" s="511"/>
      <c r="P31" s="545"/>
      <c r="Q31" s="546"/>
      <c r="R31" s="546"/>
      <c r="S31" s="546"/>
      <c r="T31" s="546"/>
      <c r="U31" s="547"/>
    </row>
    <row r="32" spans="1:21" outlineLevel="1">
      <c r="A32" s="530"/>
      <c r="B32" s="312" t="s">
        <v>370</v>
      </c>
      <c r="C32" s="252">
        <v>100</v>
      </c>
      <c r="D32" s="509"/>
      <c r="E32" s="510"/>
      <c r="F32" s="510"/>
      <c r="G32" s="554"/>
      <c r="I32" s="509"/>
      <c r="J32" s="510"/>
      <c r="K32" s="510"/>
      <c r="L32" s="510"/>
      <c r="M32" s="510"/>
      <c r="N32" s="511"/>
      <c r="P32" s="545"/>
      <c r="Q32" s="546"/>
      <c r="R32" s="546"/>
      <c r="S32" s="546"/>
      <c r="T32" s="546"/>
      <c r="U32" s="547"/>
    </row>
    <row r="33" spans="1:21" outlineLevel="1">
      <c r="A33" s="530"/>
      <c r="B33" s="312" t="s">
        <v>371</v>
      </c>
      <c r="C33" s="252">
        <v>400</v>
      </c>
      <c r="D33" s="509"/>
      <c r="E33" s="510"/>
      <c r="F33" s="510"/>
      <c r="G33" s="554"/>
      <c r="I33" s="509"/>
      <c r="J33" s="510"/>
      <c r="K33" s="510"/>
      <c r="L33" s="510"/>
      <c r="M33" s="510"/>
      <c r="N33" s="511"/>
      <c r="P33" s="545"/>
      <c r="Q33" s="546"/>
      <c r="R33" s="546"/>
      <c r="S33" s="546"/>
      <c r="T33" s="546"/>
      <c r="U33" s="547"/>
    </row>
    <row r="34" spans="1:21" outlineLevel="1">
      <c r="A34" s="530"/>
      <c r="B34" s="312" t="s">
        <v>372</v>
      </c>
      <c r="C34" s="252">
        <v>400</v>
      </c>
      <c r="D34" s="509"/>
      <c r="E34" s="510"/>
      <c r="F34" s="510"/>
      <c r="G34" s="554"/>
      <c r="I34" s="509"/>
      <c r="J34" s="510"/>
      <c r="K34" s="510"/>
      <c r="L34" s="510"/>
      <c r="M34" s="510"/>
      <c r="N34" s="511"/>
      <c r="P34" s="545"/>
      <c r="Q34" s="546"/>
      <c r="R34" s="546"/>
      <c r="S34" s="546"/>
      <c r="T34" s="546"/>
      <c r="U34" s="547"/>
    </row>
    <row r="35" spans="1:21" outlineLevel="1">
      <c r="A35" s="530"/>
      <c r="B35" s="312" t="s">
        <v>373</v>
      </c>
      <c r="C35" s="252">
        <v>800</v>
      </c>
      <c r="D35" s="509"/>
      <c r="E35" s="510"/>
      <c r="F35" s="510"/>
      <c r="G35" s="554"/>
      <c r="I35" s="509"/>
      <c r="J35" s="510"/>
      <c r="K35" s="510"/>
      <c r="L35" s="510"/>
      <c r="M35" s="510"/>
      <c r="N35" s="511"/>
      <c r="P35" s="545"/>
      <c r="Q35" s="546"/>
      <c r="R35" s="546"/>
      <c r="S35" s="546"/>
      <c r="T35" s="546"/>
      <c r="U35" s="547"/>
    </row>
    <row r="36" spans="1:21" outlineLevel="1">
      <c r="A36" s="530"/>
      <c r="B36" s="312" t="s">
        <v>374</v>
      </c>
      <c r="C36" s="252">
        <v>2000</v>
      </c>
      <c r="D36" s="509"/>
      <c r="E36" s="510"/>
      <c r="F36" s="510"/>
      <c r="G36" s="554"/>
      <c r="I36" s="509"/>
      <c r="J36" s="510"/>
      <c r="K36" s="510"/>
      <c r="L36" s="510"/>
      <c r="M36" s="510"/>
      <c r="N36" s="511"/>
      <c r="P36" s="545"/>
      <c r="Q36" s="546"/>
      <c r="R36" s="546"/>
      <c r="S36" s="546"/>
      <c r="T36" s="546"/>
      <c r="U36" s="547"/>
    </row>
    <row r="37" spans="1:21" outlineLevel="1">
      <c r="A37" s="530"/>
      <c r="B37" s="312" t="s">
        <v>375</v>
      </c>
      <c r="C37" s="252">
        <v>200</v>
      </c>
      <c r="D37" s="509"/>
      <c r="E37" s="510"/>
      <c r="F37" s="510"/>
      <c r="G37" s="554"/>
      <c r="I37" s="509"/>
      <c r="J37" s="510"/>
      <c r="K37" s="510"/>
      <c r="L37" s="510"/>
      <c r="M37" s="510"/>
      <c r="N37" s="511"/>
      <c r="P37" s="545"/>
      <c r="Q37" s="546"/>
      <c r="R37" s="546"/>
      <c r="S37" s="546"/>
      <c r="T37" s="546"/>
      <c r="U37" s="547"/>
    </row>
    <row r="38" spans="1:21" outlineLevel="1">
      <c r="A38" s="530"/>
      <c r="B38" s="312" t="s">
        <v>376</v>
      </c>
      <c r="C38" s="252">
        <v>1</v>
      </c>
      <c r="D38" s="512"/>
      <c r="E38" s="513"/>
      <c r="F38" s="513"/>
      <c r="G38" s="555"/>
      <c r="I38" s="509"/>
      <c r="J38" s="510"/>
      <c r="K38" s="510"/>
      <c r="L38" s="510"/>
      <c r="M38" s="510"/>
      <c r="N38" s="511"/>
      <c r="P38" s="545"/>
      <c r="Q38" s="546"/>
      <c r="R38" s="546"/>
      <c r="S38" s="546"/>
      <c r="T38" s="546"/>
      <c r="U38" s="547"/>
    </row>
    <row r="39" spans="1:21" outlineLevel="1">
      <c r="A39" s="530"/>
      <c r="B39" s="312" t="s">
        <v>377</v>
      </c>
      <c r="C39" s="558" t="s">
        <v>378</v>
      </c>
      <c r="D39" s="559"/>
      <c r="E39" s="559"/>
      <c r="F39" s="559"/>
      <c r="G39" s="560"/>
      <c r="I39" s="509"/>
      <c r="J39" s="510"/>
      <c r="K39" s="510"/>
      <c r="L39" s="510"/>
      <c r="M39" s="510"/>
      <c r="N39" s="511"/>
      <c r="P39" s="545"/>
      <c r="Q39" s="546"/>
      <c r="R39" s="546"/>
      <c r="S39" s="546"/>
      <c r="T39" s="546"/>
      <c r="U39" s="547"/>
    </row>
    <row r="40" spans="1:21" ht="14" outlineLevel="1" thickBot="1">
      <c r="A40" s="531"/>
      <c r="B40" s="313"/>
      <c r="C40" s="314"/>
      <c r="D40" s="540"/>
      <c r="E40" s="540"/>
      <c r="F40" s="540"/>
      <c r="G40" s="541"/>
      <c r="I40" s="509"/>
      <c r="J40" s="510"/>
      <c r="K40" s="510"/>
      <c r="L40" s="510"/>
      <c r="M40" s="510"/>
      <c r="N40" s="511"/>
      <c r="P40" s="545"/>
      <c r="Q40" s="546"/>
      <c r="R40" s="546"/>
      <c r="S40" s="546"/>
      <c r="T40" s="546"/>
      <c r="U40" s="547"/>
    </row>
    <row r="41" spans="1:21" outlineLevel="1">
      <c r="A41" s="154"/>
      <c r="B41" s="248"/>
      <c r="C41" s="248"/>
      <c r="D41" s="248"/>
      <c r="E41" s="248"/>
      <c r="F41" s="248"/>
      <c r="G41" s="248"/>
      <c r="I41" s="509"/>
      <c r="J41" s="510"/>
      <c r="K41" s="510"/>
      <c r="L41" s="510"/>
      <c r="M41" s="510"/>
      <c r="N41" s="511"/>
      <c r="P41" s="545"/>
      <c r="Q41" s="546"/>
      <c r="R41" s="546"/>
      <c r="S41" s="546"/>
      <c r="T41" s="546"/>
      <c r="U41" s="547"/>
    </row>
    <row r="42" spans="1:21" outlineLevel="1">
      <c r="A42" s="154"/>
      <c r="B42" s="248"/>
      <c r="C42" s="248"/>
      <c r="D42" s="248"/>
      <c r="E42" s="248"/>
      <c r="F42" s="248"/>
      <c r="G42" s="248"/>
      <c r="I42" s="509"/>
      <c r="J42" s="510"/>
      <c r="K42" s="510"/>
      <c r="L42" s="510"/>
      <c r="M42" s="510"/>
      <c r="N42" s="511"/>
      <c r="P42" s="545"/>
      <c r="Q42" s="546"/>
      <c r="R42" s="546"/>
      <c r="S42" s="546"/>
      <c r="T42" s="546"/>
      <c r="U42" s="547"/>
    </row>
    <row r="43" spans="1:21" outlineLevel="1">
      <c r="A43" s="154"/>
      <c r="B43" s="248"/>
      <c r="C43" s="248"/>
      <c r="D43" s="248"/>
      <c r="E43" s="248"/>
      <c r="F43" s="248"/>
      <c r="G43" s="248"/>
      <c r="I43" s="509"/>
      <c r="J43" s="510"/>
      <c r="K43" s="510"/>
      <c r="L43" s="510"/>
      <c r="M43" s="510"/>
      <c r="N43" s="511"/>
      <c r="P43" s="545"/>
      <c r="Q43" s="546"/>
      <c r="R43" s="546"/>
      <c r="S43" s="546"/>
      <c r="T43" s="546"/>
      <c r="U43" s="547"/>
    </row>
    <row r="44" spans="1:21" outlineLevel="1">
      <c r="A44" s="154"/>
      <c r="B44" s="248"/>
      <c r="C44" s="248"/>
      <c r="D44" s="248"/>
      <c r="E44" s="248"/>
      <c r="F44" s="248"/>
      <c r="G44" s="248"/>
      <c r="I44" s="509"/>
      <c r="J44" s="510"/>
      <c r="K44" s="510"/>
      <c r="L44" s="510"/>
      <c r="M44" s="510"/>
      <c r="N44" s="511"/>
      <c r="P44" s="545"/>
      <c r="Q44" s="546"/>
      <c r="R44" s="546"/>
      <c r="S44" s="546"/>
      <c r="T44" s="546"/>
      <c r="U44" s="547"/>
    </row>
    <row r="45" spans="1:21" outlineLevel="1">
      <c r="A45" s="154"/>
      <c r="B45" s="248"/>
      <c r="C45" s="248"/>
      <c r="D45" s="248"/>
      <c r="E45" s="248"/>
      <c r="F45" s="248"/>
      <c r="G45" s="248"/>
      <c r="I45" s="512"/>
      <c r="J45" s="513"/>
      <c r="K45" s="513"/>
      <c r="L45" s="513"/>
      <c r="M45" s="513"/>
      <c r="N45" s="514"/>
      <c r="P45" s="548"/>
      <c r="Q45" s="549"/>
      <c r="R45" s="549"/>
      <c r="S45" s="549"/>
      <c r="T45" s="549"/>
      <c r="U45" s="550"/>
    </row>
    <row r="46" spans="1:21" outlineLevel="1">
      <c r="A46" s="154"/>
      <c r="B46" s="248"/>
      <c r="C46" s="248"/>
      <c r="D46" s="248"/>
      <c r="E46" s="248"/>
      <c r="F46" s="248"/>
      <c r="G46" s="248"/>
    </row>
    <row r="47" spans="1:21">
      <c r="A47" s="154"/>
      <c r="B47" s="155"/>
    </row>
    <row r="48" spans="1:21" ht="15">
      <c r="A48" s="12" t="s">
        <v>379</v>
      </c>
    </row>
    <row r="49" spans="1:54" ht="15" outlineLevel="1">
      <c r="A49" s="12"/>
      <c r="AV49" s="295">
        <f>100*AW49</f>
        <v>9.6618357487922718E-2</v>
      </c>
      <c r="AW49" s="294">
        <f>1/45/23</f>
        <v>9.6618357487922714E-4</v>
      </c>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25"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t="s">
        <v>368</v>
      </c>
      <c r="C54" s="325" t="s">
        <v>279</v>
      </c>
      <c r="D54" s="124" t="s">
        <v>389</v>
      </c>
      <c r="E54" s="328">
        <f>'Option_1 Workings'!E8/-1000000</f>
        <v>-5.8000000000000003E-2</v>
      </c>
      <c r="F54" s="328">
        <f>'Option_1 Workings'!F8/-1000000</f>
        <v>-5.8000000000000003E-2</v>
      </c>
      <c r="G54" s="328">
        <f>'Option_1 Workings'!G8/-1000000</f>
        <v>-5.8000000000000003E-2</v>
      </c>
      <c r="H54" s="328">
        <f>'Option_1 Workings'!H8/-1000000</f>
        <v>-5.8000000000000003E-2</v>
      </c>
      <c r="I54" s="328">
        <f>'Option_1 Workings'!I8/-1000000</f>
        <v>-5.8000000000000003E-2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526"/>
      <c r="B55" s="36" t="s">
        <v>370</v>
      </c>
      <c r="C55" s="121" t="s">
        <v>279</v>
      </c>
      <c r="D55" s="2" t="s">
        <v>389</v>
      </c>
      <c r="E55" s="328">
        <f>'Option_1 Workings'!E9/-1000000</f>
        <v>-3.3175999999999997E-2</v>
      </c>
      <c r="F55" s="328">
        <f>'Option_1 Workings'!F9/-1000000</f>
        <v>-3.3175999999999997E-2</v>
      </c>
      <c r="G55" s="328">
        <f>'Option_1 Workings'!G9/-1000000</f>
        <v>-3.3175999999999997E-2</v>
      </c>
      <c r="H55" s="328">
        <f>'Option_1 Workings'!H9/-1000000</f>
        <v>-3.3175999999999997E-2</v>
      </c>
      <c r="I55" s="328">
        <f>'Option_1 Workings'!I9/-1000000</f>
        <v>-3.3175999999999997E-2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t="s">
        <v>371</v>
      </c>
      <c r="C56" s="121" t="s">
        <v>285</v>
      </c>
      <c r="D56" s="2" t="s">
        <v>389</v>
      </c>
      <c r="E56" s="328">
        <f>'Option_1 Workings'!E10/-1000000</f>
        <v>-0.13919999999999999</v>
      </c>
      <c r="F56" s="328">
        <f>'Option_1 Workings'!F10/-1000000</f>
        <v>-0.13919999999999999</v>
      </c>
      <c r="G56" s="328">
        <f>'Option_1 Workings'!G10/-1000000</f>
        <v>-0.13919999999999999</v>
      </c>
      <c r="H56" s="328">
        <f>'Option_1 Workings'!H10/-1000000</f>
        <v>-0.13919999999999999</v>
      </c>
      <c r="I56" s="328">
        <f>'Option_1 Workings'!I10/-1000000</f>
        <v>-0.13919999999999999</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t="s">
        <v>372</v>
      </c>
      <c r="C57" s="121" t="s">
        <v>279</v>
      </c>
      <c r="D57" s="2" t="s">
        <v>389</v>
      </c>
      <c r="E57" s="328">
        <f>'Option_1 Workings'!E11/-1000000</f>
        <v>-0.64959999999999996</v>
      </c>
      <c r="F57" s="328">
        <f>'Option_1 Workings'!F11/-1000000</f>
        <v>-0.64959999999999996</v>
      </c>
      <c r="G57" s="328">
        <f>'Option_1 Workings'!G11/-1000000</f>
        <v>-0.64959999999999996</v>
      </c>
      <c r="H57" s="328">
        <f>'Option_1 Workings'!H11/-1000000</f>
        <v>-0.64959999999999996</v>
      </c>
      <c r="I57" s="328">
        <f>'Option_1 Workings'!I11/-1000000</f>
        <v>-0.64959999999999996</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t="s">
        <v>373</v>
      </c>
      <c r="C58" s="121" t="s">
        <v>295</v>
      </c>
      <c r="D58" s="2" t="s">
        <v>389</v>
      </c>
      <c r="E58" s="328">
        <f>'Option_1 Workings'!E12/-1000000</f>
        <v>-0.63475199999999998</v>
      </c>
      <c r="F58" s="328">
        <f>'Option_1 Workings'!F12/-1000000</f>
        <v>-0.63475199999999998</v>
      </c>
      <c r="G58" s="328">
        <f>'Option_1 Workings'!G12/-1000000</f>
        <v>-0.31737599999999999</v>
      </c>
      <c r="H58" s="328">
        <f>'Option_1 Workings'!H12/-1000000</f>
        <v>0</v>
      </c>
      <c r="I58" s="328">
        <f>'Option_1 Workings'!I12/-1000000</f>
        <v>0</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t="s">
        <v>374</v>
      </c>
      <c r="C59" s="121" t="s">
        <v>279</v>
      </c>
      <c r="D59" s="2" t="s">
        <v>389</v>
      </c>
      <c r="E59" s="328">
        <f>'Option_1 Workings'!E13/-1000000</f>
        <v>-0.51039999999999996</v>
      </c>
      <c r="F59" s="328">
        <f>'Option_1 Workings'!F13/-1000000</f>
        <v>-0.51039999999999996</v>
      </c>
      <c r="G59" s="328">
        <f>'Option_1 Workings'!G13/-1000000</f>
        <v>-0.51039999999999996</v>
      </c>
      <c r="H59" s="328">
        <f>'Option_1 Workings'!H13/-1000000</f>
        <v>-0.51039999999999996</v>
      </c>
      <c r="I59" s="328">
        <f>'Option_1 Workings'!I13/-1000000</f>
        <v>-0.51039999999999996</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t="s">
        <v>375</v>
      </c>
      <c r="C60" s="121" t="s">
        <v>279</v>
      </c>
      <c r="D60" s="2" t="s">
        <v>389</v>
      </c>
      <c r="E60" s="328">
        <f>'Option_1 Workings'!E14/-1000000</f>
        <v>-6.9599999999999995E-2</v>
      </c>
      <c r="F60" s="328">
        <f>'Option_1 Workings'!F14/-1000000</f>
        <v>-6.9599999999999995E-2</v>
      </c>
      <c r="G60" s="328">
        <f>'Option_1 Workings'!G14/-1000000</f>
        <v>-6.9599999999999995E-2</v>
      </c>
      <c r="H60" s="328">
        <f>'Option_1 Workings'!H14/-1000000</f>
        <v>-6.9599999999999995E-2</v>
      </c>
      <c r="I60" s="328">
        <f>'Option_1 Workings'!I14/-1000000</f>
        <v>-6.9599999999999995E-2</v>
      </c>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t="s">
        <v>376</v>
      </c>
      <c r="C61" s="121" t="s">
        <v>279</v>
      </c>
      <c r="D61" s="2" t="s">
        <v>389</v>
      </c>
      <c r="E61" s="328">
        <f>'Option_1 Workings'!E15/-1000000</f>
        <v>-9.0480000000000005E-2</v>
      </c>
      <c r="F61" s="328">
        <f>'Option_1 Workings'!F15/-1000000</f>
        <v>-0.36192000000000002</v>
      </c>
      <c r="G61" s="328">
        <f>'Option_1 Workings'!G15/-1000000</f>
        <v>-0.36192000000000002</v>
      </c>
      <c r="H61" s="328">
        <f>'Option_1 Workings'!H15/-1000000</f>
        <v>-9.0480000000000005E-2</v>
      </c>
      <c r="I61" s="328">
        <f>'Option_1 Workings'!I15/-1000000</f>
        <v>0</v>
      </c>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-2.1852079999999994</v>
      </c>
      <c r="F64" s="23">
        <f t="shared" ref="F64:BB64" si="3">SUM(F54:F63)</f>
        <v>-2.4566479999999995</v>
      </c>
      <c r="G64" s="23">
        <f t="shared" si="3"/>
        <v>-2.1392720000000001</v>
      </c>
      <c r="H64" s="23">
        <f t="shared" si="3"/>
        <v>-1.5504559999999996</v>
      </c>
      <c r="I64" s="23">
        <f t="shared" si="3"/>
        <v>-1.4599759999999997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-14.894267389414768</v>
      </c>
      <c r="F75" s="275">
        <f>-F158*'Fixed Data'!$B$27/10^2</f>
        <v>-14.114089267830352</v>
      </c>
      <c r="G75" s="275">
        <f>-G158*'Fixed Data'!$B$27/10^2</f>
        <v>-13.328764010399286</v>
      </c>
      <c r="H75" s="275">
        <f>-H158*'Fixed Data'!$B$27/10^2</f>
        <v>-12.55884312640492</v>
      </c>
      <c r="I75" s="275">
        <f>-I158*'Fixed Data'!$B$27/10^2</f>
        <v>-11.814594317070826</v>
      </c>
      <c r="J75" s="275">
        <f>-J158*'Fixed Data'!$B$27/10^2</f>
        <v>-12.567400484625011</v>
      </c>
      <c r="K75" s="275">
        <f>-K158*'Fixed Data'!$B$27/10^2</f>
        <v>-12.313612642700253</v>
      </c>
      <c r="L75" s="275">
        <f>-L158*'Fixed Data'!$B$27/10^2</f>
        <v>-12.231869148132029</v>
      </c>
      <c r="M75" s="275">
        <f>-M158*'Fixed Data'!$B$27/10^2</f>
        <v>-12.370960758485761</v>
      </c>
      <c r="N75" s="275">
        <f>-N158*'Fixed Data'!$B$27/10^2</f>
        <v>-12.305480849772682</v>
      </c>
      <c r="O75" s="275">
        <f>-O158*'Fixed Data'!$B$27/10^2</f>
        <v>-12.302770252130161</v>
      </c>
      <c r="P75" s="275">
        <f>-P158*'Fixed Data'!$B$27/10^2</f>
        <v>-12.32640395346287</v>
      </c>
      <c r="Q75" s="275">
        <f>-Q158*'Fixed Data'!$B$27/10^2</f>
        <v>-12.311551685121902</v>
      </c>
      <c r="R75" s="275">
        <f>-R158*'Fixed Data'!$B$27/10^2</f>
        <v>-12.313575296904979</v>
      </c>
      <c r="S75" s="275">
        <f>-S158*'Fixed Data'!$B$27/10^2</f>
        <v>-12.317176978496583</v>
      </c>
      <c r="T75" s="275">
        <f>-T158*'Fixed Data'!$B$27/10^2</f>
        <v>-12.314101320174489</v>
      </c>
      <c r="U75" s="275">
        <f>-U158*'Fixed Data'!$B$27/10^2</f>
        <v>-12.31495119852535</v>
      </c>
      <c r="V75" s="275">
        <f>-V158*'Fixed Data'!$B$27/10^2</f>
        <v>-12.315409832398808</v>
      </c>
      <c r="W75" s="275">
        <f>-W158*'Fixed Data'!$B$27/10^2</f>
        <v>-12.314820783699549</v>
      </c>
      <c r="X75" s="275">
        <f>-X158*'Fixed Data'!$B$27/10^2</f>
        <v>-12.315060604874567</v>
      </c>
      <c r="Y75" s="275">
        <f>-Y158*'Fixed Data'!$B$27/10^2</f>
        <v>-12.315097073657642</v>
      </c>
      <c r="Z75" s="275">
        <f>-Z158*'Fixed Data'!$B$27/10^2</f>
        <v>-12.314992820743921</v>
      </c>
      <c r="AA75" s="275">
        <f>-AA158*'Fixed Data'!$B$27/10^2</f>
        <v>-12.315050166425378</v>
      </c>
      <c r="AB75" s="275">
        <f>-AB158*'Fixed Data'!$B$27/10^2</f>
        <v>-12.315046686942315</v>
      </c>
      <c r="AC75" s="275">
        <f>-AC158*'Fixed Data'!$B$27/10^2</f>
        <v>-12.315029891370536</v>
      </c>
      <c r="AD75" s="275">
        <f>-AD158*'Fixed Data'!$B$27/10^2</f>
        <v>-12.315042248246074</v>
      </c>
      <c r="AE75" s="275">
        <f>-AE158*'Fixed Data'!$B$27/10^2</f>
        <v>-12.315039608852976</v>
      </c>
      <c r="AF75" s="275">
        <f>-AF158*'Fixed Data'!$B$27/10^2</f>
        <v>-12.315037249489862</v>
      </c>
      <c r="AG75" s="275">
        <f>-AG158*'Fixed Data'!$B$27/10^2</f>
        <v>-12.315039702196305</v>
      </c>
      <c r="AH75" s="275">
        <f>-AH158*'Fixed Data'!$B$27/10^2</f>
        <v>-12.315038853513046</v>
      </c>
      <c r="AI75" s="275">
        <f>-AI158*'Fixed Data'!$B$27/10^2</f>
        <v>-12.315038601733074</v>
      </c>
      <c r="AJ75" s="275">
        <f>-AJ158*'Fixed Data'!$B$27/10^2</f>
        <v>-12.315039052480808</v>
      </c>
      <c r="AK75" s="275">
        <f>-AK158*'Fixed Data'!$B$27/10^2</f>
        <v>-12.315038835908977</v>
      </c>
      <c r="AL75" s="275">
        <f>-AL158*'Fixed Data'!$B$27/10^2</f>
        <v>-12.315038830040953</v>
      </c>
      <c r="AM75" s="275">
        <f>-AM158*'Fixed Data'!$B$27/10^2</f>
        <v>-12.315038906143577</v>
      </c>
      <c r="AN75" s="275">
        <f>-AN158*'Fixed Data'!$B$27/10^2</f>
        <v>-12.315038857364502</v>
      </c>
      <c r="AO75" s="275">
        <f>-AO158*'Fixed Data'!$B$27/10^2</f>
        <v>-12.315038864516344</v>
      </c>
      <c r="AP75" s="275">
        <f>-AP158*'Fixed Data'!$B$27/10^2</f>
        <v>-12.31503887600814</v>
      </c>
      <c r="AQ75" s="275">
        <f>-AQ158*'Fixed Data'!$B$27/10^2</f>
        <v>-12.315038865962997</v>
      </c>
      <c r="AR75" s="275">
        <f>-AR158*'Fixed Data'!$B$27/10^2</f>
        <v>-12.315038868829161</v>
      </c>
      <c r="AS75" s="275">
        <f>-AS158*'Fixed Data'!$B$27/10^2</f>
        <v>-12.315038870266765</v>
      </c>
      <c r="AT75" s="275">
        <f>-AT158*'Fixed Data'!$B$27/10^2</f>
        <v>-12.315038868352977</v>
      </c>
      <c r="AU75" s="275">
        <f>-AU158*'Fixed Data'!$B$27/10^2</f>
        <v>-12.315038869149632</v>
      </c>
      <c r="AV75" s="275">
        <f>-AV158*'Fixed Data'!$B$27/10^2</f>
        <v>-12.315038869256457</v>
      </c>
      <c r="AW75" s="275">
        <f>-AW158*'Fixed Data'!$B$27/10^2</f>
        <v>-12.315038868919689</v>
      </c>
      <c r="AX75" s="275">
        <f>-AX158*'Fixed Data'!$B$27/10^2</f>
        <v>-12.315038869108594</v>
      </c>
      <c r="AY75" s="275">
        <f>-AY158*'Fixed Data'!$B$27/10^2</f>
        <v>-12.315038869094915</v>
      </c>
      <c r="AZ75" s="275">
        <f>-AZ158*'Fixed Data'!$B$27/10^2</f>
        <v>-12.315038869041066</v>
      </c>
      <c r="BA75" s="275">
        <f>-BA158*'Fixed Data'!$B$27/10^2</f>
        <v>-12.315038869081524</v>
      </c>
      <c r="BB75" s="275">
        <f>-BB158*'Fixed Data'!$B$27/10^2</f>
        <v>-12.315038869072502</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-14.894267389414768</v>
      </c>
      <c r="F77" s="23">
        <f t="shared" si="5"/>
        <v>-14.114089267830352</v>
      </c>
      <c r="G77" s="23">
        <f t="shared" si="5"/>
        <v>-13.328764010399286</v>
      </c>
      <c r="H77" s="23">
        <f t="shared" si="5"/>
        <v>-12.55884312640492</v>
      </c>
      <c r="I77" s="23">
        <f t="shared" si="5"/>
        <v>-11.814594317070826</v>
      </c>
      <c r="J77" s="23">
        <f t="shared" si="5"/>
        <v>-12.567400484625011</v>
      </c>
      <c r="K77" s="23">
        <f t="shared" si="5"/>
        <v>-12.313612642700253</v>
      </c>
      <c r="L77" s="23">
        <f t="shared" si="5"/>
        <v>-12.231869148132029</v>
      </c>
      <c r="M77" s="23">
        <f t="shared" si="5"/>
        <v>-12.370960758485761</v>
      </c>
      <c r="N77" s="23">
        <f t="shared" si="5"/>
        <v>-12.305480849772682</v>
      </c>
      <c r="O77" s="23">
        <f t="shared" si="5"/>
        <v>-12.302770252130161</v>
      </c>
      <c r="P77" s="23">
        <f t="shared" si="5"/>
        <v>-12.32640395346287</v>
      </c>
      <c r="Q77" s="23">
        <f t="shared" si="5"/>
        <v>-12.311551685121902</v>
      </c>
      <c r="R77" s="23">
        <f t="shared" si="5"/>
        <v>-12.313575296904979</v>
      </c>
      <c r="S77" s="23">
        <f t="shared" si="5"/>
        <v>-12.317176978496583</v>
      </c>
      <c r="T77" s="23">
        <f t="shared" si="5"/>
        <v>-12.314101320174489</v>
      </c>
      <c r="U77" s="23">
        <f t="shared" si="5"/>
        <v>-12.31495119852535</v>
      </c>
      <c r="V77" s="23">
        <f t="shared" si="5"/>
        <v>-12.315409832398808</v>
      </c>
      <c r="W77" s="23">
        <f t="shared" si="5"/>
        <v>-12.314820783699549</v>
      </c>
      <c r="X77" s="23">
        <f t="shared" si="5"/>
        <v>-12.315060604874567</v>
      </c>
      <c r="Y77" s="23">
        <f t="shared" si="5"/>
        <v>-12.315097073657642</v>
      </c>
      <c r="Z77" s="23">
        <f t="shared" si="5"/>
        <v>-12.314992820743921</v>
      </c>
      <c r="AA77" s="23">
        <f t="shared" si="5"/>
        <v>-12.315050166425378</v>
      </c>
      <c r="AB77" s="23">
        <f t="shared" si="5"/>
        <v>-12.315046686942315</v>
      </c>
      <c r="AC77" s="23">
        <f t="shared" si="5"/>
        <v>-12.315029891370536</v>
      </c>
      <c r="AD77" s="23">
        <f t="shared" si="5"/>
        <v>-12.315042248246074</v>
      </c>
      <c r="AE77" s="23">
        <f t="shared" si="5"/>
        <v>-12.315039608852976</v>
      </c>
      <c r="AF77" s="23">
        <f t="shared" si="5"/>
        <v>-12.315037249489862</v>
      </c>
      <c r="AG77" s="23">
        <f t="shared" si="5"/>
        <v>-12.315039702196305</v>
      </c>
      <c r="AH77" s="23">
        <f t="shared" si="5"/>
        <v>-12.315038853513046</v>
      </c>
      <c r="AI77" s="23">
        <f t="shared" si="5"/>
        <v>-12.315038601733074</v>
      </c>
      <c r="AJ77" s="23">
        <f t="shared" si="5"/>
        <v>-12.315039052480808</v>
      </c>
      <c r="AK77" s="23">
        <f t="shared" ref="AK77:BB77" si="6">SUM(AK75:AK76)</f>
        <v>-12.315038835908977</v>
      </c>
      <c r="AL77" s="23">
        <f t="shared" si="6"/>
        <v>-12.315038830040953</v>
      </c>
      <c r="AM77" s="23">
        <f t="shared" si="6"/>
        <v>-12.315038906143577</v>
      </c>
      <c r="AN77" s="23">
        <f t="shared" si="6"/>
        <v>-12.315038857364502</v>
      </c>
      <c r="AO77" s="23">
        <f t="shared" si="6"/>
        <v>-12.315038864516344</v>
      </c>
      <c r="AP77" s="23">
        <f t="shared" si="6"/>
        <v>-12.31503887600814</v>
      </c>
      <c r="AQ77" s="23">
        <f t="shared" si="6"/>
        <v>-12.315038865962997</v>
      </c>
      <c r="AR77" s="23">
        <f t="shared" si="6"/>
        <v>-12.315038868829161</v>
      </c>
      <c r="AS77" s="23">
        <f t="shared" si="6"/>
        <v>-12.315038870266765</v>
      </c>
      <c r="AT77" s="23">
        <f t="shared" si="6"/>
        <v>-12.315038868352977</v>
      </c>
      <c r="AU77" s="23">
        <f t="shared" si="6"/>
        <v>-12.315038869149632</v>
      </c>
      <c r="AV77" s="23">
        <f t="shared" si="6"/>
        <v>-12.315038869256457</v>
      </c>
      <c r="AW77" s="23">
        <f t="shared" si="6"/>
        <v>-12.315038868919689</v>
      </c>
      <c r="AX77" s="23">
        <f t="shared" si="6"/>
        <v>-12.315038869108594</v>
      </c>
      <c r="AY77" s="23">
        <f t="shared" si="6"/>
        <v>-12.315038869094915</v>
      </c>
      <c r="AZ77" s="23">
        <f t="shared" si="6"/>
        <v>-12.315038869041066</v>
      </c>
      <c r="BA77" s="23">
        <f t="shared" si="6"/>
        <v>-12.315038869081524</v>
      </c>
      <c r="BB77" s="255">
        <f t="shared" si="6"/>
        <v>-12.315038869072502</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-0.73641509599999988</v>
      </c>
      <c r="F82" s="21">
        <f t="shared" si="8"/>
        <v>-0.82789037599999993</v>
      </c>
      <c r="G82" s="21">
        <f t="shared" si="8"/>
        <v>-0.72093466400000006</v>
      </c>
      <c r="H82" s="21">
        <f t="shared" si="8"/>
        <v>-0.52250367199999992</v>
      </c>
      <c r="I82" s="21">
        <f t="shared" si="8"/>
        <v>-0.49201191199999994</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-1.4487929039999994</v>
      </c>
      <c r="F83" s="21">
        <f t="shared" si="9"/>
        <v>-1.6287576239999995</v>
      </c>
      <c r="G83" s="21">
        <f t="shared" si="9"/>
        <v>-1.418337336</v>
      </c>
      <c r="H83" s="21">
        <f t="shared" si="9"/>
        <v>-1.0279523279999996</v>
      </c>
      <c r="I83" s="21">
        <f t="shared" si="9"/>
        <v>-0.96796408799999978</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-6.1367924666666657E-2</v>
      </c>
      <c r="G84" s="21">
        <f>IF($E$82&lt;0,(IF(2050-F$80&lt;=0,0,(2/(2050-F$80+1))*(1-(SUM($E84:F84)/$E$82))*$E$82*'Fixed Data'!D$52)),0)</f>
        <v>-5.8699754028985494E-2</v>
      </c>
      <c r="H84" s="21">
        <f>IF($E$82&lt;0,(IF(2050-G$80&lt;=0,0,(2/(2050-G$80+1))*(1-(SUM($E84:G84)/$E$82))*$E$82*'Fixed Data'!E$52)),0)</f>
        <v>-5.6031583391304332E-2</v>
      </c>
      <c r="I84" s="21">
        <f>IF($E$82&lt;0,(IF(2050-H$80&lt;=0,0,(2/(2050-H$80+1))*(1-(SUM($E84:H84)/$E$82))*$E$82*'Fixed Data'!F$52)),0)</f>
        <v>-5.3363412753623184E-2</v>
      </c>
      <c r="J84" s="21">
        <f>IF($E$82&lt;0,(IF(2050-I$80&lt;=0,0,(2/(2050-I$80+1))*(1-(SUM($E84:I84)/$E$82))*$E$82*'Fixed Data'!G$52)),0)</f>
        <v>-5.0695242115942021E-2</v>
      </c>
      <c r="K84" s="21">
        <f>IF($E$82&lt;0,(IF(2050-J$80&lt;=0,0,(2/(2050-J$80+1))*(1-(SUM($E84:J84)/$E$82))*$E$82*'Fixed Data'!H$52)),0)</f>
        <v>-4.8027071478260859E-2</v>
      </c>
      <c r="L84" s="21">
        <f>IF($E$82&lt;0,(IF(2050-K$80&lt;=0,0,(2/(2050-K$80+1))*(1-(SUM($E84:K84)/$E$82))*$E$82*'Fixed Data'!I$52)),0)</f>
        <v>-4.5358900840579697E-2</v>
      </c>
      <c r="M84" s="21">
        <f>IF($E$82&lt;0,(IF(2050-L$80&lt;=0,0,(2/(2050-L$80+1))*(1-(SUM($E84:L84)/$E$82))*$E$82*'Fixed Data'!J$52)),0)</f>
        <v>-4.2690730202898541E-2</v>
      </c>
      <c r="N84" s="21">
        <f>IF($E$82&lt;0,(IF(2050-M$80&lt;=0,0,(2/(2050-M$80+1))*(1-(SUM($E84:M84)/$E$82))*$E$82*'Fixed Data'!K$52)),0)</f>
        <v>-4.0022559565217386E-2</v>
      </c>
      <c r="O84" s="21">
        <f>IF($E$82&lt;0,(IF(2050-N$80&lt;=0,0,(2/(2050-N$80+1))*(1-(SUM($E84:N84)/$E$82))*$E$82*'Fixed Data'!L$52)),0)</f>
        <v>-3.7354388927536231E-2</v>
      </c>
      <c r="P84" s="21">
        <f>IF($E$82&lt;0,(IF(2050-O$80&lt;=0,0,(2/(2050-O$80+1))*(1-(SUM($E84:O84)/$E$82))*$E$82*'Fixed Data'!M$52)),0)</f>
        <v>-3.4686218289855068E-2</v>
      </c>
      <c r="Q84" s="21">
        <f>IF($E$82&lt;0,(IF(2050-P$80&lt;=0,0,(2/(2050-P$80+1))*(1-(SUM($E84:P84)/$E$82))*$E$82*'Fixed Data'!N$52)),0)</f>
        <v>-3.2018047652173913E-2</v>
      </c>
      <c r="R84" s="21">
        <f>IF($E$82&lt;0,(IF(2050-Q$80&lt;=0,0,(2/(2050-Q$80+1))*(1-(SUM($E84:Q84)/$E$82))*$E$82*'Fixed Data'!O$52)),0)</f>
        <v>-2.9349877014492768E-2</v>
      </c>
      <c r="S84" s="21">
        <f>IF($E$82&lt;0,(IF(2050-R$80&lt;=0,0,(2/(2050-R$80+1))*(1-(SUM($E84:R84)/$E$82))*$E$82*'Fixed Data'!P$52)),0)</f>
        <v>-2.6681706376811606E-2</v>
      </c>
      <c r="T84" s="21">
        <f>IF($E$82&lt;0,(IF(2050-S$80&lt;=0,0,(2/(2050-S$80+1))*(1-(SUM($E84:S84)/$E$82))*$E$82*'Fixed Data'!Q$52)),0)</f>
        <v>-2.4013535739130457E-2</v>
      </c>
      <c r="U84" s="21">
        <f>IF($E$82&lt;0,(IF(2050-T$80&lt;=0,0,(2/(2050-T$80+1))*(1-(SUM($E84:T84)/$E$82))*$E$82*'Fixed Data'!R$52)),0)</f>
        <v>-2.1345365101449292E-2</v>
      </c>
      <c r="V84" s="21">
        <f>IF($E$82&lt;0,(IF(2050-U$80&lt;=0,0,(2/(2050-U$80+1))*(1-(SUM($E84:U84)/$E$82))*$E$82*'Fixed Data'!S$52)),0)</f>
        <v>-1.8677194463768136E-2</v>
      </c>
      <c r="W84" s="21">
        <f>IF($E$82&lt;0,(IF(2050-V$80&lt;=0,0,(2/(2050-V$80+1))*(1-(SUM($E84:V84)/$E$82))*$E$82*'Fixed Data'!T$52)),0)</f>
        <v>-1.6009023826086977E-2</v>
      </c>
      <c r="X84" s="21">
        <f>IF($E$82&lt;0,(IF(2050-W$80&lt;=0,0,(2/(2050-W$80+1))*(1-(SUM($E84:W84)/$E$82))*$E$82*'Fixed Data'!U$52)),0)</f>
        <v>-1.3340853188405825E-2</v>
      </c>
      <c r="Y84" s="21">
        <f>IF($E$82&lt;0,(IF(2050-X$80&lt;=0,0,(2/(2050-X$80+1))*(1-(SUM($E84:X84)/$E$82))*$E$82*'Fixed Data'!V$52)),0)</f>
        <v>-1.0672682550724651E-2</v>
      </c>
      <c r="Z84" s="21">
        <f>IF($E$82&lt;0,(IF(2050-Y$80&lt;=0,0,(2/(2050-Y$80+1))*(1-(SUM($E84:Y84)/$E$82))*$E$82*'Fixed Data'!W$52)),0)</f>
        <v>-8.0045119130435129E-3</v>
      </c>
      <c r="AA84" s="21">
        <f>IF($E$82&lt;0,(IF(2050-Z$80&lt;=0,0,(2/(2050-Z$80+1))*(1-(SUM($E84:Z84)/$E$82))*$E$82*'Fixed Data'!X$52)),0)</f>
        <v>-5.336341275362342E-3</v>
      </c>
      <c r="AB84" s="21">
        <f>IF($E$82&lt;0,(IF(2050-AA$80&lt;=0,0,(2/(2050-AA$80+1))*(1-(SUM($E84:AA84)/$E$82))*$E$82*'Fixed Data'!Y$52)),0)</f>
        <v>-2.668170637681171E-3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-7.1990467478260864E-2</v>
      </c>
      <c r="H85" s="21">
        <f>IF($F$82&lt;0,(IF(2050-G$80&lt;=0,0,(2/(2050-G$80+1))*(1-(SUM($E85:G85)/$F$82))*$F$82*'Fixed Data'!E$52)),0)</f>
        <v>-6.8718173501976287E-2</v>
      </c>
      <c r="I85" s="21">
        <f>IF($F$82&lt;0,(IF(2050-H$80&lt;=0,0,(2/(2050-H$80+1))*(1-(SUM($E85:H85)/$F$82))*$F$82*'Fixed Data'!F$52)),0)</f>
        <v>-6.5445879525691683E-2</v>
      </c>
      <c r="J85" s="21">
        <f>IF($F$82&lt;0,(IF(2050-I$80&lt;=0,0,(2/(2050-I$80+1))*(1-(SUM($E85:I85)/$F$82))*$F$82*'Fixed Data'!G$52)),0)</f>
        <v>-6.217358554940712E-2</v>
      </c>
      <c r="K85" s="21">
        <f>IF($F$82&lt;0,(IF(2050-J$80&lt;=0,0,(2/(2050-J$80+1))*(1-(SUM($E85:J85)/$F$82))*$F$82*'Fixed Data'!H$52)),0)</f>
        <v>-5.8901291573122516E-2</v>
      </c>
      <c r="L85" s="21">
        <f>IF($F$82&lt;0,(IF(2050-K$80&lt;=0,0,(2/(2050-K$80+1))*(1-(SUM($E85:K85)/$F$82))*$F$82*'Fixed Data'!I$52)),0)</f>
        <v>-5.562899759683794E-2</v>
      </c>
      <c r="M85" s="21">
        <f>IF($F$82&lt;0,(IF(2050-L$80&lt;=0,0,(2/(2050-L$80+1))*(1-(SUM($E85:L85)/$F$82))*$F$82*'Fixed Data'!J$52)),0)</f>
        <v>-5.2356703620553349E-2</v>
      </c>
      <c r="N85" s="21">
        <f>IF($F$82&lt;0,(IF(2050-M$80&lt;=0,0,(2/(2050-M$80+1))*(1-(SUM($E85:M85)/$F$82))*$F$82*'Fixed Data'!K$52)),0)</f>
        <v>-4.9084409644268773E-2</v>
      </c>
      <c r="O85" s="21">
        <f>IF($F$82&lt;0,(IF(2050-N$80&lt;=0,0,(2/(2050-N$80+1))*(1-(SUM($E85:N85)/$F$82))*$F$82*'Fixed Data'!L$52)),0)</f>
        <v>-4.5812115667984189E-2</v>
      </c>
      <c r="P85" s="21">
        <f>IF($F$82&lt;0,(IF(2050-O$80&lt;=0,0,(2/(2050-O$80+1))*(1-(SUM($E85:O85)/$F$82))*$F$82*'Fixed Data'!M$52)),0)</f>
        <v>-4.2539821691699613E-2</v>
      </c>
      <c r="Q85" s="21">
        <f>IF($F$82&lt;0,(IF(2050-P$80&lt;=0,0,(2/(2050-P$80+1))*(1-(SUM($E85:P85)/$F$82))*$F$82*'Fixed Data'!N$52)),0)</f>
        <v>-3.9267527715415029E-2</v>
      </c>
      <c r="R85" s="21">
        <f>IF($F$82&lt;0,(IF(2050-Q$80&lt;=0,0,(2/(2050-Q$80+1))*(1-(SUM($E85:Q85)/$F$82))*$F$82*'Fixed Data'!O$52)),0)</f>
        <v>-3.5995233739130439E-2</v>
      </c>
      <c r="S85" s="21">
        <f>IF($F$82&lt;0,(IF(2050-R$80&lt;=0,0,(2/(2050-R$80+1))*(1-(SUM($E85:R85)/$F$82))*$F$82*'Fixed Data'!P$52)),0)</f>
        <v>-3.2722939762845842E-2</v>
      </c>
      <c r="T85" s="21">
        <f>IF($F$82&lt;0,(IF(2050-S$80&lt;=0,0,(2/(2050-S$80+1))*(1-(SUM($E85:S85)/$F$82))*$F$82*'Fixed Data'!Q$52)),0)</f>
        <v>-2.9450645786561275E-2</v>
      </c>
      <c r="U85" s="21">
        <f>IF($F$82&lt;0,(IF(2050-T$80&lt;=0,0,(2/(2050-T$80+1))*(1-(SUM($E85:T85)/$F$82))*$F$82*'Fixed Data'!R$52)),0)</f>
        <v>-2.6178351810276671E-2</v>
      </c>
      <c r="V85" s="21">
        <f>IF($F$82&lt;0,(IF(2050-U$80&lt;=0,0,(2/(2050-U$80+1))*(1-(SUM($E85:U85)/$F$82))*$F$82*'Fixed Data'!S$52)),0)</f>
        <v>-2.2906057833992074E-2</v>
      </c>
      <c r="W85" s="21">
        <f>IF($F$82&lt;0,(IF(2050-V$80&lt;=0,0,(2/(2050-V$80+1))*(1-(SUM($E85:V85)/$F$82))*$F$82*'Fixed Data'!T$52)),0)</f>
        <v>-1.9633763857707497E-2</v>
      </c>
      <c r="X85" s="21">
        <f>IF($F$82&lt;0,(IF(2050-W$80&lt;=0,0,(2/(2050-W$80+1))*(1-(SUM($E85:W85)/$F$82))*$F$82*'Fixed Data'!U$52)),0)</f>
        <v>-1.6361469881422921E-2</v>
      </c>
      <c r="Y85" s="21">
        <f>IF($F$82&lt;0,(IF(2050-X$80&lt;=0,0,(2/(2050-X$80+1))*(1-(SUM($E85:X85)/$F$82))*$F$82*'Fixed Data'!V$52)),0)</f>
        <v>-1.3089175905138301E-2</v>
      </c>
      <c r="Z85" s="21">
        <f>IF($F$82&lt;0,(IF(2050-Y$80&lt;=0,0,(2/(2050-Y$80+1))*(1-(SUM($E85:Y85)/$F$82))*$F$82*'Fixed Data'!W$52)),0)</f>
        <v>-9.8168819288537885E-3</v>
      </c>
      <c r="AA85" s="21">
        <f>IF($F$82&lt;0,(IF(2050-Z$80&lt;=0,0,(2/(2050-Z$80+1))*(1-(SUM($E85:Z85)/$F$82))*$F$82*'Fixed Data'!X$52)),0)</f>
        <v>-6.5445879525691921E-3</v>
      </c>
      <c r="AB85" s="21">
        <f>IF($F$82&lt;0,(IF(2050-AA$80&lt;=0,0,(2/(2050-AA$80+1))*(1-(SUM($E85:AA85)/$F$82))*$F$82*'Fixed Data'!Y$52)),0)</f>
        <v>-3.2722939762845657E-3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-6.5539514909090921E-2</v>
      </c>
      <c r="I86" s="21">
        <f>IF($G$82&lt;0,(IF(2050-H$80&lt;=0,0,(2/(2050-H$80+1))*(1-(SUM($E86:H86)/$G$82))*$G$82*'Fixed Data'!F$52)),0)</f>
        <v>-6.2418585627705629E-2</v>
      </c>
      <c r="J86" s="21">
        <f>IF($G$82&lt;0,(IF(2050-I$80&lt;=0,0,(2/(2050-I$80+1))*(1-(SUM($E86:I86)/$G$82))*$G$82*'Fixed Data'!G$52)),0)</f>
        <v>-5.9297656346320352E-2</v>
      </c>
      <c r="K86" s="21">
        <f>IF($G$82&lt;0,(IF(2050-J$80&lt;=0,0,(2/(2050-J$80+1))*(1-(SUM($E86:J86)/$G$82))*$G$82*'Fixed Data'!H$52)),0)</f>
        <v>-5.617672706493506E-2</v>
      </c>
      <c r="L86" s="21">
        <f>IF($G$82&lt;0,(IF(2050-K$80&lt;=0,0,(2/(2050-K$80+1))*(1-(SUM($E86:K86)/$G$82))*$G$82*'Fixed Data'!I$52)),0)</f>
        <v>-5.3055797783549782E-2</v>
      </c>
      <c r="M86" s="21">
        <f>IF($G$82&lt;0,(IF(2050-L$80&lt;=0,0,(2/(2050-L$80+1))*(1-(SUM($E86:L86)/$G$82))*$G$82*'Fixed Data'!J$52)),0)</f>
        <v>-4.9934868502164505E-2</v>
      </c>
      <c r="N86" s="21">
        <f>IF($G$82&lt;0,(IF(2050-M$80&lt;=0,0,(2/(2050-M$80+1))*(1-(SUM($E86:M86)/$G$82))*$G$82*'Fixed Data'!K$52)),0)</f>
        <v>-4.681393922077922E-2</v>
      </c>
      <c r="O86" s="21">
        <f>IF($G$82&lt;0,(IF(2050-N$80&lt;=0,0,(2/(2050-N$80+1))*(1-(SUM($E86:N86)/$G$82))*$G$82*'Fixed Data'!L$52)),0)</f>
        <v>-4.3693009939393943E-2</v>
      </c>
      <c r="P86" s="21">
        <f>IF($G$82&lt;0,(IF(2050-O$80&lt;=0,0,(2/(2050-O$80+1))*(1-(SUM($E86:O86)/$G$82))*$G$82*'Fixed Data'!M$52)),0)</f>
        <v>-4.0572080658008665E-2</v>
      </c>
      <c r="Q86" s="21">
        <f>IF($G$82&lt;0,(IF(2050-P$80&lt;=0,0,(2/(2050-P$80+1))*(1-(SUM($E86:P86)/$G$82))*$G$82*'Fixed Data'!N$52)),0)</f>
        <v>-3.745115137662338E-2</v>
      </c>
      <c r="R86" s="21">
        <f>IF($G$82&lt;0,(IF(2050-Q$80&lt;=0,0,(2/(2050-Q$80+1))*(1-(SUM($E86:Q86)/$G$82))*$G$82*'Fixed Data'!O$52)),0)</f>
        <v>-3.4330222095238096E-2</v>
      </c>
      <c r="S86" s="21">
        <f>IF($G$82&lt;0,(IF(2050-R$80&lt;=0,0,(2/(2050-R$80+1))*(1-(SUM($E86:R86)/$G$82))*$G$82*'Fixed Data'!P$52)),0)</f>
        <v>-3.1209292813852825E-2</v>
      </c>
      <c r="T86" s="21">
        <f>IF($G$82&lt;0,(IF(2050-S$80&lt;=0,0,(2/(2050-S$80+1))*(1-(SUM($E86:S86)/$G$82))*$G$82*'Fixed Data'!Q$52)),0)</f>
        <v>-2.808836353246753E-2</v>
      </c>
      <c r="U86" s="21">
        <f>IF($G$82&lt;0,(IF(2050-T$80&lt;=0,0,(2/(2050-T$80+1))*(1-(SUM($E86:T86)/$G$82))*$G$82*'Fixed Data'!R$52)),0)</f>
        <v>-2.4967434251082242E-2</v>
      </c>
      <c r="V86" s="21">
        <f>IF($G$82&lt;0,(IF(2050-U$80&lt;=0,0,(2/(2050-U$80+1))*(1-(SUM($E86:U86)/$G$82))*$G$82*'Fixed Data'!S$52)),0)</f>
        <v>-2.184650496969695E-2</v>
      </c>
      <c r="W86" s="21">
        <f>IF($G$82&lt;0,(IF(2050-V$80&lt;=0,0,(2/(2050-V$80+1))*(1-(SUM($E86:V86)/$G$82))*$G$82*'Fixed Data'!T$52)),0)</f>
        <v>-1.8725575688311669E-2</v>
      </c>
      <c r="X86" s="21">
        <f>IF($G$82&lt;0,(IF(2050-W$80&lt;=0,0,(2/(2050-W$80+1))*(1-(SUM($E86:W86)/$G$82))*$G$82*'Fixed Data'!U$52)),0)</f>
        <v>-1.5604646406926385E-2</v>
      </c>
      <c r="Y86" s="21">
        <f>IF($G$82&lt;0,(IF(2050-X$80&lt;=0,0,(2/(2050-X$80+1))*(1-(SUM($E86:X86)/$G$82))*$G$82*'Fixed Data'!V$52)),0)</f>
        <v>-1.2483717125541121E-2</v>
      </c>
      <c r="Z86" s="21">
        <f>IF($G$82&lt;0,(IF(2050-Y$80&lt;=0,0,(2/(2050-Y$80+1))*(1-(SUM($E86:Y86)/$G$82))*$G$82*'Fixed Data'!W$52)),0)</f>
        <v>-9.3627878441558485E-3</v>
      </c>
      <c r="AA86" s="21">
        <f>IF($G$82&lt;0,(IF(2050-Z$80&lt;=0,0,(2/(2050-Z$80+1))*(1-(SUM($E86:Z86)/$G$82))*$G$82*'Fixed Data'!X$52)),0)</f>
        <v>-6.2418585627705119E-3</v>
      </c>
      <c r="AB86" s="21">
        <f>IF($G$82&lt;0,(IF(2050-AA$80&lt;=0,0,(2/(2050-AA$80+1))*(1-(SUM($E86:AA86)/$G$82))*$G$82*'Fixed Data'!Y$52)),0)</f>
        <v>-3.1209292813853362E-3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-4.9762254476190468E-2</v>
      </c>
      <c r="J87" s="21">
        <f>IF($H$82&lt;0,(IF(2050-I$80&lt;=0,0,(2/(2050-I$80+1))*(1-(SUM($E87:I87)/$H$82))*$H$82*'Fixed Data'!G$52)),0)</f>
        <v>-4.7274141752380948E-2</v>
      </c>
      <c r="K87" s="21">
        <f>IF($H$82&lt;0,(IF(2050-J$80&lt;=0,0,(2/(2050-J$80+1))*(1-(SUM($E87:J87)/$H$82))*$H$82*'Fixed Data'!H$52)),0)</f>
        <v>-4.4786029028571421E-2</v>
      </c>
      <c r="L87" s="21">
        <f>IF($H$82&lt;0,(IF(2050-K$80&lt;=0,0,(2/(2050-K$80+1))*(1-(SUM($E87:K87)/$H$82))*$H$82*'Fixed Data'!I$52)),0)</f>
        <v>-4.2297916304761901E-2</v>
      </c>
      <c r="M87" s="21">
        <f>IF($H$82&lt;0,(IF(2050-L$80&lt;=0,0,(2/(2050-L$80+1))*(1-(SUM($E87:L87)/$H$82))*$H$82*'Fixed Data'!J$52)),0)</f>
        <v>-3.9809803580952374E-2</v>
      </c>
      <c r="N87" s="21">
        <f>IF($H$82&lt;0,(IF(2050-M$80&lt;=0,0,(2/(2050-M$80+1))*(1-(SUM($E87:M87)/$H$82))*$H$82*'Fixed Data'!K$52)),0)</f>
        <v>-3.7321690857142847E-2</v>
      </c>
      <c r="O87" s="21">
        <f>IF($H$82&lt;0,(IF(2050-N$80&lt;=0,0,(2/(2050-N$80+1))*(1-(SUM($E87:N87)/$H$82))*$H$82*'Fixed Data'!L$52)),0)</f>
        <v>-3.4833578133333327E-2</v>
      </c>
      <c r="P87" s="21">
        <f>IF($H$82&lt;0,(IF(2050-O$80&lt;=0,0,(2/(2050-O$80+1))*(1-(SUM($E87:O87)/$H$82))*$H$82*'Fixed Data'!M$52)),0)</f>
        <v>-3.2345465409523808E-2</v>
      </c>
      <c r="Q87" s="21">
        <f>IF($H$82&lt;0,(IF(2050-P$80&lt;=0,0,(2/(2050-P$80+1))*(1-(SUM($E87:P87)/$H$82))*$H$82*'Fixed Data'!N$52)),0)</f>
        <v>-2.9857352685714284E-2</v>
      </c>
      <c r="R87" s="21">
        <f>IF($H$82&lt;0,(IF(2050-Q$80&lt;=0,0,(2/(2050-Q$80+1))*(1-(SUM($E87:Q87)/$H$82))*$H$82*'Fixed Data'!O$52)),0)</f>
        <v>-2.7369239961904754E-2</v>
      </c>
      <c r="S87" s="21">
        <f>IF($H$82&lt;0,(IF(2050-R$80&lt;=0,0,(2/(2050-R$80+1))*(1-(SUM($E87:R87)/$H$82))*$H$82*'Fixed Data'!P$52)),0)</f>
        <v>-2.488112723809523E-2</v>
      </c>
      <c r="T87" s="21">
        <f>IF($H$82&lt;0,(IF(2050-S$80&lt;=0,0,(2/(2050-S$80+1))*(1-(SUM($E87:S87)/$H$82))*$H$82*'Fixed Data'!Q$52)),0)</f>
        <v>-2.2393014514285714E-2</v>
      </c>
      <c r="U87" s="21">
        <f>IF($H$82&lt;0,(IF(2050-T$80&lt;=0,0,(2/(2050-T$80+1))*(1-(SUM($E87:T87)/$H$82))*$H$82*'Fixed Data'!R$52)),0)</f>
        <v>-1.9904901790476194E-2</v>
      </c>
      <c r="V87" s="21">
        <f>IF($H$82&lt;0,(IF(2050-U$80&lt;=0,0,(2/(2050-U$80+1))*(1-(SUM($E87:U87)/$H$82))*$H$82*'Fixed Data'!S$52)),0)</f>
        <v>-1.741678906666666E-2</v>
      </c>
      <c r="W87" s="21">
        <f>IF($H$82&lt;0,(IF(2050-V$80&lt;=0,0,(2/(2050-V$80+1))*(1-(SUM($E87:V87)/$H$82))*$H$82*'Fixed Data'!T$52)),0)</f>
        <v>-1.4928676342857137E-2</v>
      </c>
      <c r="X87" s="21">
        <f>IF($H$82&lt;0,(IF(2050-W$80&lt;=0,0,(2/(2050-W$80+1))*(1-(SUM($E87:W87)/$H$82))*$H$82*'Fixed Data'!U$52)),0)</f>
        <v>-1.2440563619047612E-2</v>
      </c>
      <c r="Y87" s="21">
        <f>IF($H$82&lt;0,(IF(2050-X$80&lt;=0,0,(2/(2050-X$80+1))*(1-(SUM($E87:X87)/$H$82))*$H$82*'Fixed Data'!V$52)),0)</f>
        <v>-9.9524508952380814E-3</v>
      </c>
      <c r="Z87" s="21">
        <f>IF($H$82&lt;0,(IF(2050-Y$80&lt;=0,0,(2/(2050-Y$80+1))*(1-(SUM($E87:Y87)/$H$82))*$H$82*'Fixed Data'!W$52)),0)</f>
        <v>-7.4643381714285442E-3</v>
      </c>
      <c r="AA87" s="21">
        <f>IF($H$82&lt;0,(IF(2050-Z$80&lt;=0,0,(2/(2050-Z$80+1))*(1-(SUM($E87:Z87)/$H$82))*$H$82*'Fixed Data'!X$52)),0)</f>
        <v>-4.9762254476190294E-3</v>
      </c>
      <c r="AB87" s="21">
        <f>IF($H$82&lt;0,(IF(2050-AA$80&lt;=0,0,(2/(2050-AA$80+1))*(1-(SUM($E87:AA87)/$H$82))*$H$82*'Fixed Data'!Y$52)),0)</f>
        <v>-2.4881127238095724E-3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-4.9201191199999994E-2</v>
      </c>
      <c r="K88" s="21">
        <f>IF($I$82&lt;0,(IF(2050-J$80&lt;=0,0,(2/(2050-J$80+1))*(1-(SUM($E88:J88)/$I$82))*$I$82*'Fixed Data'!H$52)),0)</f>
        <v>-4.6611654821052624E-2</v>
      </c>
      <c r="L88" s="21">
        <f>IF($I$82&lt;0,(IF(2050-K$80&lt;=0,0,(2/(2050-K$80+1))*(1-(SUM($E88:K88)/$I$82))*$I$82*'Fixed Data'!I$52)),0)</f>
        <v>-4.4022118442105261E-2</v>
      </c>
      <c r="M88" s="21">
        <f>IF($I$82&lt;0,(IF(2050-L$80&lt;=0,0,(2/(2050-L$80+1))*(1-(SUM($E88:L88)/$I$82))*$I$82*'Fixed Data'!J$52)),0)</f>
        <v>-4.1432582063157891E-2</v>
      </c>
      <c r="N88" s="21">
        <f>IF($I$82&lt;0,(IF(2050-M$80&lt;=0,0,(2/(2050-M$80+1))*(1-(SUM($E88:M88)/$I$82))*$I$82*'Fixed Data'!K$52)),0)</f>
        <v>-3.8843045684210521E-2</v>
      </c>
      <c r="O88" s="21">
        <f>IF($I$82&lt;0,(IF(2050-N$80&lt;=0,0,(2/(2050-N$80+1))*(1-(SUM($E88:N88)/$I$82))*$I$82*'Fixed Data'!L$52)),0)</f>
        <v>-3.6253509305263151E-2</v>
      </c>
      <c r="P88" s="21">
        <f>IF($I$82&lt;0,(IF(2050-O$80&lt;=0,0,(2/(2050-O$80+1))*(1-(SUM($E88:O88)/$I$82))*$I$82*'Fixed Data'!M$52)),0)</f>
        <v>-3.3663972926315788E-2</v>
      </c>
      <c r="Q88" s="21">
        <f>IF($I$82&lt;0,(IF(2050-P$80&lt;=0,0,(2/(2050-P$80+1))*(1-(SUM($E88:P88)/$I$82))*$I$82*'Fixed Data'!N$52)),0)</f>
        <v>-3.1074436547368425E-2</v>
      </c>
      <c r="R88" s="21">
        <f>IF($I$82&lt;0,(IF(2050-Q$80&lt;=0,0,(2/(2050-Q$80+1))*(1-(SUM($E88:Q88)/$I$82))*$I$82*'Fixed Data'!O$52)),0)</f>
        <v>-2.8484900168421055E-2</v>
      </c>
      <c r="S88" s="21">
        <f>IF($I$82&lt;0,(IF(2050-R$80&lt;=0,0,(2/(2050-R$80+1))*(1-(SUM($E88:R88)/$I$82))*$I$82*'Fixed Data'!P$52)),0)</f>
        <v>-2.5895363789473692E-2</v>
      </c>
      <c r="T88" s="21">
        <f>IF($I$82&lt;0,(IF(2050-S$80&lt;=0,0,(2/(2050-S$80+1))*(1-(SUM($E88:S88)/$I$82))*$I$82*'Fixed Data'!Q$52)),0)</f>
        <v>-2.3305827410526309E-2</v>
      </c>
      <c r="U88" s="21">
        <f>IF($I$82&lt;0,(IF(2050-T$80&lt;=0,0,(2/(2050-T$80+1))*(1-(SUM($E88:T88)/$I$82))*$I$82*'Fixed Data'!R$52)),0)</f>
        <v>-2.0716291031578935E-2</v>
      </c>
      <c r="V88" s="21">
        <f>IF($I$82&lt;0,(IF(2050-U$80&lt;=0,0,(2/(2050-U$80+1))*(1-(SUM($E88:U88)/$I$82))*$I$82*'Fixed Data'!S$52)),0)</f>
        <v>-1.8126754652631565E-2</v>
      </c>
      <c r="W88" s="21">
        <f>IF($I$82&lt;0,(IF(2050-V$80&lt;=0,0,(2/(2050-V$80+1))*(1-(SUM($E88:V88)/$I$82))*$I$82*'Fixed Data'!T$52)),0)</f>
        <v>-1.5537218273684192E-2</v>
      </c>
      <c r="X88" s="21">
        <f>IF($I$82&lt;0,(IF(2050-W$80&lt;=0,0,(2/(2050-W$80+1))*(1-(SUM($E88:W88)/$I$82))*$I$82*'Fixed Data'!U$52)),0)</f>
        <v>-1.2947681894736825E-2</v>
      </c>
      <c r="Y88" s="21">
        <f>IF($I$82&lt;0,(IF(2050-X$80&lt;=0,0,(2/(2050-X$80+1))*(1-(SUM($E88:X88)/$I$82))*$I$82*'Fixed Data'!V$52)),0)</f>
        <v>-1.0358145515789462E-2</v>
      </c>
      <c r="Z88" s="21">
        <f>IF($I$82&lt;0,(IF(2050-Y$80&lt;=0,0,(2/(2050-Y$80+1))*(1-(SUM($E88:Y88)/$I$82))*$I$82*'Fixed Data'!W$52)),0)</f>
        <v>-7.7686091368421011E-3</v>
      </c>
      <c r="AA88" s="21">
        <f>IF($I$82&lt;0,(IF(2050-Z$80&lt;=0,0,(2/(2050-Z$80+1))*(1-(SUM($E88:Z88)/$I$82))*$I$82*'Fixed Data'!X$52)),0)</f>
        <v>-5.179072757894752E-3</v>
      </c>
      <c r="AB88" s="21">
        <f>IF($I$82&lt;0,(IF(2050-AA$80&lt;=0,0,(2/(2050-AA$80+1))*(1-(SUM($E88:AA88)/$I$82))*$I$82*'Fixed Data'!Y$52)),0)</f>
        <v>-2.589536378947376E-3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-6.1367924666666657E-2</v>
      </c>
      <c r="G128" s="21">
        <f t="shared" si="10"/>
        <v>-0.13069022150724635</v>
      </c>
      <c r="H128" s="21">
        <f t="shared" si="10"/>
        <v>-0.19028927180237154</v>
      </c>
      <c r="I128" s="21">
        <f t="shared" si="10"/>
        <v>-0.23099013238321098</v>
      </c>
      <c r="J128" s="21">
        <f t="shared" si="10"/>
        <v>-0.26864181696405043</v>
      </c>
      <c r="K128" s="21">
        <f t="shared" si="10"/>
        <v>-0.25450277396594251</v>
      </c>
      <c r="L128" s="21">
        <f t="shared" si="10"/>
        <v>-0.24036373096783459</v>
      </c>
      <c r="M128" s="21">
        <f t="shared" si="10"/>
        <v>-0.22622468796972667</v>
      </c>
      <c r="N128" s="21">
        <f t="shared" si="10"/>
        <v>-0.21208564497161875</v>
      </c>
      <c r="O128" s="21">
        <f t="shared" si="10"/>
        <v>-0.19794660197351083</v>
      </c>
      <c r="P128" s="21">
        <f t="shared" si="10"/>
        <v>-0.18380755897540296</v>
      </c>
      <c r="Q128" s="21">
        <f t="shared" si="10"/>
        <v>-0.16966851597729504</v>
      </c>
      <c r="R128" s="21">
        <f t="shared" si="10"/>
        <v>-0.15552947297918709</v>
      </c>
      <c r="S128" s="21">
        <f t="shared" si="10"/>
        <v>-0.1413904299810792</v>
      </c>
      <c r="T128" s="21">
        <f t="shared" si="10"/>
        <v>-0.12725138698297128</v>
      </c>
      <c r="U128" s="21">
        <f t="shared" si="10"/>
        <v>-0.11311234398486333</v>
      </c>
      <c r="V128" s="21">
        <f t="shared" si="10"/>
        <v>-9.8973300986755386E-2</v>
      </c>
      <c r="W128" s="21">
        <f t="shared" si="10"/>
        <v>-8.4834257988647466E-2</v>
      </c>
      <c r="X128" s="21">
        <f t="shared" si="10"/>
        <v>-7.0695214990539573E-2</v>
      </c>
      <c r="Y128" s="21">
        <f t="shared" si="10"/>
        <v>-5.6556171992431611E-2</v>
      </c>
      <c r="Z128" s="21">
        <f t="shared" si="10"/>
        <v>-4.2417128994323795E-2</v>
      </c>
      <c r="AA128" s="21">
        <f t="shared" si="10"/>
        <v>-2.8278085996215827E-2</v>
      </c>
      <c r="AB128" s="21">
        <f t="shared" si="10"/>
        <v>-1.4139042998108021E-2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-0.73641509599999988</v>
      </c>
      <c r="G129" s="21">
        <f t="shared" ref="G129:AW129" si="11">F131</f>
        <v>-1.5029375473333331</v>
      </c>
      <c r="H129" s="21">
        <f t="shared" si="11"/>
        <v>-2.0931819898260868</v>
      </c>
      <c r="I129" s="21">
        <f t="shared" si="11"/>
        <v>-2.4253963900237152</v>
      </c>
      <c r="J129" s="21">
        <f t="shared" si="11"/>
        <v>-2.6864181696405041</v>
      </c>
      <c r="K129" s="21">
        <f t="shared" si="11"/>
        <v>-2.4177763526764537</v>
      </c>
      <c r="L129" s="21">
        <f t="shared" si="11"/>
        <v>-2.1632735787105113</v>
      </c>
      <c r="M129" s="21">
        <f t="shared" si="11"/>
        <v>-1.9229098477426767</v>
      </c>
      <c r="N129" s="21">
        <f t="shared" si="11"/>
        <v>-1.69668515977295</v>
      </c>
      <c r="O129" s="21">
        <f t="shared" si="11"/>
        <v>-1.4845995148013311</v>
      </c>
      <c r="P129" s="21">
        <f t="shared" si="11"/>
        <v>-1.2866529128278203</v>
      </c>
      <c r="Q129" s="21">
        <f t="shared" si="11"/>
        <v>-1.1028453538524174</v>
      </c>
      <c r="R129" s="21">
        <f t="shared" si="11"/>
        <v>-0.9331768378751224</v>
      </c>
      <c r="S129" s="21">
        <f t="shared" si="11"/>
        <v>-0.77764736489593533</v>
      </c>
      <c r="T129" s="21">
        <f t="shared" si="11"/>
        <v>-0.63625693491485613</v>
      </c>
      <c r="U129" s="21">
        <f t="shared" si="11"/>
        <v>-0.50900554793188491</v>
      </c>
      <c r="V129" s="21">
        <f t="shared" si="11"/>
        <v>-0.39589320394702154</v>
      </c>
      <c r="W129" s="21">
        <f t="shared" si="11"/>
        <v>-0.29691990296026616</v>
      </c>
      <c r="X129" s="21">
        <f t="shared" si="11"/>
        <v>-0.21208564497161869</v>
      </c>
      <c r="Y129" s="21">
        <f t="shared" si="11"/>
        <v>-0.14139042998107912</v>
      </c>
      <c r="Z129" s="21">
        <f t="shared" si="11"/>
        <v>-8.4834257988647507E-2</v>
      </c>
      <c r="AA129" s="21">
        <f t="shared" si="11"/>
        <v>-4.2417128994323712E-2</v>
      </c>
      <c r="AB129" s="21">
        <f t="shared" si="11"/>
        <v>-1.4139042998107886E-2</v>
      </c>
      <c r="AC129" s="21">
        <f t="shared" si="11"/>
        <v>1.3530843112619095E-16</v>
      </c>
      <c r="AD129" s="21">
        <f t="shared" si="11"/>
        <v>1.3530843112619095E-16</v>
      </c>
      <c r="AE129" s="21">
        <f t="shared" si="11"/>
        <v>1.3530843112619095E-16</v>
      </c>
      <c r="AF129" s="21">
        <f t="shared" si="11"/>
        <v>1.3530843112619095E-16</v>
      </c>
      <c r="AG129" s="21">
        <f t="shared" si="11"/>
        <v>1.3530843112619095E-16</v>
      </c>
      <c r="AH129" s="21">
        <f t="shared" si="11"/>
        <v>1.3530843112619095E-16</v>
      </c>
      <c r="AI129" s="21">
        <f t="shared" si="11"/>
        <v>1.3530843112619095E-16</v>
      </c>
      <c r="AJ129" s="21">
        <f t="shared" si="11"/>
        <v>1.3530843112619095E-16</v>
      </c>
      <c r="AK129" s="21">
        <f t="shared" si="11"/>
        <v>1.3530843112619095E-16</v>
      </c>
      <c r="AL129" s="21">
        <f t="shared" si="11"/>
        <v>1.3530843112619095E-16</v>
      </c>
      <c r="AM129" s="21">
        <f t="shared" si="11"/>
        <v>1.3530843112619095E-16</v>
      </c>
      <c r="AN129" s="21">
        <f t="shared" si="11"/>
        <v>1.3530843112619095E-16</v>
      </c>
      <c r="AO129" s="21">
        <f t="shared" si="11"/>
        <v>1.3530843112619095E-16</v>
      </c>
      <c r="AP129" s="21">
        <f t="shared" si="11"/>
        <v>1.3530843112619095E-16</v>
      </c>
      <c r="AQ129" s="21">
        <f t="shared" si="11"/>
        <v>1.3530843112619095E-16</v>
      </c>
      <c r="AR129" s="21">
        <f t="shared" si="11"/>
        <v>1.3530843112619095E-16</v>
      </c>
      <c r="AS129" s="21">
        <f t="shared" si="11"/>
        <v>1.3530843112619095E-16</v>
      </c>
      <c r="AT129" s="21">
        <f t="shared" si="11"/>
        <v>1.3530843112619095E-16</v>
      </c>
      <c r="AU129" s="21">
        <f t="shared" si="11"/>
        <v>1.3530843112619095E-16</v>
      </c>
      <c r="AV129" s="21">
        <f t="shared" si="11"/>
        <v>1.3530843112619095E-16</v>
      </c>
      <c r="AW129" s="21">
        <f t="shared" si="11"/>
        <v>1.3530843112619095E-16</v>
      </c>
      <c r="AX129" s="21">
        <f>AW131</f>
        <v>1.3530843112619095E-16</v>
      </c>
      <c r="AY129" s="21">
        <f>AX131</f>
        <v>1.3530843112619095E-16</v>
      </c>
      <c r="AZ129" s="21">
        <f>AY131</f>
        <v>1.3530843112619095E-16</v>
      </c>
      <c r="BA129" s="21">
        <f>AZ131</f>
        <v>1.3530843112619095E-16</v>
      </c>
      <c r="BB129" s="21">
        <f>BA131</f>
        <v>1.3530843112619095E-16</v>
      </c>
    </row>
    <row r="130" spans="1:54" ht="15" customHeight="1" outlineLevel="2">
      <c r="A130" s="8"/>
      <c r="B130" t="s">
        <v>457</v>
      </c>
      <c r="C130" t="s">
        <v>458</v>
      </c>
      <c r="D130" t="s">
        <v>389</v>
      </c>
      <c r="E130" s="21">
        <f>E131*(1/(1+'Fixed Data'!$B$10))</f>
        <v>-0.70863654349499616</v>
      </c>
      <c r="F130" s="21">
        <f>F131*(1/(1+'Fixed Data'!$B$10))</f>
        <v>-1.4462447530151399</v>
      </c>
      <c r="G130" s="21">
        <f>G131*(1/(1+'Fixed Data'!$B$10))</f>
        <v>-2.0142243935970816</v>
      </c>
      <c r="H130" s="21">
        <f>H131*(1/(1+'Fixed Data'!$B$10))</f>
        <v>-2.3339072267356769</v>
      </c>
      <c r="I130" s="21">
        <f>I131*(1/(1+'Fixed Data'!$B$10))</f>
        <v>-2.5850829192075677</v>
      </c>
      <c r="J130" s="21">
        <f>J131*(1/(1+'Fixed Data'!$B$10))</f>
        <v>-2.3265746272868109</v>
      </c>
      <c r="K130" s="21">
        <f>K131*(1/(1+'Fixed Data'!$B$10))</f>
        <v>-2.0816720349408309</v>
      </c>
      <c r="L130" s="21">
        <f>L131*(1/(1+'Fixed Data'!$B$10))</f>
        <v>-1.8503751421696275</v>
      </c>
      <c r="M130" s="21">
        <f>M131*(1/(1+'Fixed Data'!$B$10))</f>
        <v>-1.6326839489732008</v>
      </c>
      <c r="N130" s="21">
        <f>N131*(1/(1+'Fixed Data'!$B$10))</f>
        <v>-1.4285984553515505</v>
      </c>
      <c r="O130" s="21">
        <f>O131*(1/(1+'Fixed Data'!$B$10))</f>
        <v>-1.2381186613046771</v>
      </c>
      <c r="P130" s="21">
        <f>P131*(1/(1+'Fixed Data'!$B$10))</f>
        <v>-1.0612445668325805</v>
      </c>
      <c r="Q130" s="21">
        <f>Q131*(1/(1+'Fixed Data'!$B$10))</f>
        <v>-0.89797617193526036</v>
      </c>
      <c r="R130" s="21">
        <f>R131*(1/(1+'Fixed Data'!$B$10))</f>
        <v>-0.74831347661271697</v>
      </c>
      <c r="S130" s="21">
        <f>S131*(1/(1+'Fixed Data'!$B$10))</f>
        <v>-0.61225648086495021</v>
      </c>
      <c r="T130" s="21">
        <f>T131*(1/(1+'Fixed Data'!$B$10))</f>
        <v>-0.48980518469196016</v>
      </c>
      <c r="U130" s="21">
        <f>U131*(1/(1+'Fixed Data'!$B$10))</f>
        <v>-0.38095958809374675</v>
      </c>
      <c r="V130" s="21">
        <f>V131*(1/(1+'Fixed Data'!$B$10))</f>
        <v>-0.28571969107031003</v>
      </c>
      <c r="W130" s="21">
        <f>W131*(1/(1+'Fixed Data'!$B$10))</f>
        <v>-0.20408549362165004</v>
      </c>
      <c r="X130" s="21">
        <f>X131*(1/(1+'Fixed Data'!$B$10))</f>
        <v>-0.1360569957477667</v>
      </c>
      <c r="Y130" s="21">
        <f>Y131*(1/(1+'Fixed Data'!$B$10))</f>
        <v>-8.1634197448660045E-2</v>
      </c>
      <c r="Z130" s="21">
        <f>Z131*(1/(1+'Fixed Data'!$B$10))</f>
        <v>-4.0817098724329981E-2</v>
      </c>
      <c r="AA130" s="21">
        <f>AA131*(1/(1+'Fixed Data'!$B$10))</f>
        <v>-1.3605699574776644E-2</v>
      </c>
      <c r="AB130" s="21">
        <f>AB131*(1/(1+'Fixed Data'!$B$10))</f>
        <v>1.3020441794283197E-16</v>
      </c>
      <c r="AC130" s="21">
        <f>AC131*(1/(1+'Fixed Data'!$B$10))</f>
        <v>1.3020441794283197E-16</v>
      </c>
      <c r="AD130" s="21">
        <f>AD131*(1/(1+'Fixed Data'!$B$10))</f>
        <v>1.3020441794283197E-16</v>
      </c>
      <c r="AE130" s="21">
        <f>AE131*(1/(1+'Fixed Data'!$B$10))</f>
        <v>1.3020441794283197E-16</v>
      </c>
      <c r="AF130" s="21">
        <f>AF131*(1/(1+'Fixed Data'!$B$10))</f>
        <v>1.3020441794283197E-16</v>
      </c>
      <c r="AG130" s="21">
        <f>AG131*(1/(1+'Fixed Data'!$B$10))</f>
        <v>1.3020441794283197E-16</v>
      </c>
      <c r="AH130" s="21">
        <f>AH131*(1/(1+'Fixed Data'!$B$10))</f>
        <v>1.3020441794283197E-16</v>
      </c>
      <c r="AI130" s="21">
        <f>AI131*(1/(1+'Fixed Data'!$B$10))</f>
        <v>1.3020441794283197E-16</v>
      </c>
      <c r="AJ130" s="21">
        <f>AJ131*(1/(1+'Fixed Data'!$B$10))</f>
        <v>1.3020441794283197E-16</v>
      </c>
      <c r="AK130" s="21">
        <f>AK131*(1/(1+'Fixed Data'!$B$10))</f>
        <v>1.3020441794283197E-16</v>
      </c>
      <c r="AL130" s="21">
        <f>AL131*(1/(1+'Fixed Data'!$B$10))</f>
        <v>1.3020441794283197E-16</v>
      </c>
      <c r="AM130" s="21">
        <f>AM131*(1/(1+'Fixed Data'!$B$10))</f>
        <v>1.3020441794283197E-16</v>
      </c>
      <c r="AN130" s="21">
        <f>AN131*(1/(1+'Fixed Data'!$B$10))</f>
        <v>1.3020441794283197E-16</v>
      </c>
      <c r="AO130" s="21">
        <f>AO131*(1/(1+'Fixed Data'!$B$10))</f>
        <v>1.3020441794283197E-16</v>
      </c>
      <c r="AP130" s="21">
        <f>AP131*(1/(1+'Fixed Data'!$B$10))</f>
        <v>1.3020441794283197E-16</v>
      </c>
      <c r="AQ130" s="21">
        <f>AQ131*(1/(1+'Fixed Data'!$B$10))</f>
        <v>1.3020441794283197E-16</v>
      </c>
      <c r="AR130" s="21">
        <f>AR131*(1/(1+'Fixed Data'!$B$10))</f>
        <v>1.3020441794283197E-16</v>
      </c>
      <c r="AS130" s="21">
        <f>AS131*(1/(1+'Fixed Data'!$B$10))</f>
        <v>1.3020441794283197E-16</v>
      </c>
      <c r="AT130" s="21">
        <f>AT131*(1/(1+'Fixed Data'!$B$10))</f>
        <v>1.3020441794283197E-16</v>
      </c>
      <c r="AU130" s="21">
        <f>AU131*(1/(1+'Fixed Data'!$B$10))</f>
        <v>1.3020441794283197E-16</v>
      </c>
      <c r="AV130" s="21">
        <f>AV131*(1/(1+'Fixed Data'!$B$10))</f>
        <v>1.3020441794283197E-16</v>
      </c>
      <c r="AW130" s="21">
        <f>AW131*(1/(1+'Fixed Data'!$B$10))</f>
        <v>1.3020441794283197E-16</v>
      </c>
      <c r="AX130" s="21">
        <f>AX131*(1/(1+'Fixed Data'!$B$10))</f>
        <v>1.3020441794283197E-16</v>
      </c>
      <c r="AY130" s="21">
        <f>AY131*(1/(1+'Fixed Data'!$B$10))</f>
        <v>1.3020441794283197E-16</v>
      </c>
      <c r="AZ130" s="21">
        <f>AZ131*(1/(1+'Fixed Data'!$B$10))</f>
        <v>1.3020441794283197E-16</v>
      </c>
      <c r="BA130" s="21">
        <f>BA131*(1/(1+'Fixed Data'!$B$10))</f>
        <v>1.3020441794283197E-16</v>
      </c>
      <c r="BB130" s="21">
        <f>BB131*(1/(1+'Fixed Data'!$B$10))</f>
        <v>1.3020441794283197E-16</v>
      </c>
    </row>
    <row r="131" spans="1:54" ht="13.9" customHeight="1" outlineLevel="2">
      <c r="A131" s="8"/>
      <c r="B131" t="s">
        <v>459</v>
      </c>
      <c r="C131" t="s">
        <v>460</v>
      </c>
      <c r="D131" t="s">
        <v>389</v>
      </c>
      <c r="E131" s="21">
        <f t="shared" ref="E131:BB131" si="12">E82-E128+E129</f>
        <v>-0.73641509599999988</v>
      </c>
      <c r="F131" s="21">
        <f t="shared" si="12"/>
        <v>-1.5029375473333331</v>
      </c>
      <c r="G131" s="21">
        <f t="shared" si="12"/>
        <v>-2.0931819898260868</v>
      </c>
      <c r="H131" s="21">
        <f t="shared" si="12"/>
        <v>-2.4253963900237152</v>
      </c>
      <c r="I131" s="21">
        <f t="shared" si="12"/>
        <v>-2.6864181696405041</v>
      </c>
      <c r="J131" s="21">
        <f t="shared" si="12"/>
        <v>-2.4177763526764537</v>
      </c>
      <c r="K131" s="21">
        <f t="shared" si="12"/>
        <v>-2.1632735787105113</v>
      </c>
      <c r="L131" s="21">
        <f t="shared" si="12"/>
        <v>-1.9229098477426767</v>
      </c>
      <c r="M131" s="21">
        <f t="shared" si="12"/>
        <v>-1.69668515977295</v>
      </c>
      <c r="N131" s="21">
        <f t="shared" si="12"/>
        <v>-1.4845995148013311</v>
      </c>
      <c r="O131" s="21">
        <f t="shared" si="12"/>
        <v>-1.2866529128278203</v>
      </c>
      <c r="P131" s="21">
        <f t="shared" si="12"/>
        <v>-1.1028453538524174</v>
      </c>
      <c r="Q131" s="21">
        <f t="shared" si="12"/>
        <v>-0.9331768378751224</v>
      </c>
      <c r="R131" s="21">
        <f t="shared" si="12"/>
        <v>-0.77764736489593533</v>
      </c>
      <c r="S131" s="21">
        <f t="shared" si="12"/>
        <v>-0.63625693491485613</v>
      </c>
      <c r="T131" s="21">
        <f t="shared" si="12"/>
        <v>-0.50900554793188491</v>
      </c>
      <c r="U131" s="21">
        <f t="shared" si="12"/>
        <v>-0.39589320394702154</v>
      </c>
      <c r="V131" s="21">
        <f t="shared" si="12"/>
        <v>-0.29691990296026616</v>
      </c>
      <c r="W131" s="21">
        <f t="shared" si="12"/>
        <v>-0.21208564497161869</v>
      </c>
      <c r="X131" s="21">
        <f t="shared" si="12"/>
        <v>-0.14139042998107912</v>
      </c>
      <c r="Y131" s="21">
        <f t="shared" si="12"/>
        <v>-8.4834257988647507E-2</v>
      </c>
      <c r="Z131" s="21">
        <f t="shared" si="12"/>
        <v>-4.2417128994323712E-2</v>
      </c>
      <c r="AA131" s="21">
        <f t="shared" si="12"/>
        <v>-1.4139042998107886E-2</v>
      </c>
      <c r="AB131" s="21">
        <f t="shared" si="12"/>
        <v>1.3530843112619095E-16</v>
      </c>
      <c r="AC131" s="21">
        <f t="shared" si="12"/>
        <v>1.3530843112619095E-16</v>
      </c>
      <c r="AD131" s="21">
        <f t="shared" si="12"/>
        <v>1.3530843112619095E-16</v>
      </c>
      <c r="AE131" s="21">
        <f t="shared" si="12"/>
        <v>1.3530843112619095E-16</v>
      </c>
      <c r="AF131" s="21">
        <f t="shared" si="12"/>
        <v>1.3530843112619095E-16</v>
      </c>
      <c r="AG131" s="21">
        <f t="shared" si="12"/>
        <v>1.3530843112619095E-16</v>
      </c>
      <c r="AH131" s="21">
        <f t="shared" si="12"/>
        <v>1.3530843112619095E-16</v>
      </c>
      <c r="AI131" s="21">
        <f t="shared" si="12"/>
        <v>1.3530843112619095E-16</v>
      </c>
      <c r="AJ131" s="21">
        <f t="shared" si="12"/>
        <v>1.3530843112619095E-16</v>
      </c>
      <c r="AK131" s="21">
        <f t="shared" si="12"/>
        <v>1.3530843112619095E-16</v>
      </c>
      <c r="AL131" s="21">
        <f t="shared" si="12"/>
        <v>1.3530843112619095E-16</v>
      </c>
      <c r="AM131" s="21">
        <f t="shared" si="12"/>
        <v>1.3530843112619095E-16</v>
      </c>
      <c r="AN131" s="21">
        <f t="shared" si="12"/>
        <v>1.3530843112619095E-16</v>
      </c>
      <c r="AO131" s="21">
        <f t="shared" si="12"/>
        <v>1.3530843112619095E-16</v>
      </c>
      <c r="AP131" s="21">
        <f t="shared" si="12"/>
        <v>1.3530843112619095E-16</v>
      </c>
      <c r="AQ131" s="21">
        <f t="shared" si="12"/>
        <v>1.3530843112619095E-16</v>
      </c>
      <c r="AR131" s="21">
        <f t="shared" si="12"/>
        <v>1.3530843112619095E-16</v>
      </c>
      <c r="AS131" s="21">
        <f t="shared" si="12"/>
        <v>1.3530843112619095E-16</v>
      </c>
      <c r="AT131" s="21">
        <f t="shared" si="12"/>
        <v>1.3530843112619095E-16</v>
      </c>
      <c r="AU131" s="21">
        <f t="shared" si="12"/>
        <v>1.3530843112619095E-16</v>
      </c>
      <c r="AV131" s="21">
        <f t="shared" si="12"/>
        <v>1.3530843112619095E-16</v>
      </c>
      <c r="AW131" s="21">
        <f t="shared" si="12"/>
        <v>1.3530843112619095E-16</v>
      </c>
      <c r="AX131" s="21">
        <f t="shared" si="12"/>
        <v>1.3530843112619095E-16</v>
      </c>
      <c r="AY131" s="21">
        <f t="shared" si="12"/>
        <v>1.3530843112619095E-16</v>
      </c>
      <c r="AZ131" s="21">
        <f t="shared" si="12"/>
        <v>1.3530843112619095E-16</v>
      </c>
      <c r="BA131" s="21">
        <f t="shared" si="12"/>
        <v>1.3530843112619095E-16</v>
      </c>
      <c r="BB131" s="21">
        <f t="shared" si="12"/>
        <v>1.3530843112619095E-16</v>
      </c>
    </row>
    <row r="132" spans="1:54" ht="14.5" outlineLevel="2">
      <c r="A132" s="8"/>
      <c r="B132" t="s">
        <v>461</v>
      </c>
      <c r="C132" t="s">
        <v>462</v>
      </c>
      <c r="D132" t="s">
        <v>389</v>
      </c>
      <c r="E132" s="21">
        <f>AVERAGE(E129:E130)*'Fixed Data'!$B$10</f>
        <v>-1.3889276252501925E-2</v>
      </c>
      <c r="F132" s="21">
        <f>AVERAGE(F129:F130)*'Fixed Data'!$B$10</f>
        <v>-4.2780133040696736E-2</v>
      </c>
      <c r="G132" s="21">
        <f>AVERAGE(G129:G130)*'Fixed Data'!$B$10</f>
        <v>-6.8936374042236126E-2</v>
      </c>
      <c r="H132" s="21">
        <f>AVERAGE(H129:H130)*'Fixed Data'!$B$10</f>
        <v>-8.677094864461056E-2</v>
      </c>
      <c r="I132" s="21">
        <f>AVERAGE(I129:I130)*'Fixed Data'!$B$10</f>
        <v>-9.820539446093314E-2</v>
      </c>
      <c r="J132" s="21">
        <f>AVERAGE(J129:J130)*'Fixed Data'!$B$10</f>
        <v>-9.8254658819775367E-2</v>
      </c>
      <c r="K132" s="21">
        <f>AVERAGE(K129:K130)*'Fixed Data'!$B$10</f>
        <v>-8.8189188397298779E-2</v>
      </c>
      <c r="L132" s="21">
        <f>AVERAGE(L129:L130)*'Fixed Data'!$B$10</f>
        <v>-7.8667514929250712E-2</v>
      </c>
      <c r="M132" s="21">
        <f>AVERAGE(M129:M130)*'Fixed Data'!$B$10</f>
        <v>-6.9689638415631194E-2</v>
      </c>
      <c r="N132" s="21">
        <f>AVERAGE(N129:N130)*'Fixed Data'!$B$10</f>
        <v>-6.1255558856440205E-2</v>
      </c>
      <c r="O132" s="21">
        <f>AVERAGE(O129:O130)*'Fixed Data'!$B$10</f>
        <v>-5.3365276251677765E-2</v>
      </c>
      <c r="P132" s="21">
        <f>AVERAGE(P129:P130)*'Fixed Data'!$B$10</f>
        <v>-4.6018790601343854E-2</v>
      </c>
      <c r="Q132" s="21">
        <f>AVERAGE(Q129:Q130)*'Fixed Data'!$B$10</f>
        <v>-3.9216101905438477E-2</v>
      </c>
      <c r="R132" s="21">
        <f>AVERAGE(R129:R130)*'Fixed Data'!$B$10</f>
        <v>-3.295721016396165E-2</v>
      </c>
      <c r="S132" s="21">
        <f>AVERAGE(S129:S130)*'Fixed Data'!$B$10</f>
        <v>-2.7242115376913359E-2</v>
      </c>
      <c r="T132" s="21">
        <f>AVERAGE(T129:T130)*'Fixed Data'!$B$10</f>
        <v>-2.2070817544293599E-2</v>
      </c>
      <c r="U132" s="21">
        <f>AVERAGE(U129:U130)*'Fixed Data'!$B$10</f>
        <v>-1.7443316666102378E-2</v>
      </c>
      <c r="V132" s="21">
        <f>AVERAGE(V129:V130)*'Fixed Data'!$B$10</f>
        <v>-1.3359612742339698E-2</v>
      </c>
      <c r="W132" s="21">
        <f>AVERAGE(W129:W130)*'Fixed Data'!$B$10</f>
        <v>-9.8197057730055586E-3</v>
      </c>
      <c r="X132" s="21">
        <f>AVERAGE(X129:X130)*'Fixed Data'!$B$10</f>
        <v>-6.8235957580999535E-3</v>
      </c>
      <c r="Y132" s="21">
        <f>AVERAGE(Y129:Y130)*'Fixed Data'!$B$10</f>
        <v>-4.3712826976228872E-3</v>
      </c>
      <c r="Z132" s="21">
        <f>AVERAGE(Z129:Z130)*'Fixed Data'!$B$10</f>
        <v>-2.4627665915743589E-3</v>
      </c>
      <c r="AA132" s="21">
        <f>AVERAGE(AA129:AA130)*'Fixed Data'!$B$10</f>
        <v>-1.098047439954367E-3</v>
      </c>
      <c r="AB132" s="21">
        <f>AVERAGE(AB129:AB130)*'Fixed Data'!$B$10</f>
        <v>-2.7712524276291201E-4</v>
      </c>
      <c r="AC132" s="21">
        <f>AVERAGE(AC129:AC130)*'Fixed Data'!$B$10</f>
        <v>5.2040518417528494E-18</v>
      </c>
      <c r="AD132" s="21">
        <f>AVERAGE(AD129:AD130)*'Fixed Data'!$B$10</f>
        <v>5.2040518417528494E-18</v>
      </c>
      <c r="AE132" s="21">
        <f>AVERAGE(AE129:AE130)*'Fixed Data'!$B$10</f>
        <v>5.2040518417528494E-18</v>
      </c>
      <c r="AF132" s="21">
        <f>AVERAGE(AF129:AF130)*'Fixed Data'!$B$10</f>
        <v>5.2040518417528494E-18</v>
      </c>
      <c r="AG132" s="21">
        <f>AVERAGE(AG129:AG130)*'Fixed Data'!$B$10</f>
        <v>5.2040518417528494E-18</v>
      </c>
      <c r="AH132" s="21">
        <f>AVERAGE(AH129:AH130)*'Fixed Data'!$B$10</f>
        <v>5.2040518417528494E-18</v>
      </c>
      <c r="AI132" s="21">
        <f>AVERAGE(AI129:AI130)*'Fixed Data'!$B$10</f>
        <v>5.2040518417528494E-18</v>
      </c>
      <c r="AJ132" s="21">
        <f>AVERAGE(AJ129:AJ130)*'Fixed Data'!$B$10</f>
        <v>5.2040518417528494E-18</v>
      </c>
      <c r="AK132" s="21">
        <f>AVERAGE(AK129:AK130)*'Fixed Data'!$B$10</f>
        <v>5.2040518417528494E-18</v>
      </c>
      <c r="AL132" s="21">
        <f>AVERAGE(AL129:AL130)*'Fixed Data'!$B$10</f>
        <v>5.2040518417528494E-18</v>
      </c>
      <c r="AM132" s="21">
        <f>AVERAGE(AM129:AM130)*'Fixed Data'!$B$10</f>
        <v>5.2040518417528494E-18</v>
      </c>
      <c r="AN132" s="21">
        <f>AVERAGE(AN129:AN130)*'Fixed Data'!$B$10</f>
        <v>5.2040518417528494E-18</v>
      </c>
      <c r="AO132" s="21">
        <f>AVERAGE(AO129:AO130)*'Fixed Data'!$B$10</f>
        <v>5.2040518417528494E-18</v>
      </c>
      <c r="AP132" s="21">
        <f>AVERAGE(AP129:AP130)*'Fixed Data'!$B$10</f>
        <v>5.2040518417528494E-18</v>
      </c>
      <c r="AQ132" s="21">
        <f>AVERAGE(AQ129:AQ130)*'Fixed Data'!$B$10</f>
        <v>5.2040518417528494E-18</v>
      </c>
      <c r="AR132" s="21">
        <f>AVERAGE(AR129:AR130)*'Fixed Data'!$B$10</f>
        <v>5.2040518417528494E-18</v>
      </c>
      <c r="AS132" s="21">
        <f>AVERAGE(AS129:AS130)*'Fixed Data'!$B$10</f>
        <v>5.2040518417528494E-18</v>
      </c>
      <c r="AT132" s="21">
        <f>AVERAGE(AT129:AT130)*'Fixed Data'!$B$10</f>
        <v>5.2040518417528494E-18</v>
      </c>
      <c r="AU132" s="21">
        <f>AVERAGE(AU129:AU130)*'Fixed Data'!$B$10</f>
        <v>5.2040518417528494E-18</v>
      </c>
      <c r="AV132" s="21">
        <f>AVERAGE(AV129:AV130)*'Fixed Data'!$B$10</f>
        <v>5.2040518417528494E-18</v>
      </c>
      <c r="AW132" s="21">
        <f>AVERAGE(AW129:AW130)*'Fixed Data'!$B$10</f>
        <v>5.2040518417528494E-18</v>
      </c>
      <c r="AX132" s="21">
        <f>AVERAGE(AX129:AX130)*'Fixed Data'!$B$10</f>
        <v>5.2040518417528494E-18</v>
      </c>
      <c r="AY132" s="21">
        <f>AVERAGE(AY129:AY130)*'Fixed Data'!$B$10</f>
        <v>5.2040518417528494E-18</v>
      </c>
      <c r="AZ132" s="21">
        <f>AVERAGE(AZ129:AZ130)*'Fixed Data'!$B$10</f>
        <v>5.2040518417528494E-18</v>
      </c>
      <c r="BA132" s="21">
        <f>AVERAGE(BA129:BA130)*'Fixed Data'!$B$10</f>
        <v>5.2040518417528494E-18</v>
      </c>
      <c r="BB132" s="21">
        <f>AVERAGE(BB129:BB130)*'Fixed Data'!$B$10</f>
        <v>5.2040518417528494E-18</v>
      </c>
    </row>
    <row r="133" spans="1:54" ht="14" outlineLevel="2" thickBot="1">
      <c r="A133" s="9"/>
      <c r="B133" s="3" t="s">
        <v>463</v>
      </c>
      <c r="C133" s="7" t="s">
        <v>464</v>
      </c>
      <c r="D133" s="7" t="s">
        <v>389</v>
      </c>
      <c r="E133" s="21">
        <f>E128+E132</f>
        <v>-1.3889276252501925E-2</v>
      </c>
      <c r="F133" s="21">
        <f t="shared" ref="F133:BB133" si="13">F128+F132</f>
        <v>-0.10414805770736339</v>
      </c>
      <c r="G133" s="21">
        <f t="shared" si="13"/>
        <v>-0.19962659554948248</v>
      </c>
      <c r="H133" s="21">
        <f t="shared" si="13"/>
        <v>-0.27706022044698209</v>
      </c>
      <c r="I133" s="21">
        <f t="shared" si="13"/>
        <v>-0.3291955268441441</v>
      </c>
      <c r="J133" s="21">
        <f t="shared" si="13"/>
        <v>-0.36689647578382578</v>
      </c>
      <c r="K133" s="21">
        <f t="shared" si="13"/>
        <v>-0.34269196236324129</v>
      </c>
      <c r="L133" s="21">
        <f t="shared" si="13"/>
        <v>-0.31903124589708531</v>
      </c>
      <c r="M133" s="21">
        <f t="shared" si="13"/>
        <v>-0.29591432638535786</v>
      </c>
      <c r="N133" s="21">
        <f t="shared" si="13"/>
        <v>-0.27334120382805893</v>
      </c>
      <c r="O133" s="21">
        <f t="shared" si="13"/>
        <v>-0.25131187822518858</v>
      </c>
      <c r="P133" s="21">
        <f t="shared" si="13"/>
        <v>-0.2298263495767468</v>
      </c>
      <c r="Q133" s="21">
        <f t="shared" si="13"/>
        <v>-0.20888461788273352</v>
      </c>
      <c r="R133" s="21">
        <f t="shared" si="13"/>
        <v>-0.18848668314314876</v>
      </c>
      <c r="S133" s="21">
        <f t="shared" si="13"/>
        <v>-0.16863254535799255</v>
      </c>
      <c r="T133" s="21">
        <f t="shared" si="13"/>
        <v>-0.14932220452726488</v>
      </c>
      <c r="U133" s="21">
        <f t="shared" si="13"/>
        <v>-0.13055566065096572</v>
      </c>
      <c r="V133" s="21">
        <f t="shared" si="13"/>
        <v>-0.11233291372909508</v>
      </c>
      <c r="W133" s="21">
        <f t="shared" si="13"/>
        <v>-9.4653963761653026E-2</v>
      </c>
      <c r="X133" s="21">
        <f t="shared" si="13"/>
        <v>-7.7518810748639533E-2</v>
      </c>
      <c r="Y133" s="21">
        <f t="shared" si="13"/>
        <v>-6.0927454690054499E-2</v>
      </c>
      <c r="Z133" s="21">
        <f t="shared" si="13"/>
        <v>-4.4879895585898152E-2</v>
      </c>
      <c r="AA133" s="21">
        <f t="shared" si="13"/>
        <v>-2.9376133436170192E-2</v>
      </c>
      <c r="AB133" s="21">
        <f t="shared" si="13"/>
        <v>-1.4416168240870933E-2</v>
      </c>
      <c r="AC133" s="21">
        <f t="shared" si="13"/>
        <v>5.2040518417528494E-18</v>
      </c>
      <c r="AD133" s="21">
        <f t="shared" si="13"/>
        <v>5.2040518417528494E-18</v>
      </c>
      <c r="AE133" s="21">
        <f t="shared" si="13"/>
        <v>5.2040518417528494E-18</v>
      </c>
      <c r="AF133" s="21">
        <f t="shared" si="13"/>
        <v>5.2040518417528494E-18</v>
      </c>
      <c r="AG133" s="21">
        <f t="shared" si="13"/>
        <v>5.2040518417528494E-18</v>
      </c>
      <c r="AH133" s="21">
        <f t="shared" si="13"/>
        <v>5.2040518417528494E-18</v>
      </c>
      <c r="AI133" s="21">
        <f t="shared" si="13"/>
        <v>5.2040518417528494E-18</v>
      </c>
      <c r="AJ133" s="21">
        <f t="shared" si="13"/>
        <v>5.2040518417528494E-18</v>
      </c>
      <c r="AK133" s="21">
        <f t="shared" si="13"/>
        <v>5.2040518417528494E-18</v>
      </c>
      <c r="AL133" s="21">
        <f t="shared" si="13"/>
        <v>5.2040518417528494E-18</v>
      </c>
      <c r="AM133" s="21">
        <f t="shared" si="13"/>
        <v>5.2040518417528494E-18</v>
      </c>
      <c r="AN133" s="21">
        <f t="shared" si="13"/>
        <v>5.2040518417528494E-18</v>
      </c>
      <c r="AO133" s="21">
        <f t="shared" si="13"/>
        <v>5.2040518417528494E-18</v>
      </c>
      <c r="AP133" s="21">
        <f t="shared" si="13"/>
        <v>5.2040518417528494E-18</v>
      </c>
      <c r="AQ133" s="21">
        <f t="shared" si="13"/>
        <v>5.2040518417528494E-18</v>
      </c>
      <c r="AR133" s="21">
        <f t="shared" si="13"/>
        <v>5.2040518417528494E-18</v>
      </c>
      <c r="AS133" s="21">
        <f t="shared" si="13"/>
        <v>5.2040518417528494E-18</v>
      </c>
      <c r="AT133" s="21">
        <f t="shared" si="13"/>
        <v>5.2040518417528494E-18</v>
      </c>
      <c r="AU133" s="21">
        <f t="shared" si="13"/>
        <v>5.2040518417528494E-18</v>
      </c>
      <c r="AV133" s="21">
        <f t="shared" si="13"/>
        <v>5.2040518417528494E-18</v>
      </c>
      <c r="AW133" s="21">
        <f t="shared" si="13"/>
        <v>5.2040518417528494E-18</v>
      </c>
      <c r="AX133" s="21">
        <f t="shared" si="13"/>
        <v>5.2040518417528494E-18</v>
      </c>
      <c r="AY133" s="21">
        <f t="shared" si="13"/>
        <v>5.2040518417528494E-18</v>
      </c>
      <c r="AZ133" s="21">
        <f t="shared" si="13"/>
        <v>5.2040518417528494E-18</v>
      </c>
      <c r="BA133" s="21">
        <f t="shared" si="13"/>
        <v>5.2040518417528494E-18</v>
      </c>
      <c r="BB133" s="21">
        <f t="shared" si="13"/>
        <v>5.2040518417528494E-18</v>
      </c>
    </row>
    <row r="134" spans="1:54" ht="14" outlineLevel="2" thickBot="1">
      <c r="A134" s="139"/>
      <c r="B134" s="142" t="s">
        <v>465</v>
      </c>
      <c r="C134" s="143" t="s">
        <v>571</v>
      </c>
      <c r="D134" s="243"/>
      <c r="E134" s="245">
        <f t="shared" ref="E134:AJ134" si="14">E83+E77+E71</f>
        <v>-16.343060293414766</v>
      </c>
      <c r="F134" s="245">
        <f t="shared" si="14"/>
        <v>-15.74284689183035</v>
      </c>
      <c r="G134" s="245">
        <f t="shared" si="14"/>
        <v>-14.747101346399287</v>
      </c>
      <c r="H134" s="245">
        <f t="shared" si="14"/>
        <v>-13.586795454404919</v>
      </c>
      <c r="I134" s="245">
        <f t="shared" si="14"/>
        <v>-12.782558405070827</v>
      </c>
      <c r="J134" s="245">
        <f t="shared" si="14"/>
        <v>-12.567400484625011</v>
      </c>
      <c r="K134" s="245">
        <f t="shared" si="14"/>
        <v>-12.313612642700253</v>
      </c>
      <c r="L134" s="245">
        <f t="shared" si="14"/>
        <v>-12.231869148132029</v>
      </c>
      <c r="M134" s="245">
        <f t="shared" si="14"/>
        <v>-12.370960758485761</v>
      </c>
      <c r="N134" s="245">
        <f t="shared" si="14"/>
        <v>-12.305480849772682</v>
      </c>
      <c r="O134" s="245">
        <f t="shared" si="14"/>
        <v>-12.302770252130161</v>
      </c>
      <c r="P134" s="245">
        <f t="shared" si="14"/>
        <v>-12.32640395346287</v>
      </c>
      <c r="Q134" s="245">
        <f t="shared" si="14"/>
        <v>-12.311551685121902</v>
      </c>
      <c r="R134" s="245">
        <f t="shared" si="14"/>
        <v>-12.313575296904979</v>
      </c>
      <c r="S134" s="245">
        <f t="shared" si="14"/>
        <v>-12.317176978496583</v>
      </c>
      <c r="T134" s="245">
        <f t="shared" si="14"/>
        <v>-12.314101320174489</v>
      </c>
      <c r="U134" s="245">
        <f t="shared" si="14"/>
        <v>-12.31495119852535</v>
      </c>
      <c r="V134" s="245">
        <f t="shared" si="14"/>
        <v>-12.315409832398808</v>
      </c>
      <c r="W134" s="245">
        <f t="shared" si="14"/>
        <v>-12.314820783699549</v>
      </c>
      <c r="X134" s="245">
        <f t="shared" si="14"/>
        <v>-12.315060604874567</v>
      </c>
      <c r="Y134" s="245">
        <f t="shared" si="14"/>
        <v>-12.315097073657642</v>
      </c>
      <c r="Z134" s="245">
        <f t="shared" si="14"/>
        <v>-12.314992820743921</v>
      </c>
      <c r="AA134" s="245">
        <f t="shared" si="14"/>
        <v>-12.315050166425378</v>
      </c>
      <c r="AB134" s="245">
        <f t="shared" si="14"/>
        <v>-12.315046686942315</v>
      </c>
      <c r="AC134" s="245">
        <f t="shared" si="14"/>
        <v>-12.315029891370536</v>
      </c>
      <c r="AD134" s="245">
        <f t="shared" si="14"/>
        <v>-12.315042248246074</v>
      </c>
      <c r="AE134" s="245">
        <f t="shared" si="14"/>
        <v>-12.315039608852976</v>
      </c>
      <c r="AF134" s="245">
        <f t="shared" si="14"/>
        <v>-12.315037249489862</v>
      </c>
      <c r="AG134" s="245">
        <f t="shared" si="14"/>
        <v>-12.315039702196305</v>
      </c>
      <c r="AH134" s="245">
        <f t="shared" si="14"/>
        <v>-12.315038853513046</v>
      </c>
      <c r="AI134" s="245">
        <f t="shared" si="14"/>
        <v>-12.315038601733074</v>
      </c>
      <c r="AJ134" s="245">
        <f t="shared" si="14"/>
        <v>-12.315039052480808</v>
      </c>
      <c r="AK134" s="245">
        <f t="shared" ref="AK134:BB134" si="15">AK83+AK77+AK71</f>
        <v>-12.315038835908977</v>
      </c>
      <c r="AL134" s="245">
        <f t="shared" si="15"/>
        <v>-12.315038830040953</v>
      </c>
      <c r="AM134" s="245">
        <f t="shared" si="15"/>
        <v>-12.315038906143577</v>
      </c>
      <c r="AN134" s="245">
        <f t="shared" si="15"/>
        <v>-12.315038857364502</v>
      </c>
      <c r="AO134" s="245">
        <f t="shared" si="15"/>
        <v>-12.315038864516344</v>
      </c>
      <c r="AP134" s="245">
        <f t="shared" si="15"/>
        <v>-12.31503887600814</v>
      </c>
      <c r="AQ134" s="245">
        <f t="shared" si="15"/>
        <v>-12.315038865962997</v>
      </c>
      <c r="AR134" s="245">
        <f t="shared" si="15"/>
        <v>-12.315038868829161</v>
      </c>
      <c r="AS134" s="245">
        <f t="shared" si="15"/>
        <v>-12.315038870266765</v>
      </c>
      <c r="AT134" s="245">
        <f t="shared" si="15"/>
        <v>-12.315038868352977</v>
      </c>
      <c r="AU134" s="245">
        <f t="shared" si="15"/>
        <v>-12.315038869149632</v>
      </c>
      <c r="AV134" s="245">
        <f t="shared" si="15"/>
        <v>-12.315038869256457</v>
      </c>
      <c r="AW134" s="245">
        <f t="shared" si="15"/>
        <v>-12.315038868919689</v>
      </c>
      <c r="AX134" s="245">
        <f t="shared" si="15"/>
        <v>-12.315038869108594</v>
      </c>
      <c r="AY134" s="245">
        <f t="shared" si="15"/>
        <v>-12.315038869094915</v>
      </c>
      <c r="AZ134" s="245">
        <f t="shared" si="15"/>
        <v>-12.315038869041066</v>
      </c>
      <c r="BA134" s="245">
        <f t="shared" si="15"/>
        <v>-12.315038869081524</v>
      </c>
      <c r="BB134" s="245">
        <f t="shared" si="15"/>
        <v>-12.315038869072502</v>
      </c>
    </row>
    <row r="135" spans="1:54" ht="14" outlineLevel="2" thickBot="1">
      <c r="A135" s="138"/>
      <c r="B135" s="140" t="s">
        <v>466</v>
      </c>
      <c r="C135" s="141"/>
      <c r="D135" s="244"/>
      <c r="E135" s="245">
        <f>E133+E134</f>
        <v>-16.356949569667268</v>
      </c>
      <c r="F135" s="245">
        <f t="shared" ref="F135:AW135" si="16">F133+F134</f>
        <v>-15.846994949537713</v>
      </c>
      <c r="G135" s="245">
        <f t="shared" si="16"/>
        <v>-14.946727941948769</v>
      </c>
      <c r="H135" s="245">
        <f t="shared" si="16"/>
        <v>-13.863855674851902</v>
      </c>
      <c r="I135" s="245">
        <f t="shared" si="16"/>
        <v>-13.11175393191497</v>
      </c>
      <c r="J135" s="245">
        <f t="shared" si="16"/>
        <v>-12.934296960408837</v>
      </c>
      <c r="K135" s="245">
        <f t="shared" si="16"/>
        <v>-12.656304605063495</v>
      </c>
      <c r="L135" s="245">
        <f t="shared" si="16"/>
        <v>-12.550900394029114</v>
      </c>
      <c r="M135" s="245">
        <f t="shared" si="16"/>
        <v>-12.666875084871119</v>
      </c>
      <c r="N135" s="245">
        <f t="shared" si="16"/>
        <v>-12.57882205360074</v>
      </c>
      <c r="O135" s="245">
        <f t="shared" si="16"/>
        <v>-12.554082130355349</v>
      </c>
      <c r="P135" s="245">
        <f t="shared" si="16"/>
        <v>-12.556230303039618</v>
      </c>
      <c r="Q135" s="245">
        <f t="shared" si="16"/>
        <v>-12.520436303004635</v>
      </c>
      <c r="R135" s="245">
        <f t="shared" si="16"/>
        <v>-12.502061980048127</v>
      </c>
      <c r="S135" s="245">
        <f t="shared" si="16"/>
        <v>-12.485809523854575</v>
      </c>
      <c r="T135" s="245">
        <f t="shared" si="16"/>
        <v>-12.463423524701753</v>
      </c>
      <c r="U135" s="245">
        <f t="shared" si="16"/>
        <v>-12.445506859176316</v>
      </c>
      <c r="V135" s="245">
        <f t="shared" si="16"/>
        <v>-12.427742746127903</v>
      </c>
      <c r="W135" s="245">
        <f t="shared" si="16"/>
        <v>-12.409474747461202</v>
      </c>
      <c r="X135" s="245">
        <f t="shared" si="16"/>
        <v>-12.392579415623207</v>
      </c>
      <c r="Y135" s="245">
        <f t="shared" si="16"/>
        <v>-12.376024528347696</v>
      </c>
      <c r="Z135" s="245">
        <f t="shared" si="16"/>
        <v>-12.35987271632982</v>
      </c>
      <c r="AA135" s="245">
        <f t="shared" si="16"/>
        <v>-12.344426299861547</v>
      </c>
      <c r="AB135" s="245">
        <f t="shared" si="16"/>
        <v>-12.329462855183186</v>
      </c>
      <c r="AC135" s="245">
        <f t="shared" si="16"/>
        <v>-12.315029891370536</v>
      </c>
      <c r="AD135" s="245">
        <f t="shared" si="16"/>
        <v>-12.315042248246074</v>
      </c>
      <c r="AE135" s="245">
        <f t="shared" si="16"/>
        <v>-12.315039608852976</v>
      </c>
      <c r="AF135" s="245">
        <f t="shared" si="16"/>
        <v>-12.315037249489862</v>
      </c>
      <c r="AG135" s="245">
        <f t="shared" si="16"/>
        <v>-12.315039702196305</v>
      </c>
      <c r="AH135" s="245">
        <f t="shared" si="16"/>
        <v>-12.315038853513046</v>
      </c>
      <c r="AI135" s="245">
        <f t="shared" si="16"/>
        <v>-12.315038601733074</v>
      </c>
      <c r="AJ135" s="245">
        <f t="shared" si="16"/>
        <v>-12.315039052480808</v>
      </c>
      <c r="AK135" s="245">
        <f t="shared" si="16"/>
        <v>-12.315038835908977</v>
      </c>
      <c r="AL135" s="245">
        <f t="shared" si="16"/>
        <v>-12.315038830040953</v>
      </c>
      <c r="AM135" s="245">
        <f t="shared" si="16"/>
        <v>-12.315038906143577</v>
      </c>
      <c r="AN135" s="245">
        <f t="shared" si="16"/>
        <v>-12.315038857364502</v>
      </c>
      <c r="AO135" s="245">
        <f t="shared" si="16"/>
        <v>-12.315038864516344</v>
      </c>
      <c r="AP135" s="245">
        <f t="shared" si="16"/>
        <v>-12.31503887600814</v>
      </c>
      <c r="AQ135" s="245">
        <f t="shared" si="16"/>
        <v>-12.315038865962997</v>
      </c>
      <c r="AR135" s="245">
        <f t="shared" si="16"/>
        <v>-12.315038868829161</v>
      </c>
      <c r="AS135" s="245">
        <f t="shared" si="16"/>
        <v>-12.315038870266765</v>
      </c>
      <c r="AT135" s="245">
        <f t="shared" si="16"/>
        <v>-12.315038868352977</v>
      </c>
      <c r="AU135" s="245">
        <f t="shared" si="16"/>
        <v>-12.315038869149632</v>
      </c>
      <c r="AV135" s="245">
        <f t="shared" si="16"/>
        <v>-12.315038869256457</v>
      </c>
      <c r="AW135" s="245">
        <f t="shared" si="16"/>
        <v>-12.315038868919689</v>
      </c>
      <c r="AX135" s="245">
        <f>AX133+AX134</f>
        <v>-12.315038869108594</v>
      </c>
      <c r="AY135" s="245">
        <f>AY133+AY134</f>
        <v>-12.315038869094915</v>
      </c>
      <c r="AZ135" s="245">
        <f>AZ133+AZ134</f>
        <v>-12.315038869041066</v>
      </c>
      <c r="BA135" s="245">
        <f>BA133+BA134</f>
        <v>-12.315038869081524</v>
      </c>
      <c r="BB135" s="245">
        <f>BB133+BB134</f>
        <v>-12.315038869072502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572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-88.808516080473737</v>
      </c>
      <c r="F143" s="21">
        <f>-(F$158*'Fixed Data'!$B$25*'Fixed Data'!F$47*'Fixed Data'!$B$24*'Fixed Data'!$B$23+F$158*'Fixed Data'!$B$26)*'Fixed Data'!M42/10^6</f>
        <v>-85.654077148257755</v>
      </c>
      <c r="G143" s="21">
        <f>-(G$158*'Fixed Data'!$B$25*'Fixed Data'!G$47*'Fixed Data'!$B$24*'Fixed Data'!$B$23+G$158*'Fixed Data'!$B$26)*'Fixed Data'!N42/10^6</f>
        <v>-82.019482326324095</v>
      </c>
      <c r="H143" s="21">
        <f>-(H$158*'Fixed Data'!$B$25*'Fixed Data'!H$47*'Fixed Data'!$B$24*'Fixed Data'!$B$23+H$158*'Fixed Data'!$B$26)*'Fixed Data'!O42/10^6</f>
        <v>-78.34767503605083</v>
      </c>
      <c r="I143" s="21">
        <f>-(I$158*'Fixed Data'!$B$25*'Fixed Data'!I$47*'Fixed Data'!$B$24*'Fixed Data'!$B$23+I$158*'Fixed Data'!$B$26)*'Fixed Data'!P42/10^6</f>
        <v>-74.95820001962872</v>
      </c>
      <c r="J143" s="21">
        <f>-(J$158*'Fixed Data'!$B$25*'Fixed Data'!J$47*'Fixed Data'!$B$24*'Fixed Data'!$B$23+J$158*'Fixed Data'!$B$26)*'Fixed Data'!Q42/10^6</f>
        <v>-81.06776236980825</v>
      </c>
      <c r="K143" s="21">
        <f>-(K$158*'Fixed Data'!$B$25*'Fixed Data'!K$47*'Fixed Data'!$B$24*'Fixed Data'!$B$23+K$158*'Fixed Data'!$B$26)*'Fixed Data'!R42/10^6</f>
        <v>-80.475809022635758</v>
      </c>
      <c r="L143" s="21">
        <f>-(L$158*'Fixed Data'!$B$25*'Fixed Data'!L$47*'Fixed Data'!$B$24*'Fixed Data'!$B$23+L$158*'Fixed Data'!$B$26)*'Fixed Data'!S42/10^6</f>
        <v>-81.239325939233879</v>
      </c>
      <c r="M143" s="21">
        <f>-(M$158*'Fixed Data'!$B$25*'Fixed Data'!M$47*'Fixed Data'!$B$24*'Fixed Data'!$B$23+M$158*'Fixed Data'!$B$26)*'Fixed Data'!T42/10^6</f>
        <v>-83.475628292616193</v>
      </c>
      <c r="N143" s="21">
        <f>-(N$158*'Fixed Data'!$B$25*'Fixed Data'!N$47*'Fixed Data'!$B$24*'Fixed Data'!$B$23+N$158*'Fixed Data'!$B$26)*'Fixed Data'!U42/10^6</f>
        <v>-84.078239178567998</v>
      </c>
      <c r="O143" s="21">
        <f>-(O$158*'Fixed Data'!$B$25*'Fixed Data'!O$47*'Fixed Data'!$B$24*'Fixed Data'!$B$23+O$158*'Fixed Data'!$B$26)*'Fixed Data'!V42/10^6</f>
        <v>-85.364993927311744</v>
      </c>
      <c r="P143" s="21">
        <f>-(P$158*'Fixed Data'!$B$25*'Fixed Data'!P$47*'Fixed Data'!$B$24*'Fixed Data'!$B$23+P$158*'Fixed Data'!$B$26)*'Fixed Data'!W42/10^6</f>
        <v>-86.836763212002879</v>
      </c>
      <c r="Q143" s="21">
        <f>-(Q$158*'Fixed Data'!$B$25*'Fixed Data'!Q$47*'Fixed Data'!$B$24*'Fixed Data'!$B$23+Q$158*'Fixed Data'!$B$26)*'Fixed Data'!X42/10^6</f>
        <v>-88.038339109958457</v>
      </c>
      <c r="R143" s="21">
        <f>-(R$158*'Fixed Data'!$B$25*'Fixed Data'!R$47*'Fixed Data'!$B$24*'Fixed Data'!$B$23+R$158*'Fixed Data'!$B$26)*'Fixed Data'!Y42/10^6</f>
        <v>-89.620515510944941</v>
      </c>
      <c r="S143" s="21">
        <f>-(S$158*'Fixed Data'!$B$25*'Fixed Data'!S$47*'Fixed Data'!$B$24*'Fixed Data'!$B$23+S$158*'Fixed Data'!$B$26)*'Fixed Data'!Z42/10^6</f>
        <v>-90.95353285959267</v>
      </c>
      <c r="T143" s="21">
        <f>-(T$158*'Fixed Data'!$B$25*'Fixed Data'!T$47*'Fixed Data'!$B$24*'Fixed Data'!$B$23+T$158*'Fixed Data'!$B$26)*'Fixed Data'!AA42/10^6</f>
        <v>-92.237298642951131</v>
      </c>
      <c r="U143" s="21">
        <f>-(U$158*'Fixed Data'!$B$25*'Fixed Data'!U$47*'Fixed Data'!$B$24*'Fixed Data'!$B$23+U$158*'Fixed Data'!$B$26)*'Fixed Data'!AB42/10^6</f>
        <v>-93.550232041391851</v>
      </c>
      <c r="V143" s="21">
        <f>-(V$158*'Fixed Data'!$B$25*'Fixed Data'!V$47*'Fixed Data'!$B$24*'Fixed Data'!$B$23+V$158*'Fixed Data'!$B$26)*'Fixed Data'!AC42/10^6</f>
        <v>-95.121655417651127</v>
      </c>
      <c r="W143" s="21">
        <f>-(W$158*'Fixed Data'!$B$25*'Fixed Data'!W$47*'Fixed Data'!$B$24*'Fixed Data'!$B$23+W$158*'Fixed Data'!$B$26)*'Fixed Data'!AD42/10^6</f>
        <v>-96.423659378543618</v>
      </c>
      <c r="X143" s="21">
        <f>-(X$158*'Fixed Data'!$B$25*'Fixed Data'!X$47*'Fixed Data'!$B$24*'Fixed Data'!$B$23+X$158*'Fixed Data'!$B$26)*'Fixed Data'!AE42/10^6</f>
        <v>-97.993432064356028</v>
      </c>
      <c r="Y143" s="21">
        <f>-(Y$158*'Fixed Data'!$B$25*'Fixed Data'!Y$47*'Fixed Data'!$B$24*'Fixed Data'!$B$23+Y$158*'Fixed Data'!$B$26)*'Fixed Data'!AF42/10^6</f>
        <v>-99.300305217235604</v>
      </c>
      <c r="Z143" s="21">
        <f>-(Z$158*'Fixed Data'!$B$25*'Fixed Data'!Z$47*'Fixed Data'!$B$24*'Fixed Data'!$B$23+Z$158*'Fixed Data'!$B$26)*'Fixed Data'!AG42/10^6</f>
        <v>-100.86735087793718</v>
      </c>
      <c r="AA143" s="21">
        <f>-(AA$158*'Fixed Data'!$B$25*'Fixed Data'!AA$47*'Fixed Data'!$B$24*'Fixed Data'!$B$23+AA$158*'Fixed Data'!$B$26)*'Fixed Data'!AH42/10^6</f>
        <v>-102.43571415832655</v>
      </c>
      <c r="AB143" s="21">
        <f>-(AB$158*'Fixed Data'!$B$25*'Fixed Data'!AB$47*'Fixed Data'!$B$24*'Fixed Data'!$B$23+AB$158*'Fixed Data'!$B$26)*'Fixed Data'!AI42/10^6</f>
        <v>-104.0035783572979</v>
      </c>
      <c r="AC143" s="21">
        <f>-(AC$158*'Fixed Data'!$B$25*'Fixed Data'!AC$47*'Fixed Data'!$B$24*'Fixed Data'!$B$23+AC$158*'Fixed Data'!$B$26)*'Fixed Data'!AJ42/10^6</f>
        <v>-105.51159833626642</v>
      </c>
      <c r="AD143" s="21">
        <f>-(AD$158*'Fixed Data'!$B$25*'Fixed Data'!AD$47*'Fixed Data'!$B$24*'Fixed Data'!$B$23+AD$158*'Fixed Data'!$B$26)*'Fixed Data'!AK42/10^6</f>
        <v>-107.03373325800665</v>
      </c>
      <c r="AE143" s="21">
        <f>-(AE$158*'Fixed Data'!$B$25*'Fixed Data'!AE$47*'Fixed Data'!$B$24*'Fixed Data'!$B$23+AE$158*'Fixed Data'!$B$26)*'Fixed Data'!AL42/10^6</f>
        <v>-108.58139823250688</v>
      </c>
      <c r="AF143" s="21">
        <f>-(AF$158*'Fixed Data'!$B$25*'Fixed Data'!AF$47*'Fixed Data'!$B$24*'Fixed Data'!$B$23+AF$158*'Fixed Data'!$B$26)*'Fixed Data'!AM42/10^6</f>
        <v>-110.12054100944158</v>
      </c>
      <c r="AG143" s="21">
        <f>-(AG$158*'Fixed Data'!$B$25*'Fixed Data'!AG$47*'Fixed Data'!$B$24*'Fixed Data'!$B$23+AG$158*'Fixed Data'!$B$26)*'Fixed Data'!AN42/10^6</f>
        <v>-111.65428713899273</v>
      </c>
      <c r="AH143" s="21">
        <f>-(AH$158*'Fixed Data'!$B$25*'Fixed Data'!AH$47*'Fixed Data'!$B$24*'Fixed Data'!$B$23+AH$158*'Fixed Data'!$B$26)*'Fixed Data'!AO42/10^6</f>
        <v>-113.18651272225729</v>
      </c>
      <c r="AI143" s="21">
        <f>-(AI$158*'Fixed Data'!$B$25*'Fixed Data'!AI$47*'Fixed Data'!$B$24*'Fixed Data'!$B$23+AI$158*'Fixed Data'!$B$26)*'Fixed Data'!AP42/10^6</f>
        <v>-114.72294120126398</v>
      </c>
      <c r="AJ143" s="21">
        <f>-(AJ$158*'Fixed Data'!$B$25*'Fixed Data'!AJ$47*'Fixed Data'!$B$24*'Fixed Data'!$B$23+AJ$158*'Fixed Data'!$B$26)*'Fixed Data'!AQ42/10^6</f>
        <v>-116.25995361104815</v>
      </c>
      <c r="AK143" s="21">
        <f>-(AK$158*'Fixed Data'!$B$25*'Fixed Data'!AK$47*'Fixed Data'!$B$24*'Fixed Data'!$B$23+AK$158*'Fixed Data'!$B$26)*'Fixed Data'!AR42/10^6</f>
        <v>-117.79515724032483</v>
      </c>
      <c r="AL143" s="21">
        <f>-(AL$158*'Fixed Data'!$B$25*'Fixed Data'!AL$47*'Fixed Data'!$B$24*'Fixed Data'!$B$23+AL$158*'Fixed Data'!$B$26)*'Fixed Data'!AS42/10^6</f>
        <v>-119.33019883756147</v>
      </c>
      <c r="AM143" s="21">
        <f>-(AM$158*'Fixed Data'!$B$25*'Fixed Data'!AM$47*'Fixed Data'!$B$24*'Fixed Data'!$B$23+AM$158*'Fixed Data'!$B$26)*'Fixed Data'!AT42/10^6</f>
        <v>-120.86570073434994</v>
      </c>
      <c r="AN143" s="21">
        <f>-(AN$158*'Fixed Data'!$B$25*'Fixed Data'!AN$47*'Fixed Data'!$B$24*'Fixed Data'!$B$23+AN$158*'Fixed Data'!$B$26)*'Fixed Data'!AU42/10^6</f>
        <v>-122.40149767633129</v>
      </c>
      <c r="AO143" s="21">
        <f>-(AO$158*'Fixed Data'!$B$25*'Fixed Data'!AO$47*'Fixed Data'!$B$24*'Fixed Data'!$B$23+AO$158*'Fixed Data'!$B$26)*'Fixed Data'!AV42/10^6</f>
        <v>-123.93707082215985</v>
      </c>
      <c r="AP143" s="21">
        <f>-(AP$158*'Fixed Data'!$B$25*'Fixed Data'!AP$47*'Fixed Data'!$B$24*'Fixed Data'!$B$23+AP$158*'Fixed Data'!$B$26)*'Fixed Data'!AW42/10^6</f>
        <v>-125.47250284731577</v>
      </c>
      <c r="AQ143" s="21">
        <f>-(AQ$158*'Fixed Data'!$B$25*'Fixed Data'!AQ$47*'Fixed Data'!$B$24*'Fixed Data'!$B$23+AQ$158*'Fixed Data'!$B$26)*'Fixed Data'!AX42/10^6</f>
        <v>-127.00802098671041</v>
      </c>
      <c r="AR143" s="21">
        <f>-(AR$158*'Fixed Data'!$B$25*'Fixed Data'!AR$47*'Fixed Data'!$B$24*'Fixed Data'!$B$23+AR$158*'Fixed Data'!$B$26)*'Fixed Data'!AY42/10^6</f>
        <v>-128.54359499649004</v>
      </c>
      <c r="AS143" s="21">
        <f>-(AS$158*'Fixed Data'!$B$25*'Fixed Data'!AS$47*'Fixed Data'!$B$24*'Fixed Data'!$B$23+AS$158*'Fixed Data'!$B$26)*'Fixed Data'!AZ42/10^6</f>
        <v>-130.07915143248593</v>
      </c>
      <c r="AT143" s="21">
        <f>-(AT$158*'Fixed Data'!$B$25*'Fixed Data'!AT$47*'Fixed Data'!$B$24*'Fixed Data'!$B$23+AT$158*'Fixed Data'!$B$26)*'Fixed Data'!BA42/10^6</f>
        <v>-131.61467594849702</v>
      </c>
      <c r="AU143" s="21">
        <f>-(AU$158*'Fixed Data'!$B$25*'Fixed Data'!AU$47*'Fixed Data'!$B$24*'Fixed Data'!$B$23+AU$158*'Fixed Data'!$B$26)*'Fixed Data'!BB42/10^6</f>
        <v>-133.15020582418592</v>
      </c>
      <c r="AV143" s="21">
        <f>-(AV$158*'Fixed Data'!$B$25*'Fixed Data'!AV$47*'Fixed Data'!$B$24*'Fixed Data'!$B$23+AV$158*'Fixed Data'!$B$26)*'Fixed Data'!BC42/10^6</f>
        <v>-134.68574972440857</v>
      </c>
      <c r="AW143" s="21">
        <f>-(AW$158*'Fixed Data'!$B$25*'Fixed Data'!AW$47*'Fixed Data'!$B$24*'Fixed Data'!$B$23+AW$158*'Fixed Data'!$B$26)*'Fixed Data'!BD42/10^6</f>
        <v>-136.22129259291688</v>
      </c>
      <c r="AX143" s="21">
        <f>-(AX$158*'Fixed Data'!$B$25*'Fixed Data'!AX$47*'Fixed Data'!$B$24*'Fixed Data'!$B$23+AX$158*'Fixed Data'!$B$26)*'Fixed Data'!BE42/10^6</f>
        <v>-137.75683010222886</v>
      </c>
      <c r="AY143" s="21">
        <f>-(AY$158*'Fixed Data'!$B$25*'Fixed Data'!AY$47*'Fixed Data'!$B$24*'Fixed Data'!$B$23+AY$158*'Fixed Data'!$B$26)*'Fixed Data'!BF42/10^6</f>
        <v>-139.29236687990931</v>
      </c>
      <c r="AZ143" s="21">
        <f>-(AZ$158*'Fixed Data'!$B$25*'Fixed Data'!AZ$47*'Fixed Data'!$B$24*'Fixed Data'!$B$23+AZ$158*'Fixed Data'!$B$26)*'Fixed Data'!BG42/10^6</f>
        <v>-140.82790603143843</v>
      </c>
      <c r="BA143" s="21">
        <f>-(BA$158*'Fixed Data'!$B$25*'Fixed Data'!BA$47*'Fixed Data'!$B$24*'Fixed Data'!$B$23+BA$158*'Fixed Data'!$B$26)*'Fixed Data'!BH42/10^6</f>
        <v>-142.36344574679441</v>
      </c>
      <c r="BB143" s="21">
        <f>-(BB$158*'Fixed Data'!$B$25*'Fixed Data'!BB$47*'Fixed Data'!$B$24*'Fixed Data'!$B$23+BB$158*'Fixed Data'!$B$26)*'Fixed Data'!BI42/10^6</f>
        <v>-143.89898452414357</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13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13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13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135" t="s">
        <v>395</v>
      </c>
      <c r="D158" s="135" t="s">
        <v>478</v>
      </c>
      <c r="E158" s="238">
        <v>218.07711596915402</v>
      </c>
      <c r="F158" s="36">
        <v>206.6539965736826</v>
      </c>
      <c r="G158" s="36">
        <v>195.15551445565546</v>
      </c>
      <c r="H158" s="36">
        <v>183.88257826375929</v>
      </c>
      <c r="I158" s="36">
        <v>172.98552440675627</v>
      </c>
      <c r="J158" s="36">
        <v>184.00787237539035</v>
      </c>
      <c r="K158" s="36">
        <v>180.29199168196863</v>
      </c>
      <c r="L158" s="36">
        <v>179.09512948803842</v>
      </c>
      <c r="M158" s="36">
        <v>181.13166451513246</v>
      </c>
      <c r="N158" s="36">
        <v>180.17292856171318</v>
      </c>
      <c r="O158" s="36">
        <v>180.13324085496137</v>
      </c>
      <c r="P158" s="36">
        <v>180.47927797726902</v>
      </c>
      <c r="Q158" s="36">
        <v>180.26181579798117</v>
      </c>
      <c r="R158" s="36">
        <v>180.29144487673719</v>
      </c>
      <c r="S158" s="36">
        <v>180.34417955066246</v>
      </c>
      <c r="T158" s="36">
        <v>180.29914674179361</v>
      </c>
      <c r="U158" s="36">
        <v>180.31159038973109</v>
      </c>
      <c r="V158" s="36">
        <v>180.31830556072907</v>
      </c>
      <c r="W158" s="36">
        <v>180.30968089741793</v>
      </c>
      <c r="X158" s="36">
        <v>180.31319228262603</v>
      </c>
      <c r="Y158" s="36">
        <v>180.31372624692435</v>
      </c>
      <c r="Z158" s="36">
        <v>180.31219980898945</v>
      </c>
      <c r="AA158" s="36">
        <v>180.31303944617994</v>
      </c>
      <c r="AB158" s="36">
        <v>180.31298850069791</v>
      </c>
      <c r="AC158" s="36">
        <v>180.3127425852891</v>
      </c>
      <c r="AD158" s="36">
        <v>180.3129235107223</v>
      </c>
      <c r="AE158" s="36">
        <v>180.31288486556977</v>
      </c>
      <c r="AF158" s="36">
        <v>180.31285032052708</v>
      </c>
      <c r="AG158" s="36">
        <v>180.31288623227306</v>
      </c>
      <c r="AH158" s="36">
        <v>180.31287380612329</v>
      </c>
      <c r="AI158" s="36">
        <v>180.31287011964116</v>
      </c>
      <c r="AJ158" s="36">
        <v>180.31287671934584</v>
      </c>
      <c r="AK158" s="36">
        <v>180.31287354837011</v>
      </c>
      <c r="AL158" s="36">
        <v>180.31287346245236</v>
      </c>
      <c r="AM158" s="36">
        <v>180.31287457672275</v>
      </c>
      <c r="AN158" s="36">
        <v>180.31287386251506</v>
      </c>
      <c r="AO158" s="36">
        <v>180.31287396723005</v>
      </c>
      <c r="AP158" s="36">
        <v>180.3128741354893</v>
      </c>
      <c r="AQ158" s="36">
        <v>180.3128739884115</v>
      </c>
      <c r="AR158" s="36">
        <v>180.31287403037695</v>
      </c>
      <c r="AS158" s="36">
        <v>180.31287405142589</v>
      </c>
      <c r="AT158" s="36">
        <v>180.31287402340479</v>
      </c>
      <c r="AU158" s="36">
        <v>180.3128740350692</v>
      </c>
      <c r="AV158" s="36">
        <v>180.31287403663327</v>
      </c>
      <c r="AW158" s="36">
        <v>180.31287403170242</v>
      </c>
      <c r="AX158" s="36">
        <v>180.31287403446831</v>
      </c>
      <c r="AY158" s="36">
        <v>180.31287403426802</v>
      </c>
      <c r="AZ158" s="36">
        <v>180.3128740334796</v>
      </c>
      <c r="BA158" s="36">
        <v>180.312874034072</v>
      </c>
      <c r="BB158" s="36">
        <v>180.31287403393989</v>
      </c>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13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13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-44.474533799234045</v>
      </c>
      <c r="F172" s="262">
        <f>-(F$158*'Fixed Data'!$B$25*'Fixed Data'!F$47*'Fixed Data'!$B$24*'Fixed Data'!$B$23+F$158*'Fixed Data'!$B$26)*'Fixed Data'!M44/10^6</f>
        <v>-42.786709400117857</v>
      </c>
      <c r="G172" s="262">
        <f>-(G$158*'Fixed Data'!$B$25*'Fixed Data'!G$47*'Fixed Data'!$B$24*'Fixed Data'!$B$23+G$158*'Fixed Data'!$B$26)*'Fixed Data'!N44/10^6</f>
        <v>-41.021324208999381</v>
      </c>
      <c r="H172" s="262">
        <f>-(H$158*'Fixed Data'!$B$25*'Fixed Data'!H$47*'Fixed Data'!$B$24*'Fixed Data'!$B$23+H$158*'Fixed Data'!$B$26)*'Fixed Data'!O44/10^6</f>
        <v>-39.240379797365669</v>
      </c>
      <c r="I172" s="262">
        <f>-(I$158*'Fixed Data'!$B$25*'Fixed Data'!I$47*'Fixed Data'!$B$24*'Fixed Data'!$B$23+I$158*'Fixed Data'!$B$26)*'Fixed Data'!P44/10^6</f>
        <v>-37.477114845925819</v>
      </c>
      <c r="J172" s="262">
        <f>-(J$158*'Fixed Data'!$B$25*'Fixed Data'!J$47*'Fixed Data'!$B$24*'Fixed Data'!$B$23+J$158*'Fixed Data'!$B$26)*'Fixed Data'!Q44/10^6</f>
        <v>-40.472176510910401</v>
      </c>
      <c r="K172" s="262">
        <f>-(K$158*'Fixed Data'!$B$25*'Fixed Data'!K$47*'Fixed Data'!$B$24*'Fixed Data'!$B$23+K$158*'Fixed Data'!$B$26)*'Fixed Data'!R44/10^6</f>
        <v>-40.258757073732617</v>
      </c>
      <c r="L172" s="262">
        <f>-(L$158*'Fixed Data'!$B$25*'Fixed Data'!L$47*'Fixed Data'!$B$24*'Fixed Data'!$B$23+L$158*'Fixed Data'!$B$26)*'Fixed Data'!S44/10^6</f>
        <v>-40.6005083198189</v>
      </c>
      <c r="M172" s="262">
        <f>-(M$158*'Fixed Data'!$B$25*'Fixed Data'!M$47*'Fixed Data'!$B$24*'Fixed Data'!$B$23+M$158*'Fixed Data'!$B$26)*'Fixed Data'!T44/10^6</f>
        <v>-41.687499237604918</v>
      </c>
      <c r="N172" s="262">
        <f>-(N$158*'Fixed Data'!$B$25*'Fixed Data'!N$47*'Fixed Data'!$B$24*'Fixed Data'!$B$23+N$158*'Fixed Data'!$B$26)*'Fixed Data'!U44/10^6</f>
        <v>-42.098320722498656</v>
      </c>
      <c r="O172" s="262">
        <f>-(O$158*'Fixed Data'!$B$25*'Fixed Data'!O$47*'Fixed Data'!$B$24*'Fixed Data'!$B$23+O$158*'Fixed Data'!$B$26)*'Fixed Data'!V44/10^6</f>
        <v>-42.729997439992381</v>
      </c>
      <c r="P172" s="262">
        <f>-(P$158*'Fixed Data'!$B$25*'Fixed Data'!P$47*'Fixed Data'!$B$24*'Fixed Data'!$B$23+P$158*'Fixed Data'!$B$26)*'Fixed Data'!W44/10^6</f>
        <v>-43.464042677795639</v>
      </c>
      <c r="Q172" s="262">
        <f>-(Q$158*'Fixed Data'!$B$25*'Fixed Data'!Q$47*'Fixed Data'!$B$24*'Fixed Data'!$B$23+Q$158*'Fixed Data'!$B$26)*'Fixed Data'!X44/10^6</f>
        <v>-44.072763664574431</v>
      </c>
      <c r="R172" s="262">
        <f>-(R$158*'Fixed Data'!$B$25*'Fixed Data'!R$47*'Fixed Data'!$B$24*'Fixed Data'!$B$23+R$158*'Fixed Data'!$B$26)*'Fixed Data'!Y44/10^6</f>
        <v>-44.751276926508908</v>
      </c>
      <c r="S172" s="262">
        <f>-(S$158*'Fixed Data'!$B$25*'Fixed Data'!S$47*'Fixed Data'!$B$24*'Fixed Data'!$B$23+S$158*'Fixed Data'!$B$26)*'Fixed Data'!Z44/10^6</f>
        <v>-45.435832034386777</v>
      </c>
      <c r="T172" s="262">
        <f>-(T$158*'Fixed Data'!$B$25*'Fixed Data'!T$47*'Fixed Data'!$B$24*'Fixed Data'!$B$23+T$158*'Fixed Data'!$B$26)*'Fixed Data'!AA44/10^6</f>
        <v>-46.105853787142358</v>
      </c>
      <c r="U172" s="262">
        <f>-(U$158*'Fixed Data'!$B$25*'Fixed Data'!U$47*'Fixed Data'!$B$24*'Fixed Data'!$B$23+U$158*'Fixed Data'!$B$26)*'Fixed Data'!AB44/10^6</f>
        <v>-46.800671383217356</v>
      </c>
      <c r="V172" s="262">
        <f>-(V$158*'Fixed Data'!$B$25*'Fixed Data'!V$47*'Fixed Data'!$B$24*'Fixed Data'!$B$23+V$158*'Fixed Data'!$B$26)*'Fixed Data'!AC44/10^6</f>
        <v>-47.504450567069611</v>
      </c>
      <c r="W172" s="262">
        <f>-(W$158*'Fixed Data'!$B$25*'Fixed Data'!W$47*'Fixed Data'!$B$24*'Fixed Data'!$B$23+W$158*'Fixed Data'!$B$26)*'Fixed Data'!AD44/10^6</f>
        <v>-48.214711084298557</v>
      </c>
      <c r="X172" s="262">
        <f>-(X$158*'Fixed Data'!$B$25*'Fixed Data'!X$47*'Fixed Data'!$B$24*'Fixed Data'!$B$23+X$158*'Fixed Data'!$B$26)*'Fixed Data'!AE44/10^6</f>
        <v>-48.938884777074136</v>
      </c>
      <c r="Y172" s="262">
        <f>-(Y$158*'Fixed Data'!$B$25*'Fixed Data'!Y$47*'Fixed Data'!$B$24*'Fixed Data'!$B$23+Y$158*'Fixed Data'!$B$26)*'Fixed Data'!AF44/10^6</f>
        <v>-49.673115150907812</v>
      </c>
      <c r="Z172" s="262">
        <f>-(Z$158*'Fixed Data'!$B$25*'Fixed Data'!Z$47*'Fixed Data'!$B$24*'Fixed Data'!$B$23+Z$158*'Fixed Data'!$B$26)*'Fixed Data'!AG44/10^6</f>
        <v>-50.417785068278228</v>
      </c>
      <c r="AA172" s="262">
        <f>-(AA$158*'Fixed Data'!$B$25*'Fixed Data'!AA$47*'Fixed Data'!$B$24*'Fixed Data'!$B$23+AA$158*'Fixed Data'!$B$26)*'Fixed Data'!AH44/10^6</f>
        <v>-51.174290124669348</v>
      </c>
      <c r="AB172" s="262">
        <f>-(AB$158*'Fixed Data'!$B$25*'Fixed Data'!AB$47*'Fixed Data'!$B$24*'Fixed Data'!$B$23+AB$158*'Fixed Data'!$B$26)*'Fixed Data'!AI44/10^6</f>
        <v>-51.941889807192553</v>
      </c>
      <c r="AC172" s="262">
        <f>-(AC$158*'Fixed Data'!$B$25*'Fixed Data'!AC$47*'Fixed Data'!$B$24*'Fixed Data'!$B$23+AC$158*'Fixed Data'!$B$26)*'Fixed Data'!AJ44/10^6</f>
        <v>-52.687043769231586</v>
      </c>
      <c r="AD172" s="262">
        <f>-(AD$158*'Fixed Data'!$B$25*'Fixed Data'!AD$47*'Fixed Data'!$B$24*'Fixed Data'!$B$23+AD$158*'Fixed Data'!$B$26)*'Fixed Data'!AK44/10^6</f>
        <v>-53.438657350919819</v>
      </c>
      <c r="AE172" s="262">
        <f>-(AE$158*'Fixed Data'!$B$25*'Fixed Data'!AE$47*'Fixed Data'!$B$24*'Fixed Data'!$B$23+AE$158*'Fixed Data'!$B$26)*'Fixed Data'!AL44/10^6</f>
        <v>-54.193038827261113</v>
      </c>
      <c r="AF172" s="262">
        <f>-(AF$158*'Fixed Data'!$B$25*'Fixed Data'!AF$47*'Fixed Data'!$B$24*'Fixed Data'!$B$23+AF$158*'Fixed Data'!$B$26)*'Fixed Data'!AM44/10^6</f>
        <v>-54.947706453342299</v>
      </c>
      <c r="AG172" s="262">
        <f>-(AG$158*'Fixed Data'!$B$25*'Fixed Data'!AG$47*'Fixed Data'!$B$24*'Fixed Data'!$B$23+AG$158*'Fixed Data'!$B$26)*'Fixed Data'!AN44/10^6</f>
        <v>-55.701215997224956</v>
      </c>
      <c r="AH172" s="262">
        <f>-(AH$158*'Fixed Data'!$B$25*'Fixed Data'!AH$47*'Fixed Data'!$B$24*'Fixed Data'!$B$23+AH$158*'Fixed Data'!$B$26)*'Fixed Data'!AO44/10^6</f>
        <v>-56.453585425279044</v>
      </c>
      <c r="AI172" s="262">
        <f>-(AI$158*'Fixed Data'!$B$25*'Fixed Data'!AI$47*'Fixed Data'!$B$24*'Fixed Data'!$B$23+AI$158*'Fixed Data'!$B$26)*'Fixed Data'!AP44/10^6</f>
        <v>-57.207152921114464</v>
      </c>
      <c r="AJ172" s="262">
        <f>-(AJ$158*'Fixed Data'!$B$25*'Fixed Data'!AJ$47*'Fixed Data'!$B$24*'Fixed Data'!$B$23+AJ$158*'Fixed Data'!$B$26)*'Fixed Data'!AQ44/10^6</f>
        <v>-57.960803760494443</v>
      </c>
      <c r="AK172" s="262">
        <f>-(AK$158*'Fixed Data'!$B$25*'Fixed Data'!AK$47*'Fixed Data'!$B$24*'Fixed Data'!$B$23+AK$158*'Fixed Data'!$B$26)*'Fixed Data'!AR44/10^6</f>
        <v>-58.714217920453144</v>
      </c>
      <c r="AL172" s="262">
        <f>-(AL$158*'Fixed Data'!$B$25*'Fixed Data'!AL$47*'Fixed Data'!$B$24*'Fixed Data'!$B$23+AL$158*'Fixed Data'!$B$26)*'Fixed Data'!AS44/10^6</f>
        <v>-59.467499680540548</v>
      </c>
      <c r="AM172" s="262">
        <f>-(AM$158*'Fixed Data'!$B$25*'Fixed Data'!AM$47*'Fixed Data'!$B$24*'Fixed Data'!$B$23+AM$158*'Fixed Data'!$B$26)*'Fixed Data'!AT44/10^6</f>
        <v>-60.220842469734748</v>
      </c>
      <c r="AN172" s="262">
        <f>-(AN$158*'Fixed Data'!$B$25*'Fixed Data'!AN$47*'Fixed Data'!$B$24*'Fixed Data'!$B$23+AN$158*'Fixed Data'!$B$26)*'Fixed Data'!AU44/10^6</f>
        <v>-60.974291837876926</v>
      </c>
      <c r="AO172" s="262">
        <f>-(AO$158*'Fixed Data'!$B$25*'Fixed Data'!AO$47*'Fixed Data'!$B$24*'Fixed Data'!$B$23+AO$158*'Fixed Data'!$B$26)*'Fixed Data'!AV44/10^6</f>
        <v>-61.727694405244399</v>
      </c>
      <c r="AP172" s="262">
        <f>-(AP$158*'Fixed Data'!$B$25*'Fixed Data'!AP$47*'Fixed Data'!$B$24*'Fixed Data'!$B$23+AP$158*'Fixed Data'!$B$26)*'Fixed Data'!AW44/10^6</f>
        <v>-62.481066506849231</v>
      </c>
      <c r="AQ172" s="262">
        <f>-(AQ$158*'Fixed Data'!$B$25*'Fixed Data'!AQ$47*'Fixed Data'!$B$24*'Fixed Data'!$B$23+AQ$158*'Fixed Data'!$B$26)*'Fixed Data'!AX44/10^6</f>
        <v>-63.234445748553007</v>
      </c>
      <c r="AR172" s="262">
        <f>-(AR$158*'Fixed Data'!$B$25*'Fixed Data'!AR$47*'Fixed Data'!$B$24*'Fixed Data'!$B$23+AR$158*'Fixed Data'!$B$26)*'Fixed Data'!AY44/10^6</f>
        <v>-63.987840179236727</v>
      </c>
      <c r="AS172" s="262">
        <f>-(AS$158*'Fixed Data'!$B$25*'Fixed Data'!AS$47*'Fixed Data'!$B$24*'Fixed Data'!$B$23+AS$158*'Fixed Data'!$B$26)*'Fixed Data'!AZ44/10^6</f>
        <v>-64.741235132774435</v>
      </c>
      <c r="AT172" s="262">
        <f>-(AT$158*'Fixed Data'!$B$25*'Fixed Data'!AT$47*'Fixed Data'!$B$24*'Fixed Data'!$B$23+AT$158*'Fixed Data'!$B$26)*'Fixed Data'!BA44/10^6</f>
        <v>-65.494621771337165</v>
      </c>
      <c r="AU172" s="262">
        <f>-(AU$158*'Fixed Data'!$B$25*'Fixed Data'!AU$47*'Fixed Data'!$B$24*'Fixed Data'!$B$23+AU$158*'Fixed Data'!$B$26)*'Fixed Data'!BB44/10^6</f>
        <v>-66.248008550318644</v>
      </c>
      <c r="AV172" s="262">
        <f>-(AV$158*'Fixed Data'!$B$25*'Fixed Data'!AV$47*'Fixed Data'!$B$24*'Fixed Data'!$B$23+AV$158*'Fixed Data'!$B$26)*'Fixed Data'!BC44/10^6</f>
        <v>-67.001398075737214</v>
      </c>
      <c r="AW172" s="262">
        <f>-(AW$158*'Fixed Data'!$B$25*'Fixed Data'!AW$47*'Fixed Data'!$B$24*'Fixed Data'!$B$23+AW$158*'Fixed Data'!$B$26)*'Fixed Data'!BD44/10^6</f>
        <v>-67.754788168408766</v>
      </c>
      <c r="AX172" s="262">
        <f>-(AX$158*'Fixed Data'!$B$25*'Fixed Data'!AX$47*'Fixed Data'!$B$24*'Fixed Data'!$B$23+AX$158*'Fixed Data'!$B$26)*'Fixed Data'!BE44/10^6</f>
        <v>-68.508177185541825</v>
      </c>
      <c r="AY172" s="262">
        <f>-(AY$158*'Fixed Data'!$B$25*'Fixed Data'!AY$47*'Fixed Data'!$B$24*'Fixed Data'!$B$23+AY$158*'Fixed Data'!$B$26)*'Fixed Data'!BF44/10^6</f>
        <v>-69.261565728361788</v>
      </c>
      <c r="AZ172" s="262">
        <f>-(AZ$158*'Fixed Data'!$B$25*'Fixed Data'!AZ$47*'Fixed Data'!$B$24*'Fixed Data'!$B$23+AZ$158*'Fixed Data'!$B$26)*'Fixed Data'!BG44/10^6</f>
        <v>-70.014954749948004</v>
      </c>
      <c r="BA172" s="262">
        <f>-(BA$158*'Fixed Data'!$B$25*'Fixed Data'!BA$47*'Fixed Data'!$B$24*'Fixed Data'!$B$23+BA$158*'Fixed Data'!$B$26)*'Fixed Data'!BH44/10^6</f>
        <v>-70.768343978113023</v>
      </c>
      <c r="BB172" s="262">
        <f>-(BB$158*'Fixed Data'!$B$25*'Fixed Data'!BB$47*'Fixed Data'!$B$24*'Fixed Data'!$B$23+BB$158*'Fixed Data'!$B$26)*'Fixed Data'!BI44/10^6</f>
        <v>-71.521733058122621</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-133.42360136609773</v>
      </c>
      <c r="F176" s="262">
        <f>-(F$158*'Fixed Data'!$B$25*'Fixed Data'!F$47*'Fixed Data'!$B$24*'Fixed Data'!$B$23+F$158*'Fixed Data'!$B$26)*'Fixed Data'!M46/10^6</f>
        <v>-128.36012817040458</v>
      </c>
      <c r="G176" s="262">
        <f>-(G$158*'Fixed Data'!$B$25*'Fixed Data'!G$47*'Fixed Data'!$B$24*'Fixed Data'!$B$23+G$158*'Fixed Data'!$B$26)*'Fixed Data'!N46/10^6</f>
        <v>-123.06397262699817</v>
      </c>
      <c r="H176" s="262">
        <f>-(H$158*'Fixed Data'!$B$25*'Fixed Data'!H$47*'Fixed Data'!$B$24*'Fixed Data'!$B$23+H$158*'Fixed Data'!$B$26)*'Fixed Data'!O46/10^6</f>
        <v>-117.72113939209703</v>
      </c>
      <c r="I176" s="262">
        <f>-(I$158*'Fixed Data'!$B$25*'Fixed Data'!I$47*'Fixed Data'!$B$24*'Fixed Data'!$B$23+I$158*'Fixed Data'!$B$26)*'Fixed Data'!P46/10^6</f>
        <v>-112.43134453777743</v>
      </c>
      <c r="J176" s="262">
        <f>-(J$158*'Fixed Data'!$B$25*'Fixed Data'!J$47*'Fixed Data'!$B$24*'Fixed Data'!$B$23+J$158*'Fixed Data'!$B$26)*'Fixed Data'!Q46/10^6</f>
        <v>-121.41652950606417</v>
      </c>
      <c r="K176" s="262">
        <f>-(K$158*'Fixed Data'!$B$25*'Fixed Data'!K$47*'Fixed Data'!$B$24*'Fixed Data'!$B$23+K$158*'Fixed Data'!$B$26)*'Fixed Data'!R46/10^6</f>
        <v>-120.77627122119785</v>
      </c>
      <c r="L176" s="262">
        <f>-(L$158*'Fixed Data'!$B$25*'Fixed Data'!L$47*'Fixed Data'!$B$24*'Fixed Data'!$B$23+L$158*'Fixed Data'!$B$26)*'Fixed Data'!S46/10^6</f>
        <v>-121.80152495945669</v>
      </c>
      <c r="M176" s="262">
        <f>-(M$158*'Fixed Data'!$B$25*'Fixed Data'!M$47*'Fixed Data'!$B$24*'Fixed Data'!$B$23+M$158*'Fixed Data'!$B$26)*'Fixed Data'!T46/10^6</f>
        <v>-125.06249768656457</v>
      </c>
      <c r="N176" s="262">
        <f>-(N$158*'Fixed Data'!$B$25*'Fixed Data'!N$47*'Fixed Data'!$B$24*'Fixed Data'!$B$23+N$158*'Fixed Data'!$B$26)*'Fixed Data'!U46/10^6</f>
        <v>-126.29496214138469</v>
      </c>
      <c r="O176" s="262">
        <f>-(O$158*'Fixed Data'!$B$25*'Fixed Data'!O$47*'Fixed Data'!$B$24*'Fixed Data'!$B$23+O$158*'Fixed Data'!$B$26)*'Fixed Data'!V46/10^6</f>
        <v>-128.18999231997714</v>
      </c>
      <c r="P176" s="262">
        <f>-(P$158*'Fixed Data'!$B$25*'Fixed Data'!P$47*'Fixed Data'!$B$24*'Fixed Data'!$B$23+P$158*'Fixed Data'!$B$26)*'Fixed Data'!W46/10^6</f>
        <v>-130.39212805954256</v>
      </c>
      <c r="Q176" s="262">
        <f>-(Q$158*'Fixed Data'!$B$25*'Fixed Data'!Q$47*'Fixed Data'!$B$24*'Fixed Data'!$B$23+Q$158*'Fixed Data'!$B$26)*'Fixed Data'!X46/10^6</f>
        <v>-132.21829099372331</v>
      </c>
      <c r="R176" s="262">
        <f>-(R$158*'Fixed Data'!$B$25*'Fixed Data'!R$47*'Fixed Data'!$B$24*'Fixed Data'!$B$23+R$158*'Fixed Data'!$B$26)*'Fixed Data'!Y46/10^6</f>
        <v>-134.25383077952674</v>
      </c>
      <c r="S176" s="262">
        <f>-(S$158*'Fixed Data'!$B$25*'Fixed Data'!S$47*'Fixed Data'!$B$24*'Fixed Data'!$B$23+S$158*'Fixed Data'!$B$26)*'Fixed Data'!Z46/10^6</f>
        <v>-136.30749607702421</v>
      </c>
      <c r="T176" s="262">
        <f>-(T$158*'Fixed Data'!$B$25*'Fixed Data'!T$47*'Fixed Data'!$B$24*'Fixed Data'!$B$23+T$158*'Fixed Data'!$B$26)*'Fixed Data'!AA46/10^6</f>
        <v>-138.31756133529748</v>
      </c>
      <c r="U176" s="262">
        <f>-(U$158*'Fixed Data'!$B$25*'Fixed Data'!U$47*'Fixed Data'!$B$24*'Fixed Data'!$B$23+U$158*'Fixed Data'!$B$26)*'Fixed Data'!AB46/10^6</f>
        <v>-140.40201417578342</v>
      </c>
      <c r="V176" s="262">
        <f>-(V$158*'Fixed Data'!$B$25*'Fixed Data'!V$47*'Fixed Data'!$B$24*'Fixed Data'!$B$23+V$158*'Fixed Data'!$B$26)*'Fixed Data'!AC46/10^6</f>
        <v>-142.51335167507651</v>
      </c>
      <c r="W176" s="262">
        <f>-(W$158*'Fixed Data'!$B$25*'Fixed Data'!W$47*'Fixed Data'!$B$24*'Fixed Data'!$B$23+W$158*'Fixed Data'!$B$26)*'Fixed Data'!AD46/10^6</f>
        <v>-144.64413325289567</v>
      </c>
      <c r="X176" s="262">
        <f>-(X$158*'Fixed Data'!$B$25*'Fixed Data'!X$47*'Fixed Data'!$B$24*'Fixed Data'!$B$23+X$158*'Fixed Data'!$B$26)*'Fixed Data'!AE46/10^6</f>
        <v>-146.8166543312224</v>
      </c>
      <c r="Y176" s="262">
        <f>-(Y$158*'Fixed Data'!$B$25*'Fixed Data'!Y$47*'Fixed Data'!$B$24*'Fixed Data'!$B$23+Y$158*'Fixed Data'!$B$26)*'Fixed Data'!AF46/10^6</f>
        <v>-149.01934545272346</v>
      </c>
      <c r="Z176" s="262">
        <f>-(Z$158*'Fixed Data'!$B$25*'Fixed Data'!Z$47*'Fixed Data'!$B$24*'Fixed Data'!$B$23+Z$158*'Fixed Data'!$B$26)*'Fixed Data'!AG46/10^6</f>
        <v>-151.25335517870329</v>
      </c>
      <c r="AA176" s="262">
        <f>-(AA$158*'Fixed Data'!$B$25*'Fixed Data'!AA$47*'Fixed Data'!$B$24*'Fixed Data'!$B$23+AA$158*'Fixed Data'!$B$26)*'Fixed Data'!AH46/10^6</f>
        <v>-153.5228704001396</v>
      </c>
      <c r="AB176" s="262">
        <f>-(AB$158*'Fixed Data'!$B$25*'Fixed Data'!AB$47*'Fixed Data'!$B$24*'Fixed Data'!$B$23+AB$158*'Fixed Data'!$B$26)*'Fixed Data'!AI46/10^6</f>
        <v>-155.82566942157763</v>
      </c>
      <c r="AC176" s="262">
        <f>-(AC$158*'Fixed Data'!$B$25*'Fixed Data'!AC$47*'Fixed Data'!$B$24*'Fixed Data'!$B$23+AC$158*'Fixed Data'!$B$26)*'Fixed Data'!AJ46/10^6</f>
        <v>-158.061131309188</v>
      </c>
      <c r="AD176" s="262">
        <f>-(AD$158*'Fixed Data'!$B$25*'Fixed Data'!AD$47*'Fixed Data'!$B$24*'Fixed Data'!$B$23+AD$158*'Fixed Data'!$B$26)*'Fixed Data'!AK46/10^6</f>
        <v>-160.31597205595926</v>
      </c>
      <c r="AE176" s="262">
        <f>-(AE$158*'Fixed Data'!$B$25*'Fixed Data'!AE$47*'Fixed Data'!$B$24*'Fixed Data'!$B$23+AE$158*'Fixed Data'!$B$26)*'Fixed Data'!AL46/10^6</f>
        <v>-162.57911648706144</v>
      </c>
      <c r="AF176" s="262">
        <f>-(AF$158*'Fixed Data'!$B$25*'Fixed Data'!AF$47*'Fixed Data'!$B$24*'Fixed Data'!$B$23+AF$158*'Fixed Data'!$B$26)*'Fixed Data'!AM46/10^6</f>
        <v>-164.84311936786918</v>
      </c>
      <c r="AG176" s="262">
        <f>-(AG$158*'Fixed Data'!$B$25*'Fixed Data'!AG$47*'Fixed Data'!$B$24*'Fixed Data'!$B$23+AG$158*'Fixed Data'!$B$26)*'Fixed Data'!AN46/10^6</f>
        <v>-167.10364799740555</v>
      </c>
      <c r="AH176" s="262">
        <f>-(AH$158*'Fixed Data'!$B$25*'Fixed Data'!AH$47*'Fixed Data'!$B$24*'Fixed Data'!$B$23+AH$158*'Fixed Data'!$B$26)*'Fixed Data'!AO46/10^6</f>
        <v>-169.36075628299008</v>
      </c>
      <c r="AI176" s="262">
        <f>-(AI$158*'Fixed Data'!$B$25*'Fixed Data'!AI$47*'Fixed Data'!$B$24*'Fixed Data'!$B$23+AI$158*'Fixed Data'!$B$26)*'Fixed Data'!AP46/10^6</f>
        <v>-171.62145877159503</v>
      </c>
      <c r="AJ176" s="262">
        <f>-(AJ$158*'Fixed Data'!$B$25*'Fixed Data'!AJ$47*'Fixed Data'!$B$24*'Fixed Data'!$B$23+AJ$158*'Fixed Data'!$B$26)*'Fixed Data'!AQ46/10^6</f>
        <v>-173.88241129055703</v>
      </c>
      <c r="AK176" s="262">
        <f>-(AK$158*'Fixed Data'!$B$25*'Fixed Data'!AK$47*'Fixed Data'!$B$24*'Fixed Data'!$B$23+AK$158*'Fixed Data'!$B$26)*'Fixed Data'!AR46/10^6</f>
        <v>-176.14265377105107</v>
      </c>
      <c r="AL176" s="262">
        <f>-(AL$158*'Fixed Data'!$B$25*'Fixed Data'!AL$47*'Fixed Data'!$B$24*'Fixed Data'!$B$23+AL$158*'Fixed Data'!$B$26)*'Fixed Data'!AS46/10^6</f>
        <v>-178.40249905189538</v>
      </c>
      <c r="AM176" s="262">
        <f>-(AM$158*'Fixed Data'!$B$25*'Fixed Data'!AM$47*'Fixed Data'!$B$24*'Fixed Data'!$B$23+AM$158*'Fixed Data'!$B$26)*'Fixed Data'!AT46/10^6</f>
        <v>-180.66252742036809</v>
      </c>
      <c r="AN176" s="262">
        <f>-(AN$158*'Fixed Data'!$B$25*'Fixed Data'!AN$47*'Fixed Data'!$B$24*'Fixed Data'!$B$23+AN$158*'Fixed Data'!$B$26)*'Fixed Data'!AU46/10^6</f>
        <v>-182.92287552555857</v>
      </c>
      <c r="AO176" s="262">
        <f>-(AO$158*'Fixed Data'!$B$25*'Fixed Data'!AO$47*'Fixed Data'!$B$24*'Fixed Data'!$B$23+AO$158*'Fixed Data'!$B$26)*'Fixed Data'!AV46/10^6</f>
        <v>-185.18308322838197</v>
      </c>
      <c r="AP176" s="262">
        <f>-(AP$158*'Fixed Data'!$B$25*'Fixed Data'!AP$47*'Fixed Data'!$B$24*'Fixed Data'!$B$23+AP$158*'Fixed Data'!$B$26)*'Fixed Data'!AW46/10^6</f>
        <v>-187.44319953392426</v>
      </c>
      <c r="AQ176" s="262">
        <f>-(AQ$158*'Fixed Data'!$B$25*'Fixed Data'!AQ$47*'Fixed Data'!$B$24*'Fixed Data'!$B$23+AQ$158*'Fixed Data'!$B$26)*'Fixed Data'!AX46/10^6</f>
        <v>-189.70333725978742</v>
      </c>
      <c r="AR176" s="262">
        <f>-(AR$158*'Fixed Data'!$B$25*'Fixed Data'!AR$47*'Fixed Data'!$B$24*'Fixed Data'!$B$23+AR$158*'Fixed Data'!$B$26)*'Fixed Data'!AY46/10^6</f>
        <v>-191.96352055259948</v>
      </c>
      <c r="AS176" s="262">
        <f>-(AS$158*'Fixed Data'!$B$25*'Fixed Data'!AS$47*'Fixed Data'!$B$24*'Fixed Data'!$B$23+AS$158*'Fixed Data'!$B$26)*'Fixed Data'!AZ46/10^6</f>
        <v>-194.22370541395426</v>
      </c>
      <c r="AT176" s="262">
        <f>-(AT$158*'Fixed Data'!$B$25*'Fixed Data'!AT$47*'Fixed Data'!$B$24*'Fixed Data'!$B$23+AT$158*'Fixed Data'!$B$26)*'Fixed Data'!BA46/10^6</f>
        <v>-196.48386533038496</v>
      </c>
      <c r="AU176" s="262">
        <f>-(AU$158*'Fixed Data'!$B$25*'Fixed Data'!AU$47*'Fixed Data'!$B$24*'Fixed Data'!$B$23+AU$158*'Fixed Data'!$B$26)*'Fixed Data'!BB46/10^6</f>
        <v>-198.74402566807652</v>
      </c>
      <c r="AV176" s="262">
        <f>-(AV$158*'Fixed Data'!$B$25*'Fixed Data'!AV$47*'Fixed Data'!$B$24*'Fixed Data'!$B$23+AV$158*'Fixed Data'!$B$26)*'Fixed Data'!BC46/10^6</f>
        <v>-201.00419424508064</v>
      </c>
      <c r="AW176" s="262">
        <f>-(AW$158*'Fixed Data'!$B$25*'Fixed Data'!AW$47*'Fixed Data'!$B$24*'Fixed Data'!$B$23+AW$158*'Fixed Data'!$B$26)*'Fixed Data'!BD46/10^6</f>
        <v>-203.26436452384218</v>
      </c>
      <c r="AX176" s="262">
        <f>-(AX$158*'Fixed Data'!$B$25*'Fixed Data'!AX$47*'Fixed Data'!$B$24*'Fixed Data'!$B$23+AX$158*'Fixed Data'!$B$26)*'Fixed Data'!BE46/10^6</f>
        <v>-205.52453157598683</v>
      </c>
      <c r="AY176" s="262">
        <f>-(AY$158*'Fixed Data'!$B$25*'Fixed Data'!AY$47*'Fixed Data'!$B$24*'Fixed Data'!$B$23+AY$158*'Fixed Data'!$B$26)*'Fixed Data'!BF46/10^6</f>
        <v>-207.78469720519325</v>
      </c>
      <c r="AZ176" s="262">
        <f>-(AZ$158*'Fixed Data'!$B$25*'Fixed Data'!AZ$47*'Fixed Data'!$B$24*'Fixed Data'!$B$23+AZ$158*'Fixed Data'!$B$26)*'Fixed Data'!BG46/10^6</f>
        <v>-210.04486427069878</v>
      </c>
      <c r="BA176" s="262">
        <f>-(BA$158*'Fixed Data'!$B$25*'Fixed Data'!BA$47*'Fixed Data'!$B$24*'Fixed Data'!$B$23+BA$158*'Fixed Data'!$B$26)*'Fixed Data'!BH46/10^6</f>
        <v>-212.30503195594048</v>
      </c>
      <c r="BB176" s="262">
        <f>-(BB$158*'Fixed Data'!$B$25*'Fixed Data'!BB$47*'Fixed Data'!$B$24*'Fixed Data'!$B$23+BB$158*'Fixed Data'!$B$26)*'Fixed Data'!BI46/10^6</f>
        <v>-214.56519919671572</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-1.4626821802525014</v>
      </c>
      <c r="F190" s="21">
        <f t="shared" ref="F190:BB190" si="17">(F133+F83)*F186</f>
        <v>-1.674305006480544</v>
      </c>
      <c r="G190" s="21">
        <f t="shared" si="17"/>
        <v>-1.5103866429083364</v>
      </c>
      <c r="H190" s="21">
        <f t="shared" si="17"/>
        <v>-1.1770465488769917</v>
      </c>
      <c r="I190" s="21">
        <f>(I133+I83)*I186</f>
        <v>-1.1303996644404029</v>
      </c>
      <c r="J190" s="21">
        <f t="shared" si="17"/>
        <v>-0.30891698762493963</v>
      </c>
      <c r="K190" s="21">
        <f t="shared" si="17"/>
        <v>-0.27878013218158498</v>
      </c>
      <c r="L190" s="21">
        <f t="shared" si="17"/>
        <v>-0.25075567545080579</v>
      </c>
      <c r="M190" s="21">
        <f t="shared" si="17"/>
        <v>-0.2247207591069881</v>
      </c>
      <c r="N190" s="21">
        <f t="shared" si="17"/>
        <v>-0.20055890722424116</v>
      </c>
      <c r="O190" s="21">
        <f t="shared" si="17"/>
        <v>-0.1781597185825754</v>
      </c>
      <c r="P190" s="21">
        <f t="shared" si="17"/>
        <v>-0.15741857304463261</v>
      </c>
      <c r="Q190" s="21">
        <f t="shared" si="17"/>
        <v>-0.13823635138429977</v>
      </c>
      <c r="R190" s="21">
        <f t="shared" si="17"/>
        <v>-0.12051916797492848</v>
      </c>
      <c r="S190" s="21">
        <f t="shared" si="17"/>
        <v>-0.1041781157701729</v>
      </c>
      <c r="T190" s="21">
        <f t="shared" si="17"/>
        <v>-8.9129023034698787E-2</v>
      </c>
      <c r="U190" s="21">
        <f t="shared" si="17"/>
        <v>-7.5292221305241588E-2</v>
      </c>
      <c r="V190" s="21">
        <f t="shared" si="17"/>
        <v>-6.2592324084750101E-2</v>
      </c>
      <c r="W190" s="21">
        <f t="shared" si="17"/>
        <v>-5.0958015793677862E-2</v>
      </c>
      <c r="X190" s="21">
        <f t="shared" si="17"/>
        <v>-4.0321850522920671E-2</v>
      </c>
      <c r="Y190" s="21">
        <f t="shared" si="17"/>
        <v>-3.0620060152477778E-2</v>
      </c>
      <c r="Z190" s="21">
        <f t="shared" si="17"/>
        <v>-2.179237141867434E-2</v>
      </c>
      <c r="AA190" s="21">
        <f t="shared" si="17"/>
        <v>-1.3781831530753713E-2</v>
      </c>
      <c r="AB190" s="21">
        <f t="shared" si="17"/>
        <v>-6.5346419548697752E-3</v>
      </c>
      <c r="AC190" s="21">
        <f t="shared" si="17"/>
        <v>2.2791516292521514E-18</v>
      </c>
      <c r="AD190" s="21">
        <f t="shared" si="17"/>
        <v>2.2020788688426588E-18</v>
      </c>
      <c r="AE190" s="21">
        <f t="shared" si="17"/>
        <v>2.1276124336644043E-18</v>
      </c>
      <c r="AF190" s="21">
        <f t="shared" si="17"/>
        <v>2.0556641871153666E-18</v>
      </c>
      <c r="AG190" s="21">
        <f t="shared" si="17"/>
        <v>1.9861489730583252E-18</v>
      </c>
      <c r="AH190" s="21">
        <f t="shared" si="17"/>
        <v>1.9189845150321989E-18</v>
      </c>
      <c r="AI190" s="21">
        <f t="shared" si="17"/>
        <v>1.8540913188716894E-18</v>
      </c>
      <c r="AJ190" s="21">
        <f t="shared" si="17"/>
        <v>1.8000886590987277E-18</v>
      </c>
      <c r="AK190" s="21">
        <f t="shared" si="17"/>
        <v>1.7476588923288619E-18</v>
      </c>
      <c r="AL190" s="21">
        <f t="shared" si="17"/>
        <v>1.6967562061445259E-18</v>
      </c>
      <c r="AM190" s="21">
        <f t="shared" si="17"/>
        <v>1.6473361224704135E-18</v>
      </c>
      <c r="AN190" s="21">
        <f t="shared" si="17"/>
        <v>1.5993554587091393E-18</v>
      </c>
      <c r="AO190" s="21">
        <f t="shared" si="17"/>
        <v>1.5527722900088731E-18</v>
      </c>
      <c r="AP190" s="21">
        <f t="shared" si="17"/>
        <v>1.5075459126299739E-18</v>
      </c>
      <c r="AQ190" s="21">
        <f t="shared" si="17"/>
        <v>1.4636368083786156E-18</v>
      </c>
      <c r="AR190" s="21">
        <f t="shared" si="17"/>
        <v>1.4210066100763258E-18</v>
      </c>
      <c r="AS190" s="21">
        <f t="shared" si="17"/>
        <v>1.3796180680352676E-18</v>
      </c>
      <c r="AT190" s="21">
        <f t="shared" si="17"/>
        <v>1.3394350175099686E-18</v>
      </c>
      <c r="AU190" s="21">
        <f t="shared" si="17"/>
        <v>1.3004223470970569E-18</v>
      </c>
      <c r="AV190" s="21">
        <f t="shared" si="17"/>
        <v>1.2625459680553951E-18</v>
      </c>
      <c r="AW190" s="21">
        <f t="shared" si="17"/>
        <v>1.225772784519801E-18</v>
      </c>
      <c r="AX190" s="21">
        <f t="shared" si="17"/>
        <v>1.190070664582331E-18</v>
      </c>
      <c r="AY190" s="21">
        <f t="shared" si="17"/>
        <v>1.1554084122158554E-18</v>
      </c>
      <c r="AZ190" s="21">
        <f t="shared" si="17"/>
        <v>1.1217557400153936E-18</v>
      </c>
      <c r="BA190" s="21">
        <f t="shared" si="17"/>
        <v>1.0890832427333917E-18</v>
      </c>
      <c r="BB190" s="21">
        <f t="shared" si="17"/>
        <v>1.0573623715858173E-18</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-14.894267389414768</v>
      </c>
      <c r="F192" s="21">
        <f t="shared" ref="F192:BB192" si="19">F77*F186</f>
        <v>-13.636801224956862</v>
      </c>
      <c r="G192" s="21">
        <f t="shared" si="19"/>
        <v>-12.442543826366345</v>
      </c>
      <c r="H192" s="21">
        <f t="shared" si="19"/>
        <v>-11.327356949489898</v>
      </c>
      <c r="I192" s="21">
        <f t="shared" si="19"/>
        <v>-10.295736391023095</v>
      </c>
      <c r="J192" s="21">
        <f t="shared" si="19"/>
        <v>-10.581413985219072</v>
      </c>
      <c r="K192" s="21">
        <f t="shared" si="19"/>
        <v>-10.017131818592746</v>
      </c>
      <c r="L192" s="21">
        <f t="shared" si="19"/>
        <v>-9.6141385826990611</v>
      </c>
      <c r="M192" s="21">
        <f t="shared" si="19"/>
        <v>-9.3946505614918401</v>
      </c>
      <c r="N192" s="21">
        <f t="shared" si="19"/>
        <v>-9.0289124271643892</v>
      </c>
      <c r="O192" s="21">
        <f t="shared" si="19"/>
        <v>-8.7216652924839888</v>
      </c>
      <c r="P192" s="21">
        <f t="shared" si="19"/>
        <v>-8.4429175536196563</v>
      </c>
      <c r="Q192" s="21">
        <f t="shared" si="19"/>
        <v>-8.1475792812370553</v>
      </c>
      <c r="R192" s="21">
        <f t="shared" si="19"/>
        <v>-7.8733511823355746</v>
      </c>
      <c r="S192" s="21">
        <f t="shared" si="19"/>
        <v>-7.6093276449302412</v>
      </c>
      <c r="T192" s="21">
        <f t="shared" si="19"/>
        <v>-7.3501715548074777</v>
      </c>
      <c r="U192" s="21">
        <f t="shared" si="19"/>
        <v>-7.1021051586686763</v>
      </c>
      <c r="V192" s="21">
        <f t="shared" si="19"/>
        <v>-6.8621929038983707</v>
      </c>
      <c r="W192" s="21">
        <f t="shared" si="19"/>
        <v>-6.6298209504704078</v>
      </c>
      <c r="X192" s="21">
        <f t="shared" si="19"/>
        <v>-6.4057488510835565</v>
      </c>
      <c r="Y192" s="21">
        <f t="shared" si="19"/>
        <v>-6.189147652684631</v>
      </c>
      <c r="Z192" s="21">
        <f t="shared" si="19"/>
        <v>-5.9798021823447769</v>
      </c>
      <c r="AA192" s="21">
        <f t="shared" si="19"/>
        <v>-5.7776135533711068</v>
      </c>
      <c r="AB192" s="21">
        <f t="shared" si="19"/>
        <v>-5.5822337400670854</v>
      </c>
      <c r="AC192" s="21">
        <f t="shared" si="19"/>
        <v>-5.3934551950489773</v>
      </c>
      <c r="AD192" s="21">
        <f t="shared" si="19"/>
        <v>-5.2110730500780411</v>
      </c>
      <c r="AE192" s="21">
        <f t="shared" si="19"/>
        <v>-5.034852109397872</v>
      </c>
      <c r="AF192" s="21">
        <f t="shared" si="19"/>
        <v>-4.8645904780689389</v>
      </c>
      <c r="AG192" s="21">
        <f t="shared" si="19"/>
        <v>-4.7000883545101555</v>
      </c>
      <c r="AH192" s="21">
        <f t="shared" si="19"/>
        <v>-4.5411478556584619</v>
      </c>
      <c r="AI192" s="21">
        <f t="shared" si="19"/>
        <v>-4.3875823795314597</v>
      </c>
      <c r="AJ192" s="21">
        <f t="shared" si="19"/>
        <v>-4.2597888739059666</v>
      </c>
      <c r="AK192" s="21">
        <f t="shared" si="19"/>
        <v>-4.1357172805761886</v>
      </c>
      <c r="AL192" s="21">
        <f t="shared" si="19"/>
        <v>-4.0152594937917954</v>
      </c>
      <c r="AM192" s="21">
        <f t="shared" si="19"/>
        <v>-3.8983102122375652</v>
      </c>
      <c r="AN192" s="21">
        <f t="shared" si="19"/>
        <v>-3.784767181355932</v>
      </c>
      <c r="AO192" s="21">
        <f t="shared" si="19"/>
        <v>-3.6745312461688346</v>
      </c>
      <c r="AP192" s="21">
        <f t="shared" si="19"/>
        <v>-3.5675060675706103</v>
      </c>
      <c r="AQ192" s="21">
        <f t="shared" si="19"/>
        <v>-3.4635981210297704</v>
      </c>
      <c r="AR192" s="21">
        <f t="shared" si="19"/>
        <v>-3.3627166231416288</v>
      </c>
      <c r="AS192" s="21">
        <f t="shared" si="19"/>
        <v>-3.2647734209069683</v>
      </c>
      <c r="AT192" s="21">
        <f t="shared" si="19"/>
        <v>-3.1696829324268103</v>
      </c>
      <c r="AU192" s="21">
        <f t="shared" si="19"/>
        <v>-3.0773620705163647</v>
      </c>
      <c r="AV192" s="21">
        <f t="shared" si="19"/>
        <v>-2.9877301655757851</v>
      </c>
      <c r="AW192" s="21">
        <f t="shared" si="19"/>
        <v>-2.9007088985379443</v>
      </c>
      <c r="AX192" s="21">
        <f t="shared" si="19"/>
        <v>-2.8162222316334362</v>
      </c>
      <c r="AY192" s="21">
        <f t="shared" si="19"/>
        <v>-2.7341963413886483</v>
      </c>
      <c r="AZ192" s="21">
        <f t="shared" si="19"/>
        <v>-2.6545595547346532</v>
      </c>
      <c r="BA192" s="21">
        <f t="shared" si="19"/>
        <v>-2.5772422861586159</v>
      </c>
      <c r="BB192" s="21">
        <f t="shared" si="19"/>
        <v>-2.5021769768511919</v>
      </c>
    </row>
    <row r="193" spans="1:54" outlineLevel="2">
      <c r="A193" s="522"/>
      <c r="B193" s="150" t="s">
        <v>493</v>
      </c>
      <c r="C193" s="19"/>
      <c r="D193" s="135" t="s">
        <v>389</v>
      </c>
      <c r="E193" s="21">
        <f t="shared" ref="E193:AJ193" si="20">SUMIF($B$143:$B$154,"Environmental",E$143:E$154)*E186</f>
        <v>-88.808516080473737</v>
      </c>
      <c r="F193" s="21">
        <f t="shared" si="20"/>
        <v>-82.757562462084792</v>
      </c>
      <c r="G193" s="21">
        <f t="shared" si="20"/>
        <v>-76.566064390136617</v>
      </c>
      <c r="H193" s="21">
        <f t="shared" si="20"/>
        <v>-70.665114004814654</v>
      </c>
      <c r="I193" s="21">
        <f t="shared" si="20"/>
        <v>-65.321740809380429</v>
      </c>
      <c r="J193" s="21">
        <f t="shared" si="20"/>
        <v>-68.256880612641751</v>
      </c>
      <c r="K193" s="21">
        <f t="shared" si="20"/>
        <v>-65.467122491101861</v>
      </c>
      <c r="L193" s="21">
        <f t="shared" si="20"/>
        <v>-63.853375840284343</v>
      </c>
      <c r="M193" s="21">
        <f t="shared" si="20"/>
        <v>-63.392356787824937</v>
      </c>
      <c r="N193" s="21">
        <f t="shared" si="20"/>
        <v>-61.690808172481603</v>
      </c>
      <c r="O193" s="21">
        <f t="shared" si="20"/>
        <v>-60.516850227291748</v>
      </c>
      <c r="P193" s="21">
        <f t="shared" si="20"/>
        <v>-59.478468756183062</v>
      </c>
      <c r="Q193" s="21">
        <f t="shared" si="20"/>
        <v>-58.262302432085129</v>
      </c>
      <c r="R193" s="21">
        <f t="shared" si="20"/>
        <v>-57.30372980599536</v>
      </c>
      <c r="S193" s="21">
        <f t="shared" si="20"/>
        <v>-56.189436361987369</v>
      </c>
      <c r="T193" s="21">
        <f t="shared" si="20"/>
        <v>-55.055578247271981</v>
      </c>
      <c r="U193" s="21">
        <f t="shared" si="20"/>
        <v>-53.950971860560813</v>
      </c>
      <c r="V193" s="21">
        <f t="shared" si="20"/>
        <v>-53.002145904788748</v>
      </c>
      <c r="W193" s="21">
        <f t="shared" si="20"/>
        <v>-51.910751142644287</v>
      </c>
      <c r="X193" s="21">
        <f t="shared" si="20"/>
        <v>-50.971841308805047</v>
      </c>
      <c r="Y193" s="21">
        <f t="shared" si="20"/>
        <v>-49.904945715834849</v>
      </c>
      <c r="Z193" s="21">
        <f t="shared" si="20"/>
        <v>-48.978250632125757</v>
      </c>
      <c r="AA193" s="21">
        <f t="shared" si="20"/>
        <v>-48.057779909327358</v>
      </c>
      <c r="AB193" s="21">
        <f t="shared" si="20"/>
        <v>-47.143327910352298</v>
      </c>
      <c r="AC193" s="21">
        <f t="shared" si="20"/>
        <v>-46.209557199972437</v>
      </c>
      <c r="AD193" s="21">
        <f t="shared" si="20"/>
        <v>-45.291001978452584</v>
      </c>
      <c r="AE193" s="21">
        <f t="shared" si="20"/>
        <v>-44.392165944744903</v>
      </c>
      <c r="AF193" s="21">
        <f t="shared" si="20"/>
        <v>-43.498961828679818</v>
      </c>
      <c r="AG193" s="21">
        <f t="shared" si="20"/>
        <v>-42.6133433105799</v>
      </c>
      <c r="AH193" s="21">
        <f t="shared" si="20"/>
        <v>-41.737317734203714</v>
      </c>
      <c r="AI193" s="21">
        <f t="shared" si="20"/>
        <v>-40.873307150807719</v>
      </c>
      <c r="AJ193" s="21">
        <f t="shared" si="20"/>
        <v>-40.214477174021006</v>
      </c>
      <c r="AK193" s="21">
        <f t="shared" ref="AK193:BB193" si="21">SUMIF($B$143:$B$154,"Environmental",AK$143:AK$154)*AK186</f>
        <v>-39.558743895024243</v>
      </c>
      <c r="AL193" s="21">
        <f t="shared" si="21"/>
        <v>-38.907040439838227</v>
      </c>
      <c r="AM193" s="21">
        <f t="shared" si="21"/>
        <v>-38.259886880821234</v>
      </c>
      <c r="AN193" s="21">
        <f t="shared" si="21"/>
        <v>-37.617516007849112</v>
      </c>
      <c r="AO193" s="21">
        <f t="shared" si="21"/>
        <v>-36.980040770058238</v>
      </c>
      <c r="AP193" s="21">
        <f t="shared" si="21"/>
        <v>-36.347746826290553</v>
      </c>
      <c r="AQ193" s="21">
        <f t="shared" si="21"/>
        <v>-35.720938247390635</v>
      </c>
      <c r="AR193" s="21">
        <f t="shared" si="21"/>
        <v>-35.099822931714257</v>
      </c>
      <c r="AS193" s="21">
        <f t="shared" si="21"/>
        <v>-34.484581062610431</v>
      </c>
      <c r="AT193" s="21">
        <f t="shared" si="21"/>
        <v>-33.875393855466569</v>
      </c>
      <c r="AU193" s="21">
        <f t="shared" si="21"/>
        <v>-33.272440098525706</v>
      </c>
      <c r="AV193" s="21">
        <f t="shared" si="21"/>
        <v>-32.675875536972782</v>
      </c>
      <c r="AW193" s="21">
        <f t="shared" si="21"/>
        <v>-32.085835846759096</v>
      </c>
      <c r="AX193" s="21">
        <f t="shared" si="21"/>
        <v>-31.502446043138519</v>
      </c>
      <c r="AY193" s="21">
        <f t="shared" si="21"/>
        <v>-30.925820369286733</v>
      </c>
      <c r="AZ193" s="21">
        <f t="shared" si="21"/>
        <v>-30.356060383115807</v>
      </c>
      <c r="BA193" s="21">
        <f t="shared" si="21"/>
        <v>-29.79325492045734</v>
      </c>
      <c r="BB193" s="21">
        <f t="shared" si="21"/>
        <v>-29.237481902945522</v>
      </c>
    </row>
    <row r="194" spans="1:54" outlineLevel="2">
      <c r="A194" s="522"/>
      <c r="B194" s="150" t="s">
        <v>494</v>
      </c>
      <c r="C194" s="19"/>
      <c r="D194" s="135" t="s">
        <v>389</v>
      </c>
      <c r="E194" s="21">
        <f t="shared" ref="E194:AJ194" si="22">SUM(E172:E174)*E186</f>
        <v>-44.474533799234045</v>
      </c>
      <c r="F194" s="21">
        <f t="shared" si="22"/>
        <v>-41.339815845524505</v>
      </c>
      <c r="G194" s="21">
        <f t="shared" si="22"/>
        <v>-38.293845092300295</v>
      </c>
      <c r="H194" s="21">
        <f t="shared" si="22"/>
        <v>-35.392574325876794</v>
      </c>
      <c r="I194" s="21">
        <f t="shared" si="22"/>
        <v>-32.659140449048834</v>
      </c>
      <c r="J194" s="21">
        <f t="shared" si="22"/>
        <v>-34.076486626548409</v>
      </c>
      <c r="K194" s="21">
        <f t="shared" si="22"/>
        <v>-32.750524818510783</v>
      </c>
      <c r="L194" s="21">
        <f t="shared" si="22"/>
        <v>-31.911632538545849</v>
      </c>
      <c r="M194" s="21">
        <f t="shared" si="22"/>
        <v>-31.657968670793309</v>
      </c>
      <c r="N194" s="21">
        <f t="shared" si="22"/>
        <v>-30.888841791269119</v>
      </c>
      <c r="O194" s="21">
        <f t="shared" si="22"/>
        <v>-30.292099094981001</v>
      </c>
      <c r="P194" s="21">
        <f t="shared" si="22"/>
        <v>-29.770509733501253</v>
      </c>
      <c r="Q194" s="21">
        <f t="shared" si="22"/>
        <v>-29.166618902659344</v>
      </c>
      <c r="R194" s="21">
        <f t="shared" si="22"/>
        <v>-28.614152316014749</v>
      </c>
      <c r="S194" s="21">
        <f t="shared" si="22"/>
        <v>-28.069429656913673</v>
      </c>
      <c r="T194" s="21">
        <f t="shared" si="22"/>
        <v>-27.52015158923221</v>
      </c>
      <c r="U194" s="21">
        <f t="shared" si="22"/>
        <v>-26.99022385892253</v>
      </c>
      <c r="V194" s="21">
        <f t="shared" si="22"/>
        <v>-26.469659395934237</v>
      </c>
      <c r="W194" s="21">
        <f t="shared" si="22"/>
        <v>-25.956926802432235</v>
      </c>
      <c r="X194" s="21">
        <f t="shared" si="22"/>
        <v>-25.455839397978032</v>
      </c>
      <c r="Y194" s="21">
        <f t="shared" si="22"/>
        <v>-24.964013048292202</v>
      </c>
      <c r="Z194" s="21">
        <f t="shared" si="22"/>
        <v>-24.481409414420416</v>
      </c>
      <c r="AA194" s="21">
        <f t="shared" si="22"/>
        <v>-24.00845049048273</v>
      </c>
      <c r="AB194" s="21">
        <f t="shared" si="22"/>
        <v>-23.544512430634445</v>
      </c>
      <c r="AC194" s="21">
        <f t="shared" si="22"/>
        <v>-23.074666682543494</v>
      </c>
      <c r="AD194" s="21">
        <f t="shared" si="22"/>
        <v>-22.612406968672278</v>
      </c>
      <c r="AE194" s="21">
        <f t="shared" si="22"/>
        <v>-22.156155767291928</v>
      </c>
      <c r="AF194" s="21">
        <f t="shared" si="22"/>
        <v>-21.705016736001241</v>
      </c>
      <c r="AG194" s="21">
        <f t="shared" si="22"/>
        <v>-21.258610850756853</v>
      </c>
      <c r="AH194" s="21">
        <f t="shared" si="22"/>
        <v>-20.817155467203911</v>
      </c>
      <c r="AI194" s="21">
        <f t="shared" si="22"/>
        <v>-20.381673517817521</v>
      </c>
      <c r="AJ194" s="21">
        <f t="shared" si="22"/>
        <v>-20.048721399049427</v>
      </c>
      <c r="AK194" s="21">
        <f t="shared" ref="AK194:BB194" si="23">SUM(AK172:AK174)*AK186</f>
        <v>-19.717794552225719</v>
      </c>
      <c r="AL194" s="21">
        <f t="shared" si="23"/>
        <v>-19.389093770608678</v>
      </c>
      <c r="AM194" s="21">
        <f t="shared" si="23"/>
        <v>-19.062832604792071</v>
      </c>
      <c r="AN194" s="21">
        <f t="shared" si="23"/>
        <v>-18.739161226146752</v>
      </c>
      <c r="AO194" s="21">
        <f t="shared" si="23"/>
        <v>-18.418158833389906</v>
      </c>
      <c r="AP194" s="21">
        <f t="shared" si="23"/>
        <v>-18.09994967256814</v>
      </c>
      <c r="AQ194" s="21">
        <f t="shared" si="23"/>
        <v>-17.784654182812485</v>
      </c>
      <c r="AR194" s="21">
        <f t="shared" si="23"/>
        <v>-17.472374723418675</v>
      </c>
      <c r="AS194" s="21">
        <f t="shared" si="23"/>
        <v>-17.163199071055132</v>
      </c>
      <c r="AT194" s="21">
        <f t="shared" si="23"/>
        <v>-16.857209060690607</v>
      </c>
      <c r="AU194" s="21">
        <f t="shared" si="23"/>
        <v>-16.554483581103941</v>
      </c>
      <c r="AV194" s="21">
        <f t="shared" si="23"/>
        <v>-16.255092679112089</v>
      </c>
      <c r="AW194" s="21">
        <f t="shared" si="23"/>
        <v>-15.959098387798878</v>
      </c>
      <c r="AX194" s="21">
        <f t="shared" si="23"/>
        <v>-15.666556450955865</v>
      </c>
      <c r="AY194" s="21">
        <f t="shared" si="23"/>
        <v>-15.377517003911345</v>
      </c>
      <c r="AZ194" s="21">
        <f t="shared" si="23"/>
        <v>-15.092024400590555</v>
      </c>
      <c r="BA194" s="21">
        <f t="shared" si="23"/>
        <v>-14.810117171429932</v>
      </c>
      <c r="BB194" s="21">
        <f t="shared" si="23"/>
        <v>-14.531828580091963</v>
      </c>
    </row>
    <row r="195" spans="1:54" outlineLevel="2">
      <c r="A195" s="522"/>
      <c r="B195" s="150" t="s">
        <v>495</v>
      </c>
      <c r="C195" s="19"/>
      <c r="D195" s="135" t="s">
        <v>389</v>
      </c>
      <c r="E195" s="21">
        <f>SUM(E176:E178)*E186</f>
        <v>-133.42360136609773</v>
      </c>
      <c r="F195" s="21">
        <f t="shared" ref="F195:BB195" si="24">SUM(F176:F178)*F186</f>
        <v>-124.01944750763728</v>
      </c>
      <c r="G195" s="21">
        <f t="shared" si="24"/>
        <v>-114.88153527690091</v>
      </c>
      <c r="H195" s="21">
        <f t="shared" si="24"/>
        <v>-106.17772297763041</v>
      </c>
      <c r="I195" s="21">
        <f t="shared" si="24"/>
        <v>-97.977421347146489</v>
      </c>
      <c r="J195" s="21">
        <f t="shared" si="24"/>
        <v>-102.2294598571923</v>
      </c>
      <c r="K195" s="21">
        <f t="shared" si="24"/>
        <v>-98.251574455532349</v>
      </c>
      <c r="L195" s="21">
        <f t="shared" si="24"/>
        <v>-95.734897615637536</v>
      </c>
      <c r="M195" s="21">
        <f t="shared" si="24"/>
        <v>-94.973905992445239</v>
      </c>
      <c r="N195" s="21">
        <f t="shared" si="24"/>
        <v>-92.666525354648698</v>
      </c>
      <c r="O195" s="21">
        <f t="shared" si="24"/>
        <v>-90.876297284942993</v>
      </c>
      <c r="P195" s="21">
        <f t="shared" si="24"/>
        <v>-89.311529218418954</v>
      </c>
      <c r="Q195" s="21">
        <f t="shared" si="24"/>
        <v>-87.499856707978054</v>
      </c>
      <c r="R195" s="21">
        <f t="shared" si="24"/>
        <v>-85.842456948044259</v>
      </c>
      <c r="S195" s="21">
        <f t="shared" si="24"/>
        <v>-84.208288954594607</v>
      </c>
      <c r="T195" s="21">
        <f t="shared" si="24"/>
        <v>-82.560454752100114</v>
      </c>
      <c r="U195" s="21">
        <f t="shared" si="24"/>
        <v>-80.970671591837686</v>
      </c>
      <c r="V195" s="21">
        <f t="shared" si="24"/>
        <v>-79.408978173241678</v>
      </c>
      <c r="W195" s="21">
        <f t="shared" si="24"/>
        <v>-77.870780407296706</v>
      </c>
      <c r="X195" s="21">
        <f t="shared" si="24"/>
        <v>-76.367518193934089</v>
      </c>
      <c r="Y195" s="21">
        <f t="shared" si="24"/>
        <v>-74.89203914487662</v>
      </c>
      <c r="Z195" s="21">
        <f t="shared" si="24"/>
        <v>-73.444228230572605</v>
      </c>
      <c r="AA195" s="21">
        <f t="shared" si="24"/>
        <v>-72.025351483707823</v>
      </c>
      <c r="AB195" s="21">
        <f t="shared" si="24"/>
        <v>-70.633537291903323</v>
      </c>
      <c r="AC195" s="21">
        <f t="shared" si="24"/>
        <v>-69.224000048284466</v>
      </c>
      <c r="AD195" s="21">
        <f t="shared" si="24"/>
        <v>-67.837220907370821</v>
      </c>
      <c r="AE195" s="21">
        <f t="shared" si="24"/>
        <v>-66.46846730403368</v>
      </c>
      <c r="AF195" s="21">
        <f t="shared" si="24"/>
        <v>-65.115050211101519</v>
      </c>
      <c r="AG195" s="21">
        <f t="shared" si="24"/>
        <v>-63.775832554457693</v>
      </c>
      <c r="AH195" s="21">
        <f t="shared" si="24"/>
        <v>-62.451466404249373</v>
      </c>
      <c r="AI195" s="21">
        <f t="shared" si="24"/>
        <v>-61.145020556392438</v>
      </c>
      <c r="AJ195" s="21">
        <f t="shared" si="24"/>
        <v>-60.146164200286883</v>
      </c>
      <c r="AK195" s="21">
        <f t="shared" si="24"/>
        <v>-59.153383659931869</v>
      </c>
      <c r="AL195" s="21">
        <f t="shared" si="24"/>
        <v>-58.167281315175735</v>
      </c>
      <c r="AM195" s="21">
        <f t="shared" si="24"/>
        <v>-57.188497817910111</v>
      </c>
      <c r="AN195" s="21">
        <f t="shared" si="24"/>
        <v>-56.217483682106007</v>
      </c>
      <c r="AO195" s="21">
        <f t="shared" si="24"/>
        <v>-55.254476503943827</v>
      </c>
      <c r="AP195" s="21">
        <f t="shared" si="24"/>
        <v>-54.29984902157944</v>
      </c>
      <c r="AQ195" s="21">
        <f t="shared" si="24"/>
        <v>-53.353962552411062</v>
      </c>
      <c r="AR195" s="21">
        <f t="shared" si="24"/>
        <v>-52.417124174321664</v>
      </c>
      <c r="AS195" s="21">
        <f t="shared" si="24"/>
        <v>-51.489597217309239</v>
      </c>
      <c r="AT195" s="21">
        <f t="shared" si="24"/>
        <v>-50.571627186286072</v>
      </c>
      <c r="AU195" s="21">
        <f t="shared" si="24"/>
        <v>-49.663450747590026</v>
      </c>
      <c r="AV195" s="21">
        <f t="shared" si="24"/>
        <v>-48.765278041671436</v>
      </c>
      <c r="AW195" s="21">
        <f t="shared" si="24"/>
        <v>-47.877295167781455</v>
      </c>
      <c r="AX195" s="21">
        <f t="shared" si="24"/>
        <v>-46.999669357295176</v>
      </c>
      <c r="AY195" s="21">
        <f t="shared" si="24"/>
        <v>-46.132551016198406</v>
      </c>
      <c r="AZ195" s="21">
        <f t="shared" si="24"/>
        <v>-45.276073206267</v>
      </c>
      <c r="BA195" s="21">
        <f t="shared" si="24"/>
        <v>-44.430351518810447</v>
      </c>
      <c r="BB195" s="21">
        <f t="shared" si="24"/>
        <v>-43.595485744816543</v>
      </c>
    </row>
    <row r="196" spans="1:54" outlineLevel="2">
      <c r="A196" s="522"/>
      <c r="B196" s="150" t="s">
        <v>283</v>
      </c>
      <c r="C196" s="19"/>
      <c r="D196" s="135" t="s">
        <v>389</v>
      </c>
      <c r="E196" s="21">
        <f t="shared" ref="E196:AJ196" si="25">SUMIF($B$143:$B$154,"Safety",E$143:E$154)*E187</f>
        <v>0</v>
      </c>
      <c r="F196" s="21">
        <f t="shared" si="25"/>
        <v>0</v>
      </c>
      <c r="G196" s="21">
        <f t="shared" si="25"/>
        <v>0</v>
      </c>
      <c r="H196" s="21">
        <f t="shared" si="25"/>
        <v>0</v>
      </c>
      <c r="I196" s="21">
        <f t="shared" si="25"/>
        <v>0</v>
      </c>
      <c r="J196" s="21">
        <f t="shared" si="25"/>
        <v>0</v>
      </c>
      <c r="K196" s="21">
        <f t="shared" si="25"/>
        <v>0</v>
      </c>
      <c r="L196" s="21">
        <f t="shared" si="25"/>
        <v>0</v>
      </c>
      <c r="M196" s="21">
        <f t="shared" si="25"/>
        <v>0</v>
      </c>
      <c r="N196" s="21">
        <f t="shared" si="25"/>
        <v>0</v>
      </c>
      <c r="O196" s="21">
        <f t="shared" si="25"/>
        <v>0</v>
      </c>
      <c r="P196" s="21">
        <f t="shared" si="25"/>
        <v>0</v>
      </c>
      <c r="Q196" s="21">
        <f t="shared" si="25"/>
        <v>0</v>
      </c>
      <c r="R196" s="21">
        <f t="shared" si="25"/>
        <v>0</v>
      </c>
      <c r="S196" s="21">
        <f t="shared" si="25"/>
        <v>0</v>
      </c>
      <c r="T196" s="21">
        <f t="shared" si="25"/>
        <v>0</v>
      </c>
      <c r="U196" s="21">
        <f t="shared" si="25"/>
        <v>0</v>
      </c>
      <c r="V196" s="21">
        <f t="shared" si="25"/>
        <v>0</v>
      </c>
      <c r="W196" s="21">
        <f t="shared" si="25"/>
        <v>0</v>
      </c>
      <c r="X196" s="21">
        <f t="shared" si="25"/>
        <v>0</v>
      </c>
      <c r="Y196" s="21">
        <f t="shared" si="25"/>
        <v>0</v>
      </c>
      <c r="Z196" s="21">
        <f t="shared" si="25"/>
        <v>0</v>
      </c>
      <c r="AA196" s="21">
        <f t="shared" si="25"/>
        <v>0</v>
      </c>
      <c r="AB196" s="21">
        <f t="shared" si="25"/>
        <v>0</v>
      </c>
      <c r="AC196" s="21">
        <f t="shared" si="25"/>
        <v>0</v>
      </c>
      <c r="AD196" s="21">
        <f t="shared" si="25"/>
        <v>0</v>
      </c>
      <c r="AE196" s="21">
        <f t="shared" si="25"/>
        <v>0</v>
      </c>
      <c r="AF196" s="21">
        <f t="shared" si="25"/>
        <v>0</v>
      </c>
      <c r="AG196" s="21">
        <f t="shared" si="25"/>
        <v>0</v>
      </c>
      <c r="AH196" s="21">
        <f t="shared" si="25"/>
        <v>0</v>
      </c>
      <c r="AI196" s="21">
        <f t="shared" si="25"/>
        <v>0</v>
      </c>
      <c r="AJ196" s="21">
        <f t="shared" si="25"/>
        <v>0</v>
      </c>
      <c r="AK196" s="21">
        <f t="shared" ref="AK196:BB196" si="26">SUMIF($B$143:$B$154,"Safety",AK$143:AK$154)*AK187</f>
        <v>0</v>
      </c>
      <c r="AL196" s="21">
        <f t="shared" si="26"/>
        <v>0</v>
      </c>
      <c r="AM196" s="21">
        <f t="shared" si="26"/>
        <v>0</v>
      </c>
      <c r="AN196" s="21">
        <f t="shared" si="26"/>
        <v>0</v>
      </c>
      <c r="AO196" s="21">
        <f t="shared" si="26"/>
        <v>0</v>
      </c>
      <c r="AP196" s="21">
        <f t="shared" si="26"/>
        <v>0</v>
      </c>
      <c r="AQ196" s="21">
        <f t="shared" si="26"/>
        <v>0</v>
      </c>
      <c r="AR196" s="21">
        <f t="shared" si="26"/>
        <v>0</v>
      </c>
      <c r="AS196" s="21">
        <f t="shared" si="26"/>
        <v>0</v>
      </c>
      <c r="AT196" s="21">
        <f t="shared" si="26"/>
        <v>0</v>
      </c>
      <c r="AU196" s="21">
        <f t="shared" si="26"/>
        <v>0</v>
      </c>
      <c r="AV196" s="21">
        <f t="shared" si="26"/>
        <v>0</v>
      </c>
      <c r="AW196" s="21">
        <f t="shared" si="26"/>
        <v>0</v>
      </c>
      <c r="AX196" s="21">
        <f t="shared" si="26"/>
        <v>0</v>
      </c>
      <c r="AY196" s="21">
        <f t="shared" si="26"/>
        <v>0</v>
      </c>
      <c r="AZ196" s="21">
        <f t="shared" si="26"/>
        <v>0</v>
      </c>
      <c r="BA196" s="21">
        <f t="shared" si="26"/>
        <v>0</v>
      </c>
      <c r="BB196" s="21">
        <f t="shared" si="26"/>
        <v>0</v>
      </c>
    </row>
    <row r="197" spans="1:54" outlineLevel="2">
      <c r="A197" s="522"/>
      <c r="B197" s="150" t="s">
        <v>286</v>
      </c>
      <c r="C197" s="19"/>
      <c r="D197" s="135" t="s">
        <v>389</v>
      </c>
      <c r="E197" s="21">
        <f>SUMIF($B$143:$B$154,"Financial",E$143:E$154)*E186</f>
        <v>0</v>
      </c>
      <c r="F197" s="21">
        <f t="shared" ref="F197:BB197" si="27">SUMIF($B$143:$B$154,"Financial",F$143:F$154)*F186</f>
        <v>0</v>
      </c>
      <c r="G197" s="21">
        <f t="shared" si="27"/>
        <v>0</v>
      </c>
      <c r="H197" s="21">
        <f t="shared" si="27"/>
        <v>0</v>
      </c>
      <c r="I197" s="21">
        <f t="shared" si="27"/>
        <v>0</v>
      </c>
      <c r="J197" s="21">
        <f t="shared" si="27"/>
        <v>0</v>
      </c>
      <c r="K197" s="21">
        <f t="shared" si="27"/>
        <v>0</v>
      </c>
      <c r="L197" s="21">
        <f t="shared" si="27"/>
        <v>0</v>
      </c>
      <c r="M197" s="21">
        <f t="shared" si="27"/>
        <v>0</v>
      </c>
      <c r="N197" s="21">
        <f t="shared" si="27"/>
        <v>0</v>
      </c>
      <c r="O197" s="21">
        <f t="shared" si="27"/>
        <v>0</v>
      </c>
      <c r="P197" s="21">
        <f t="shared" si="27"/>
        <v>0</v>
      </c>
      <c r="Q197" s="21">
        <f t="shared" si="27"/>
        <v>0</v>
      </c>
      <c r="R197" s="21">
        <f t="shared" si="27"/>
        <v>0</v>
      </c>
      <c r="S197" s="21">
        <f t="shared" si="27"/>
        <v>0</v>
      </c>
      <c r="T197" s="21">
        <f t="shared" si="27"/>
        <v>0</v>
      </c>
      <c r="U197" s="21">
        <f t="shared" si="27"/>
        <v>0</v>
      </c>
      <c r="V197" s="21">
        <f t="shared" si="27"/>
        <v>0</v>
      </c>
      <c r="W197" s="21">
        <f t="shared" si="27"/>
        <v>0</v>
      </c>
      <c r="X197" s="21">
        <f t="shared" si="27"/>
        <v>0</v>
      </c>
      <c r="Y197" s="21">
        <f t="shared" si="27"/>
        <v>0</v>
      </c>
      <c r="Z197" s="21">
        <f t="shared" si="27"/>
        <v>0</v>
      </c>
      <c r="AA197" s="21">
        <f t="shared" si="27"/>
        <v>0</v>
      </c>
      <c r="AB197" s="21">
        <f t="shared" si="27"/>
        <v>0</v>
      </c>
      <c r="AC197" s="21">
        <f t="shared" si="27"/>
        <v>0</v>
      </c>
      <c r="AD197" s="21">
        <f t="shared" si="27"/>
        <v>0</v>
      </c>
      <c r="AE197" s="21">
        <f t="shared" si="27"/>
        <v>0</v>
      </c>
      <c r="AF197" s="21">
        <f t="shared" si="27"/>
        <v>0</v>
      </c>
      <c r="AG197" s="21">
        <f t="shared" si="27"/>
        <v>0</v>
      </c>
      <c r="AH197" s="21">
        <f t="shared" si="27"/>
        <v>0</v>
      </c>
      <c r="AI197" s="21">
        <f t="shared" si="27"/>
        <v>0</v>
      </c>
      <c r="AJ197" s="21">
        <f t="shared" si="27"/>
        <v>0</v>
      </c>
      <c r="AK197" s="21">
        <f t="shared" si="27"/>
        <v>0</v>
      </c>
      <c r="AL197" s="21">
        <f t="shared" si="27"/>
        <v>0</v>
      </c>
      <c r="AM197" s="21">
        <f t="shared" si="27"/>
        <v>0</v>
      </c>
      <c r="AN197" s="21">
        <f t="shared" si="27"/>
        <v>0</v>
      </c>
      <c r="AO197" s="21">
        <f t="shared" si="27"/>
        <v>0</v>
      </c>
      <c r="AP197" s="21">
        <f t="shared" si="27"/>
        <v>0</v>
      </c>
      <c r="AQ197" s="21">
        <f t="shared" si="27"/>
        <v>0</v>
      </c>
      <c r="AR197" s="21">
        <f t="shared" si="27"/>
        <v>0</v>
      </c>
      <c r="AS197" s="21">
        <f t="shared" si="27"/>
        <v>0</v>
      </c>
      <c r="AT197" s="21">
        <f t="shared" si="27"/>
        <v>0</v>
      </c>
      <c r="AU197" s="21">
        <f t="shared" si="27"/>
        <v>0</v>
      </c>
      <c r="AV197" s="21">
        <f t="shared" si="27"/>
        <v>0</v>
      </c>
      <c r="AW197" s="21">
        <f t="shared" si="27"/>
        <v>0</v>
      </c>
      <c r="AX197" s="21">
        <f t="shared" si="27"/>
        <v>0</v>
      </c>
      <c r="AY197" s="21">
        <f t="shared" si="27"/>
        <v>0</v>
      </c>
      <c r="AZ197" s="21">
        <f t="shared" si="27"/>
        <v>0</v>
      </c>
      <c r="BA197" s="21">
        <f t="shared" si="27"/>
        <v>0</v>
      </c>
      <c r="BB197" s="21">
        <f t="shared" si="27"/>
        <v>0</v>
      </c>
    </row>
    <row r="198" spans="1:54" outlineLevel="2">
      <c r="A198" s="523"/>
      <c r="B198" s="150" t="s">
        <v>476</v>
      </c>
      <c r="C198" s="19"/>
      <c r="D198" s="135" t="s">
        <v>389</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-105.165465650141</v>
      </c>
      <c r="F200" s="21">
        <f t="shared" ref="F200:BB200" si="29">SUM(F190:F193,F196:F198)</f>
        <v>-98.068668693522199</v>
      </c>
      <c r="G200" s="21">
        <f t="shared" si="29"/>
        <v>-90.518994859411293</v>
      </c>
      <c r="H200" s="21">
        <f t="shared" si="29"/>
        <v>-83.169517503181538</v>
      </c>
      <c r="I200" s="21">
        <f t="shared" si="29"/>
        <v>-76.747876864843931</v>
      </c>
      <c r="J200" s="21">
        <f t="shared" si="29"/>
        <v>-79.147211585485763</v>
      </c>
      <c r="K200" s="21">
        <f t="shared" si="29"/>
        <v>-75.763034441876187</v>
      </c>
      <c r="L200" s="21">
        <f t="shared" si="29"/>
        <v>-73.718270098434203</v>
      </c>
      <c r="M200" s="21">
        <f t="shared" si="29"/>
        <v>-73.011728108423767</v>
      </c>
      <c r="N200" s="21">
        <f t="shared" si="29"/>
        <v>-70.92027950687023</v>
      </c>
      <c r="O200" s="21">
        <f t="shared" si="29"/>
        <v>-69.416675238358309</v>
      </c>
      <c r="P200" s="21">
        <f t="shared" si="29"/>
        <v>-68.078804882847351</v>
      </c>
      <c r="Q200" s="21">
        <f t="shared" si="29"/>
        <v>-66.548118064706486</v>
      </c>
      <c r="R200" s="21">
        <f t="shared" si="29"/>
        <v>-65.297600156305862</v>
      </c>
      <c r="S200" s="21">
        <f t="shared" si="29"/>
        <v>-63.902942122687783</v>
      </c>
      <c r="T200" s="21">
        <f t="shared" si="29"/>
        <v>-62.494878825114156</v>
      </c>
      <c r="U200" s="21">
        <f t="shared" si="29"/>
        <v>-61.128369240534731</v>
      </c>
      <c r="V200" s="21">
        <f t="shared" si="29"/>
        <v>-59.92693113277187</v>
      </c>
      <c r="W200" s="21">
        <f t="shared" si="29"/>
        <v>-58.591530108908373</v>
      </c>
      <c r="X200" s="21">
        <f t="shared" si="29"/>
        <v>-57.417912010411527</v>
      </c>
      <c r="Y200" s="21">
        <f t="shared" si="29"/>
        <v>-56.12471342867196</v>
      </c>
      <c r="Z200" s="21">
        <f t="shared" si="29"/>
        <v>-54.979845185889211</v>
      </c>
      <c r="AA200" s="21">
        <f t="shared" si="29"/>
        <v>-53.849175294229219</v>
      </c>
      <c r="AB200" s="21">
        <f t="shared" si="29"/>
        <v>-52.732096292374251</v>
      </c>
      <c r="AC200" s="21">
        <f t="shared" si="29"/>
        <v>-51.603012395021416</v>
      </c>
      <c r="AD200" s="21">
        <f t="shared" si="29"/>
        <v>-50.502075028530626</v>
      </c>
      <c r="AE200" s="21">
        <f t="shared" si="29"/>
        <v>-49.427018054142778</v>
      </c>
      <c r="AF200" s="21">
        <f t="shared" si="29"/>
        <v>-48.363552306748758</v>
      </c>
      <c r="AG200" s="21">
        <f t="shared" si="29"/>
        <v>-47.313431665090057</v>
      </c>
      <c r="AH200" s="21">
        <f t="shared" si="29"/>
        <v>-46.278465589862179</v>
      </c>
      <c r="AI200" s="21">
        <f t="shared" si="29"/>
        <v>-45.260889530339178</v>
      </c>
      <c r="AJ200" s="21">
        <f t="shared" si="29"/>
        <v>-44.474266047926974</v>
      </c>
      <c r="AK200" s="21">
        <f t="shared" si="29"/>
        <v>-43.694461175600431</v>
      </c>
      <c r="AL200" s="21">
        <f t="shared" si="29"/>
        <v>-42.922299933630022</v>
      </c>
      <c r="AM200" s="21">
        <f t="shared" si="29"/>
        <v>-42.158197093058803</v>
      </c>
      <c r="AN200" s="21">
        <f t="shared" si="29"/>
        <v>-41.402283189205043</v>
      </c>
      <c r="AO200" s="21">
        <f t="shared" si="29"/>
        <v>-40.654572016227071</v>
      </c>
      <c r="AP200" s="21">
        <f t="shared" si="29"/>
        <v>-39.915252893861165</v>
      </c>
      <c r="AQ200" s="21">
        <f t="shared" si="29"/>
        <v>-39.184536368420403</v>
      </c>
      <c r="AR200" s="21">
        <f t="shared" si="29"/>
        <v>-38.462539554855887</v>
      </c>
      <c r="AS200" s="21">
        <f t="shared" si="29"/>
        <v>-37.749354483517401</v>
      </c>
      <c r="AT200" s="21">
        <f t="shared" si="29"/>
        <v>-37.045076787893379</v>
      </c>
      <c r="AU200" s="21">
        <f t="shared" si="29"/>
        <v>-36.349802169042071</v>
      </c>
      <c r="AV200" s="21">
        <f t="shared" si="29"/>
        <v>-35.663605702548566</v>
      </c>
      <c r="AW200" s="21">
        <f t="shared" si="29"/>
        <v>-34.986544745297039</v>
      </c>
      <c r="AX200" s="21">
        <f t="shared" si="29"/>
        <v>-34.318668274771959</v>
      </c>
      <c r="AY200" s="21">
        <f t="shared" si="29"/>
        <v>-33.660016710675379</v>
      </c>
      <c r="AZ200" s="21">
        <f t="shared" si="29"/>
        <v>-33.010619937850457</v>
      </c>
      <c r="BA200" s="21">
        <f t="shared" si="29"/>
        <v>-32.370497206615958</v>
      </c>
      <c r="BB200" s="21">
        <f t="shared" si="29"/>
        <v>-31.739658879796714</v>
      </c>
    </row>
    <row r="201" spans="1:54" outlineLevel="2">
      <c r="A201" s="522"/>
      <c r="B201" s="150" t="s">
        <v>498</v>
      </c>
      <c r="C201" s="19"/>
      <c r="D201" s="135" t="s">
        <v>389</v>
      </c>
      <c r="E201" s="21">
        <f>SUM(E190:E192,E194,E196:E198)</f>
        <v>-60.831483368901317</v>
      </c>
      <c r="F201" s="21">
        <f t="shared" ref="F201:BB201" si="30">SUM(F190:F192,F194,F196:F198)</f>
        <v>-56.650922076961912</v>
      </c>
      <c r="G201" s="21">
        <f t="shared" si="30"/>
        <v>-52.246775561574978</v>
      </c>
      <c r="H201" s="21">
        <f t="shared" si="30"/>
        <v>-47.896977824243685</v>
      </c>
      <c r="I201" s="21">
        <f t="shared" si="30"/>
        <v>-44.085276504512336</v>
      </c>
      <c r="J201" s="21">
        <f t="shared" si="30"/>
        <v>-44.966817599392421</v>
      </c>
      <c r="K201" s="21">
        <f t="shared" si="30"/>
        <v>-43.046436769285116</v>
      </c>
      <c r="L201" s="21">
        <f t="shared" si="30"/>
        <v>-41.77652679669572</v>
      </c>
      <c r="M201" s="21">
        <f t="shared" si="30"/>
        <v>-41.277339991392139</v>
      </c>
      <c r="N201" s="21">
        <f t="shared" si="30"/>
        <v>-40.11831312565775</v>
      </c>
      <c r="O201" s="21">
        <f t="shared" si="30"/>
        <v>-39.191924106047566</v>
      </c>
      <c r="P201" s="21">
        <f t="shared" si="30"/>
        <v>-38.370845860165545</v>
      </c>
      <c r="Q201" s="21">
        <f t="shared" si="30"/>
        <v>-37.452434535280702</v>
      </c>
      <c r="R201" s="21">
        <f t="shared" si="30"/>
        <v>-36.608022666325255</v>
      </c>
      <c r="S201" s="21">
        <f t="shared" si="30"/>
        <v>-35.782935417614084</v>
      </c>
      <c r="T201" s="21">
        <f t="shared" si="30"/>
        <v>-34.959452167074389</v>
      </c>
      <c r="U201" s="21">
        <f t="shared" si="30"/>
        <v>-34.167621238896444</v>
      </c>
      <c r="V201" s="21">
        <f t="shared" si="30"/>
        <v>-33.394444623917359</v>
      </c>
      <c r="W201" s="21">
        <f t="shared" si="30"/>
        <v>-32.637705768696321</v>
      </c>
      <c r="X201" s="21">
        <f t="shared" si="30"/>
        <v>-31.901910099584509</v>
      </c>
      <c r="Y201" s="21">
        <f t="shared" si="30"/>
        <v>-31.183780761129309</v>
      </c>
      <c r="Z201" s="21">
        <f t="shared" si="30"/>
        <v>-30.483003968183866</v>
      </c>
      <c r="AA201" s="21">
        <f t="shared" si="30"/>
        <v>-29.799845875384591</v>
      </c>
      <c r="AB201" s="21">
        <f t="shared" si="30"/>
        <v>-29.133280812656402</v>
      </c>
      <c r="AC201" s="21">
        <f t="shared" si="30"/>
        <v>-28.468121877592473</v>
      </c>
      <c r="AD201" s="21">
        <f t="shared" si="30"/>
        <v>-27.82348001875032</v>
      </c>
      <c r="AE201" s="21">
        <f t="shared" si="30"/>
        <v>-27.191007876689799</v>
      </c>
      <c r="AF201" s="21">
        <f t="shared" si="30"/>
        <v>-26.569607214070182</v>
      </c>
      <c r="AG201" s="21">
        <f t="shared" si="30"/>
        <v>-25.95869920526701</v>
      </c>
      <c r="AH201" s="21">
        <f t="shared" si="30"/>
        <v>-25.358303322862373</v>
      </c>
      <c r="AI201" s="21">
        <f t="shared" si="30"/>
        <v>-24.76925589734898</v>
      </c>
      <c r="AJ201" s="21">
        <f t="shared" si="30"/>
        <v>-24.308510272955395</v>
      </c>
      <c r="AK201" s="21">
        <f t="shared" si="30"/>
        <v>-23.853511832801907</v>
      </c>
      <c r="AL201" s="21">
        <f t="shared" si="30"/>
        <v>-23.404353264400473</v>
      </c>
      <c r="AM201" s="21">
        <f t="shared" si="30"/>
        <v>-22.961142817029636</v>
      </c>
      <c r="AN201" s="21">
        <f t="shared" si="30"/>
        <v>-22.523928407502684</v>
      </c>
      <c r="AO201" s="21">
        <f t="shared" si="30"/>
        <v>-22.092690079558743</v>
      </c>
      <c r="AP201" s="21">
        <f t="shared" si="30"/>
        <v>-21.667455740138749</v>
      </c>
      <c r="AQ201" s="21">
        <f t="shared" si="30"/>
        <v>-21.248252303842257</v>
      </c>
      <c r="AR201" s="21">
        <f t="shared" si="30"/>
        <v>-20.835091346560304</v>
      </c>
      <c r="AS201" s="21">
        <f t="shared" si="30"/>
        <v>-20.427972491962102</v>
      </c>
      <c r="AT201" s="21">
        <f t="shared" si="30"/>
        <v>-20.026891993117417</v>
      </c>
      <c r="AU201" s="21">
        <f t="shared" si="30"/>
        <v>-19.631845651620306</v>
      </c>
      <c r="AV201" s="21">
        <f t="shared" si="30"/>
        <v>-19.242822844687872</v>
      </c>
      <c r="AW201" s="21">
        <f t="shared" si="30"/>
        <v>-18.859807286336824</v>
      </c>
      <c r="AX201" s="21">
        <f t="shared" si="30"/>
        <v>-18.482778682589302</v>
      </c>
      <c r="AY201" s="21">
        <f t="shared" si="30"/>
        <v>-18.111713345299993</v>
      </c>
      <c r="AZ201" s="21">
        <f t="shared" si="30"/>
        <v>-17.746583955325207</v>
      </c>
      <c r="BA201" s="21">
        <f t="shared" si="30"/>
        <v>-17.387359457588548</v>
      </c>
      <c r="BB201" s="21">
        <f t="shared" si="30"/>
        <v>-17.034005556943153</v>
      </c>
    </row>
    <row r="202" spans="1:54" outlineLevel="2">
      <c r="A202" s="523"/>
      <c r="B202" s="150" t="s">
        <v>499</v>
      </c>
      <c r="C202" s="19"/>
      <c r="D202" s="135" t="s">
        <v>389</v>
      </c>
      <c r="E202" s="21">
        <f>SUM(E190:E192,E195:E198)</f>
        <v>-149.78055093576501</v>
      </c>
      <c r="F202" s="21">
        <f t="shared" ref="F202:BB202" si="31">SUM(F190:F192,F195:F198)</f>
        <v>-139.33055373907467</v>
      </c>
      <c r="G202" s="21">
        <f t="shared" si="31"/>
        <v>-128.8344657461756</v>
      </c>
      <c r="H202" s="21">
        <f t="shared" si="31"/>
        <v>-118.68212647599731</v>
      </c>
      <c r="I202" s="21">
        <f t="shared" si="31"/>
        <v>-109.40355740260999</v>
      </c>
      <c r="J202" s="21">
        <f t="shared" si="31"/>
        <v>-113.11979083003631</v>
      </c>
      <c r="K202" s="21">
        <f t="shared" si="31"/>
        <v>-108.54748640630667</v>
      </c>
      <c r="L202" s="21">
        <f t="shared" si="31"/>
        <v>-105.59979187378741</v>
      </c>
      <c r="M202" s="21">
        <f t="shared" si="31"/>
        <v>-104.59327731304407</v>
      </c>
      <c r="N202" s="21">
        <f t="shared" si="31"/>
        <v>-101.89599668903733</v>
      </c>
      <c r="O202" s="21">
        <f t="shared" si="31"/>
        <v>-99.776122296009561</v>
      </c>
      <c r="P202" s="21">
        <f t="shared" si="31"/>
        <v>-97.911865345083243</v>
      </c>
      <c r="Q202" s="21">
        <f t="shared" si="31"/>
        <v>-95.785672340599405</v>
      </c>
      <c r="R202" s="21">
        <f t="shared" si="31"/>
        <v>-93.83632729835476</v>
      </c>
      <c r="S202" s="21">
        <f t="shared" si="31"/>
        <v>-91.921794715295022</v>
      </c>
      <c r="T202" s="21">
        <f t="shared" si="31"/>
        <v>-89.999755329942289</v>
      </c>
      <c r="U202" s="21">
        <f t="shared" si="31"/>
        <v>-88.148068971811597</v>
      </c>
      <c r="V202" s="21">
        <f t="shared" si="31"/>
        <v>-86.3337634012248</v>
      </c>
      <c r="W202" s="21">
        <f t="shared" si="31"/>
        <v>-84.551559373560792</v>
      </c>
      <c r="X202" s="21">
        <f t="shared" si="31"/>
        <v>-82.813588895540562</v>
      </c>
      <c r="Y202" s="21">
        <f t="shared" si="31"/>
        <v>-81.111806857713731</v>
      </c>
      <c r="Z202" s="21">
        <f t="shared" si="31"/>
        <v>-79.445822784336059</v>
      </c>
      <c r="AA202" s="21">
        <f t="shared" si="31"/>
        <v>-77.816746868609684</v>
      </c>
      <c r="AB202" s="21">
        <f t="shared" si="31"/>
        <v>-76.222305673925277</v>
      </c>
      <c r="AC202" s="21">
        <f t="shared" si="31"/>
        <v>-74.617455243333438</v>
      </c>
      <c r="AD202" s="21">
        <f t="shared" si="31"/>
        <v>-73.048293957448863</v>
      </c>
      <c r="AE202" s="21">
        <f t="shared" si="31"/>
        <v>-71.503319413431555</v>
      </c>
      <c r="AF202" s="21">
        <f t="shared" si="31"/>
        <v>-69.979640689170452</v>
      </c>
      <c r="AG202" s="21">
        <f t="shared" si="31"/>
        <v>-68.475920908967851</v>
      </c>
      <c r="AH202" s="21">
        <f t="shared" si="31"/>
        <v>-66.992614259907839</v>
      </c>
      <c r="AI202" s="21">
        <f t="shared" si="31"/>
        <v>-65.532602935923904</v>
      </c>
      <c r="AJ202" s="21">
        <f t="shared" si="31"/>
        <v>-64.405953074192851</v>
      </c>
      <c r="AK202" s="21">
        <f t="shared" si="31"/>
        <v>-63.289100940508057</v>
      </c>
      <c r="AL202" s="21">
        <f t="shared" si="31"/>
        <v>-62.182540808967531</v>
      </c>
      <c r="AM202" s="21">
        <f t="shared" si="31"/>
        <v>-61.086808030147679</v>
      </c>
      <c r="AN202" s="21">
        <f t="shared" si="31"/>
        <v>-60.002250863461938</v>
      </c>
      <c r="AO202" s="21">
        <f t="shared" si="31"/>
        <v>-58.92900775011266</v>
      </c>
      <c r="AP202" s="21">
        <f t="shared" si="31"/>
        <v>-57.867355089150053</v>
      </c>
      <c r="AQ202" s="21">
        <f t="shared" si="31"/>
        <v>-56.81756067344083</v>
      </c>
      <c r="AR202" s="21">
        <f t="shared" si="31"/>
        <v>-55.779840797463294</v>
      </c>
      <c r="AS202" s="21">
        <f t="shared" si="31"/>
        <v>-54.754370638216209</v>
      </c>
      <c r="AT202" s="21">
        <f t="shared" si="31"/>
        <v>-53.741310118712882</v>
      </c>
      <c r="AU202" s="21">
        <f t="shared" si="31"/>
        <v>-52.740812818106392</v>
      </c>
      <c r="AV202" s="21">
        <f t="shared" si="31"/>
        <v>-51.75300820724722</v>
      </c>
      <c r="AW202" s="21">
        <f t="shared" si="31"/>
        <v>-50.778004066319397</v>
      </c>
      <c r="AX202" s="21">
        <f t="shared" si="31"/>
        <v>-49.815891588928615</v>
      </c>
      <c r="AY202" s="21">
        <f t="shared" si="31"/>
        <v>-48.866747357587052</v>
      </c>
      <c r="AZ202" s="21">
        <f t="shared" si="31"/>
        <v>-47.930632761001654</v>
      </c>
      <c r="BA202" s="21">
        <f t="shared" si="31"/>
        <v>-47.007593804969062</v>
      </c>
      <c r="BB202" s="21">
        <f t="shared" si="31"/>
        <v>-46.097662721667731</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-105.165465650141</v>
      </c>
      <c r="F204" s="21">
        <f>F200+E204</f>
        <v>-203.23413434366319</v>
      </c>
      <c r="G204" s="21">
        <f t="shared" ref="G204:BB206" si="32">G200+F204</f>
        <v>-293.75312920307448</v>
      </c>
      <c r="H204" s="21">
        <f t="shared" si="32"/>
        <v>-376.92264670625605</v>
      </c>
      <c r="I204" s="21">
        <f t="shared" si="32"/>
        <v>-453.67052357109998</v>
      </c>
      <c r="J204" s="21">
        <f t="shared" si="32"/>
        <v>-532.81773515658574</v>
      </c>
      <c r="K204" s="21">
        <f t="shared" si="32"/>
        <v>-608.58076959846198</v>
      </c>
      <c r="L204" s="21">
        <f t="shared" si="32"/>
        <v>-682.29903969689622</v>
      </c>
      <c r="M204" s="21">
        <f t="shared" si="32"/>
        <v>-755.31076780531998</v>
      </c>
      <c r="N204" s="21">
        <f t="shared" si="32"/>
        <v>-826.23104731219019</v>
      </c>
      <c r="O204" s="21">
        <f t="shared" si="32"/>
        <v>-895.64772255054845</v>
      </c>
      <c r="P204" s="21">
        <f t="shared" si="32"/>
        <v>-963.72652743339586</v>
      </c>
      <c r="Q204" s="21">
        <f t="shared" si="32"/>
        <v>-1030.2746454981022</v>
      </c>
      <c r="R204" s="21">
        <f t="shared" si="32"/>
        <v>-1095.5722456544081</v>
      </c>
      <c r="S204" s="21">
        <f t="shared" si="32"/>
        <v>-1159.4751877770959</v>
      </c>
      <c r="T204" s="21">
        <f t="shared" si="32"/>
        <v>-1221.9700666022102</v>
      </c>
      <c r="U204" s="21">
        <f t="shared" si="32"/>
        <v>-1283.0984358427449</v>
      </c>
      <c r="V204" s="21">
        <f t="shared" si="32"/>
        <v>-1343.0253669755168</v>
      </c>
      <c r="W204" s="21">
        <f t="shared" si="32"/>
        <v>-1401.6168970844251</v>
      </c>
      <c r="X204" s="21">
        <f t="shared" si="32"/>
        <v>-1459.0348090948366</v>
      </c>
      <c r="Y204" s="21">
        <f t="shared" si="32"/>
        <v>-1515.1595225235087</v>
      </c>
      <c r="Z204" s="21">
        <f t="shared" si="32"/>
        <v>-1570.1393677093979</v>
      </c>
      <c r="AA204" s="21">
        <f t="shared" si="32"/>
        <v>-1623.9885430036272</v>
      </c>
      <c r="AB204" s="21">
        <f t="shared" si="32"/>
        <v>-1676.7206392960015</v>
      </c>
      <c r="AC204" s="21">
        <f t="shared" si="32"/>
        <v>-1728.3236516910229</v>
      </c>
      <c r="AD204" s="21">
        <f t="shared" si="32"/>
        <v>-1778.8257267195536</v>
      </c>
      <c r="AE204" s="21">
        <f t="shared" si="32"/>
        <v>-1828.2527447736963</v>
      </c>
      <c r="AF204" s="21">
        <f t="shared" si="32"/>
        <v>-1876.6162970804451</v>
      </c>
      <c r="AG204" s="21">
        <f t="shared" si="32"/>
        <v>-1923.9297287455352</v>
      </c>
      <c r="AH204" s="21">
        <f t="shared" si="32"/>
        <v>-1970.2081943353974</v>
      </c>
      <c r="AI204" s="21">
        <f t="shared" si="32"/>
        <v>-2015.4690838657366</v>
      </c>
      <c r="AJ204" s="21">
        <f t="shared" si="32"/>
        <v>-2059.9433499136635</v>
      </c>
      <c r="AK204" s="21">
        <f t="shared" si="32"/>
        <v>-2103.6378110892638</v>
      </c>
      <c r="AL204" s="21">
        <f t="shared" si="32"/>
        <v>-2146.5601110228936</v>
      </c>
      <c r="AM204" s="21">
        <f t="shared" si="32"/>
        <v>-2188.7183081159524</v>
      </c>
      <c r="AN204" s="21">
        <f t="shared" si="32"/>
        <v>-2230.1205913051576</v>
      </c>
      <c r="AO204" s="21">
        <f t="shared" si="32"/>
        <v>-2270.7751633213848</v>
      </c>
      <c r="AP204" s="21">
        <f t="shared" si="32"/>
        <v>-2310.6904162152459</v>
      </c>
      <c r="AQ204" s="21">
        <f t="shared" si="32"/>
        <v>-2349.8749525836665</v>
      </c>
      <c r="AR204" s="21">
        <f t="shared" si="32"/>
        <v>-2388.3374921385225</v>
      </c>
      <c r="AS204" s="21">
        <f t="shared" si="32"/>
        <v>-2426.08684662204</v>
      </c>
      <c r="AT204" s="21">
        <f t="shared" si="32"/>
        <v>-2463.1319234099333</v>
      </c>
      <c r="AU204" s="21">
        <f t="shared" si="32"/>
        <v>-2499.4817255789753</v>
      </c>
      <c r="AV204" s="21">
        <f t="shared" si="32"/>
        <v>-2535.1453312815238</v>
      </c>
      <c r="AW204" s="21">
        <f t="shared" si="32"/>
        <v>-2570.1318760268209</v>
      </c>
      <c r="AX204" s="21">
        <f t="shared" si="32"/>
        <v>-2604.4505443015928</v>
      </c>
      <c r="AY204" s="21">
        <f t="shared" si="32"/>
        <v>-2638.1105610122681</v>
      </c>
      <c r="AZ204" s="21">
        <f t="shared" si="32"/>
        <v>-2671.1211809501187</v>
      </c>
      <c r="BA204" s="21">
        <f t="shared" si="32"/>
        <v>-2703.4916781567349</v>
      </c>
      <c r="BB204" s="21">
        <f t="shared" si="32"/>
        <v>-2735.2313370365318</v>
      </c>
    </row>
    <row r="205" spans="1:54" outlineLevel="2">
      <c r="A205" s="522"/>
      <c r="B205" s="150" t="s">
        <v>502</v>
      </c>
      <c r="C205" s="19"/>
      <c r="D205" s="135" t="s">
        <v>389</v>
      </c>
      <c r="E205" s="21">
        <f>E201</f>
        <v>-60.831483368901317</v>
      </c>
      <c r="F205" s="21">
        <f t="shared" ref="F205:U206" si="33">F201+E205</f>
        <v>-117.48240544586324</v>
      </c>
      <c r="G205" s="21">
        <f t="shared" si="33"/>
        <v>-169.72918100743823</v>
      </c>
      <c r="H205" s="21">
        <f t="shared" si="33"/>
        <v>-217.62615883168192</v>
      </c>
      <c r="I205" s="21">
        <f t="shared" si="33"/>
        <v>-261.71143533619426</v>
      </c>
      <c r="J205" s="21">
        <f t="shared" si="33"/>
        <v>-306.67825293558667</v>
      </c>
      <c r="K205" s="21">
        <f t="shared" si="33"/>
        <v>-349.72468970487176</v>
      </c>
      <c r="L205" s="21">
        <f t="shared" si="33"/>
        <v>-391.50121650156746</v>
      </c>
      <c r="M205" s="21">
        <f t="shared" si="33"/>
        <v>-432.77855649295958</v>
      </c>
      <c r="N205" s="21">
        <f t="shared" si="33"/>
        <v>-472.8968696186173</v>
      </c>
      <c r="O205" s="21">
        <f t="shared" si="33"/>
        <v>-512.08879372466481</v>
      </c>
      <c r="P205" s="21">
        <f t="shared" si="33"/>
        <v>-550.45963958483037</v>
      </c>
      <c r="Q205" s="21">
        <f t="shared" si="33"/>
        <v>-587.91207412011113</v>
      </c>
      <c r="R205" s="21">
        <f t="shared" si="33"/>
        <v>-624.5200967864364</v>
      </c>
      <c r="S205" s="21">
        <f t="shared" si="33"/>
        <v>-660.30303220405051</v>
      </c>
      <c r="T205" s="21">
        <f t="shared" si="33"/>
        <v>-695.26248437112486</v>
      </c>
      <c r="U205" s="21">
        <f t="shared" si="33"/>
        <v>-729.43010561002131</v>
      </c>
      <c r="V205" s="21">
        <f t="shared" si="32"/>
        <v>-762.82455023393868</v>
      </c>
      <c r="W205" s="21">
        <f t="shared" si="32"/>
        <v>-795.46225600263506</v>
      </c>
      <c r="X205" s="21">
        <f t="shared" si="32"/>
        <v>-827.36416610221954</v>
      </c>
      <c r="Y205" s="21">
        <f t="shared" si="32"/>
        <v>-858.5479468633489</v>
      </c>
      <c r="Z205" s="21">
        <f t="shared" si="32"/>
        <v>-889.03095083153278</v>
      </c>
      <c r="AA205" s="21">
        <f t="shared" si="32"/>
        <v>-918.83079670691734</v>
      </c>
      <c r="AB205" s="21">
        <f t="shared" si="32"/>
        <v>-947.96407751957372</v>
      </c>
      <c r="AC205" s="21">
        <f t="shared" si="32"/>
        <v>-976.43219939716619</v>
      </c>
      <c r="AD205" s="21">
        <f t="shared" si="32"/>
        <v>-1004.2556794159165</v>
      </c>
      <c r="AE205" s="21">
        <f t="shared" si="32"/>
        <v>-1031.4466872926062</v>
      </c>
      <c r="AF205" s="21">
        <f t="shared" si="32"/>
        <v>-1058.0162945066763</v>
      </c>
      <c r="AG205" s="21">
        <f t="shared" si="32"/>
        <v>-1083.9749937119434</v>
      </c>
      <c r="AH205" s="21">
        <f t="shared" si="32"/>
        <v>-1109.3332970348058</v>
      </c>
      <c r="AI205" s="21">
        <f t="shared" si="32"/>
        <v>-1134.1025529321548</v>
      </c>
      <c r="AJ205" s="21">
        <f t="shared" si="32"/>
        <v>-1158.4110632051102</v>
      </c>
      <c r="AK205" s="21">
        <f t="shared" si="32"/>
        <v>-1182.264575037912</v>
      </c>
      <c r="AL205" s="21">
        <f t="shared" si="32"/>
        <v>-1205.6689283023125</v>
      </c>
      <c r="AM205" s="21">
        <f t="shared" si="32"/>
        <v>-1228.6300711193421</v>
      </c>
      <c r="AN205" s="21">
        <f t="shared" si="32"/>
        <v>-1251.1539995268447</v>
      </c>
      <c r="AO205" s="21">
        <f t="shared" si="32"/>
        <v>-1273.2466896064034</v>
      </c>
      <c r="AP205" s="21">
        <f t="shared" si="32"/>
        <v>-1294.9141453465422</v>
      </c>
      <c r="AQ205" s="21">
        <f t="shared" si="32"/>
        <v>-1316.1623976503845</v>
      </c>
      <c r="AR205" s="21">
        <f t="shared" si="32"/>
        <v>-1336.9974889969449</v>
      </c>
      <c r="AS205" s="21">
        <f t="shared" si="32"/>
        <v>-1357.4254614889069</v>
      </c>
      <c r="AT205" s="21">
        <f t="shared" si="32"/>
        <v>-1377.4523534820244</v>
      </c>
      <c r="AU205" s="21">
        <f t="shared" si="32"/>
        <v>-1397.0841991336447</v>
      </c>
      <c r="AV205" s="21">
        <f t="shared" si="32"/>
        <v>-1416.3270219783326</v>
      </c>
      <c r="AW205" s="21">
        <f t="shared" si="32"/>
        <v>-1435.1868292646693</v>
      </c>
      <c r="AX205" s="21">
        <f t="shared" si="32"/>
        <v>-1453.6696079472586</v>
      </c>
      <c r="AY205" s="21">
        <f t="shared" si="32"/>
        <v>-1471.7813212925585</v>
      </c>
      <c r="AZ205" s="21">
        <f t="shared" si="32"/>
        <v>-1489.5279052478836</v>
      </c>
      <c r="BA205" s="21">
        <f t="shared" si="32"/>
        <v>-1506.9152647054721</v>
      </c>
      <c r="BB205" s="21">
        <f t="shared" si="32"/>
        <v>-1523.9492702624152</v>
      </c>
    </row>
    <row r="206" spans="1:54" outlineLevel="2">
      <c r="A206" s="523"/>
      <c r="B206" s="150" t="s">
        <v>503</v>
      </c>
      <c r="C206" s="19"/>
      <c r="D206" s="135" t="s">
        <v>389</v>
      </c>
      <c r="E206" s="21">
        <f>E202</f>
        <v>-149.78055093576501</v>
      </c>
      <c r="F206" s="21">
        <f t="shared" si="33"/>
        <v>-289.11110467483968</v>
      </c>
      <c r="G206" s="21">
        <f t="shared" si="32"/>
        <v>-417.9455704210153</v>
      </c>
      <c r="H206" s="21">
        <f t="shared" si="32"/>
        <v>-536.62769689701258</v>
      </c>
      <c r="I206" s="21">
        <f t="shared" si="32"/>
        <v>-646.03125429962256</v>
      </c>
      <c r="J206" s="21">
        <f t="shared" si="32"/>
        <v>-759.15104512965888</v>
      </c>
      <c r="K206" s="21">
        <f t="shared" si="32"/>
        <v>-867.69853153596557</v>
      </c>
      <c r="L206" s="21">
        <f t="shared" si="32"/>
        <v>-973.29832340975304</v>
      </c>
      <c r="M206" s="21">
        <f t="shared" si="32"/>
        <v>-1077.8916007227972</v>
      </c>
      <c r="N206" s="21">
        <f t="shared" si="32"/>
        <v>-1179.7875974118344</v>
      </c>
      <c r="O206" s="21">
        <f t="shared" si="32"/>
        <v>-1279.563719707844</v>
      </c>
      <c r="P206" s="21">
        <f t="shared" si="32"/>
        <v>-1377.4755850529273</v>
      </c>
      <c r="Q206" s="21">
        <f t="shared" si="32"/>
        <v>-1473.2612573935266</v>
      </c>
      <c r="R206" s="21">
        <f t="shared" si="32"/>
        <v>-1567.0975846918814</v>
      </c>
      <c r="S206" s="21">
        <f t="shared" si="32"/>
        <v>-1659.0193794071763</v>
      </c>
      <c r="T206" s="21">
        <f t="shared" si="32"/>
        <v>-1749.0191347371185</v>
      </c>
      <c r="U206" s="21">
        <f t="shared" si="32"/>
        <v>-1837.1672037089302</v>
      </c>
      <c r="V206" s="21">
        <f t="shared" si="32"/>
        <v>-1923.500967110155</v>
      </c>
      <c r="W206" s="21">
        <f t="shared" si="32"/>
        <v>-2008.0525264837158</v>
      </c>
      <c r="X206" s="21">
        <f t="shared" si="32"/>
        <v>-2090.8661153792564</v>
      </c>
      <c r="Y206" s="21">
        <f t="shared" si="32"/>
        <v>-2171.9779222369702</v>
      </c>
      <c r="Z206" s="21">
        <f t="shared" si="32"/>
        <v>-2251.4237450213063</v>
      </c>
      <c r="AA206" s="21">
        <f t="shared" si="32"/>
        <v>-2329.240491889916</v>
      </c>
      <c r="AB206" s="21">
        <f t="shared" si="32"/>
        <v>-2405.4627975638414</v>
      </c>
      <c r="AC206" s="21">
        <f t="shared" si="32"/>
        <v>-2480.0802528071749</v>
      </c>
      <c r="AD206" s="21">
        <f t="shared" si="32"/>
        <v>-2553.1285467646239</v>
      </c>
      <c r="AE206" s="21">
        <f t="shared" si="32"/>
        <v>-2624.6318661780556</v>
      </c>
      <c r="AF206" s="21">
        <f t="shared" si="32"/>
        <v>-2694.6115068672261</v>
      </c>
      <c r="AG206" s="21">
        <f t="shared" si="32"/>
        <v>-2763.0874277761941</v>
      </c>
      <c r="AH206" s="21">
        <f t="shared" si="32"/>
        <v>-2830.080042036102</v>
      </c>
      <c r="AI206" s="21">
        <f t="shared" si="32"/>
        <v>-2895.6126449720259</v>
      </c>
      <c r="AJ206" s="21">
        <f t="shared" si="32"/>
        <v>-2960.0185980462188</v>
      </c>
      <c r="AK206" s="21">
        <f t="shared" si="32"/>
        <v>-3023.3076989867268</v>
      </c>
      <c r="AL206" s="21">
        <f t="shared" si="32"/>
        <v>-3085.4902397956944</v>
      </c>
      <c r="AM206" s="21">
        <f t="shared" si="32"/>
        <v>-3146.5770478258419</v>
      </c>
      <c r="AN206" s="21">
        <f t="shared" si="32"/>
        <v>-3206.5792986893039</v>
      </c>
      <c r="AO206" s="21">
        <f t="shared" si="32"/>
        <v>-3265.5083064394166</v>
      </c>
      <c r="AP206" s="21">
        <f t="shared" si="32"/>
        <v>-3323.3756615285665</v>
      </c>
      <c r="AQ206" s="21">
        <f t="shared" si="32"/>
        <v>-3380.1932222020073</v>
      </c>
      <c r="AR206" s="21">
        <f t="shared" si="32"/>
        <v>-3435.9730629994706</v>
      </c>
      <c r="AS206" s="21">
        <f t="shared" si="32"/>
        <v>-3490.7274336376868</v>
      </c>
      <c r="AT206" s="21">
        <f t="shared" si="32"/>
        <v>-3544.4687437563998</v>
      </c>
      <c r="AU206" s="21">
        <f t="shared" si="32"/>
        <v>-3597.2095565745062</v>
      </c>
      <c r="AV206" s="21">
        <f t="shared" si="32"/>
        <v>-3648.9625647817534</v>
      </c>
      <c r="AW206" s="21">
        <f t="shared" si="32"/>
        <v>-3699.7405688480726</v>
      </c>
      <c r="AX206" s="21">
        <f t="shared" si="32"/>
        <v>-3749.5564604370011</v>
      </c>
      <c r="AY206" s="21">
        <f t="shared" si="32"/>
        <v>-3798.4232077945881</v>
      </c>
      <c r="AZ206" s="21">
        <f t="shared" si="32"/>
        <v>-3846.3538405555896</v>
      </c>
      <c r="BA206" s="21">
        <f t="shared" si="32"/>
        <v>-3893.3614343605586</v>
      </c>
      <c r="BB206" s="21">
        <f t="shared" si="32"/>
        <v>-3939.4590970822264</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-0.83577401997228595</v>
      </c>
      <c r="F210" s="21">
        <f>F190-Baseline!F190</f>
        <v>-1.0319342111434622</v>
      </c>
      <c r="G210" s="21">
        <f>G190-Baseline!G190</f>
        <v>-0.85526024245608823</v>
      </c>
      <c r="H210" s="21">
        <f>H190-Baseline!H190</f>
        <v>-0.51167423697848047</v>
      </c>
      <c r="I210" s="21">
        <f>I190-Baseline!I190</f>
        <v>-0.45710512918877322</v>
      </c>
      <c r="J210" s="21">
        <f>J190-Baseline!J190</f>
        <v>-0.15768851409324461</v>
      </c>
      <c r="K210" s="21">
        <f>K190-Baseline!K190</f>
        <v>-0.14230497694676933</v>
      </c>
      <c r="L210" s="21">
        <f>L190-Baseline!L190</f>
        <v>-0.12799972628987655</v>
      </c>
      <c r="M210" s="21">
        <f>M190-Baseline!M190</f>
        <v>-0.11471004835936738</v>
      </c>
      <c r="N210" s="21">
        <f>N190-Baseline!N190</f>
        <v>-0.10237648732595064</v>
      </c>
      <c r="O210" s="21">
        <f>O190-Baseline!O190</f>
        <v>-9.0942688230101251E-2</v>
      </c>
      <c r="P210" s="21">
        <f>P190-Baseline!P190</f>
        <v>-8.0355247100315108E-2</v>
      </c>
      <c r="Q210" s="21">
        <f>Q190-Baseline!Q190</f>
        <v>-7.0563567937958371E-2</v>
      </c>
      <c r="R210" s="21">
        <f>R190-Baseline!R190</f>
        <v>-6.1519726266378839E-2</v>
      </c>
      <c r="S210" s="21">
        <f>S190-Baseline!S190</f>
        <v>-5.317833895485756E-2</v>
      </c>
      <c r="T210" s="21">
        <f>T190-Baseline!T190</f>
        <v>-4.5496440040351985E-2</v>
      </c>
      <c r="U210" s="21">
        <f>U190-Baseline!U190</f>
        <v>-3.8433362281837712E-2</v>
      </c>
      <c r="V210" s="21">
        <f>V190-Baseline!V190</f>
        <v>-3.195062419341748E-2</v>
      </c>
      <c r="W210" s="21">
        <f>W190-Baseline!W190</f>
        <v>-2.6011822313252501E-2</v>
      </c>
      <c r="X210" s="21">
        <f>X190-Baseline!X190</f>
        <v>-2.0582528475801946E-2</v>
      </c>
      <c r="Y210" s="21">
        <f>Y190-Baseline!Y190</f>
        <v>-1.5630191864852223E-2</v>
      </c>
      <c r="Z210" s="21">
        <f>Z190-Baseline!Z190</f>
        <v>-1.112404563439239E-2</v>
      </c>
      <c r="AA210" s="21">
        <f>AA190-Baseline!AA190</f>
        <v>-7.0350178935660798E-3</v>
      </c>
      <c r="AB210" s="21">
        <f>AB190-Baseline!AB190</f>
        <v>-3.3356468607219202E-3</v>
      </c>
      <c r="AC210" s="21">
        <f>AC190-Baseline!AC190</f>
        <v>7.4510726340935726E-18</v>
      </c>
      <c r="AD210" s="21">
        <f>AD190-Baseline!AD190</f>
        <v>7.1991039942933079E-18</v>
      </c>
      <c r="AE210" s="21">
        <f>AE190-Baseline!AE190</f>
        <v>6.95565603313363E-18</v>
      </c>
      <c r="AF210" s="21">
        <f>AF190-Baseline!AF190</f>
        <v>6.7204406117233135E-18</v>
      </c>
      <c r="AG210" s="21">
        <f>AG190-Baseline!AG190</f>
        <v>6.4931793349983712E-18</v>
      </c>
      <c r="AH210" s="21">
        <f>AH190-Baseline!AH190</f>
        <v>6.2736032222206506E-18</v>
      </c>
      <c r="AI210" s="21">
        <f>AI190-Baseline!AI190</f>
        <v>6.0614523886189852E-18</v>
      </c>
      <c r="AJ210" s="21">
        <f>AJ190-Baseline!AJ190</f>
        <v>5.8849052316689167E-18</v>
      </c>
      <c r="AK210" s="21">
        <f>AK190-Baseline!AK190</f>
        <v>5.7135002249212798E-18</v>
      </c>
      <c r="AL210" s="21">
        <f>AL190-Baseline!AL190</f>
        <v>5.5470875970109505E-18</v>
      </c>
      <c r="AM210" s="21">
        <f>AM190-Baseline!AM190</f>
        <v>5.3855219388455825E-18</v>
      </c>
      <c r="AN210" s="21">
        <f>AN190-Baseline!AN190</f>
        <v>5.2286620765491092E-18</v>
      </c>
      <c r="AO210" s="21">
        <f>AO190-Baseline!AO190</f>
        <v>5.0763709481059322E-18</v>
      </c>
      <c r="AP210" s="21">
        <f>AP190-Baseline!AP190</f>
        <v>4.9285154835979915E-18</v>
      </c>
      <c r="AQ210" s="21">
        <f>AQ190-Baseline!AQ190</f>
        <v>4.7849664889300895E-18</v>
      </c>
      <c r="AR210" s="21">
        <f>AR190-Baseline!AR190</f>
        <v>4.6455985329418339E-18</v>
      </c>
      <c r="AS210" s="21">
        <f>AS190-Baseline!AS190</f>
        <v>4.5102898378076056E-18</v>
      </c>
      <c r="AT210" s="21">
        <f>AT190-Baseline!AT190</f>
        <v>4.3789221726287437E-18</v>
      </c>
      <c r="AU210" s="21">
        <f>AU190-Baseline!AU190</f>
        <v>4.2513807501249945E-18</v>
      </c>
      <c r="AV210" s="21">
        <f>AV190-Baseline!AV190</f>
        <v>4.1275541263349458E-18</v>
      </c>
      <c r="AW210" s="21">
        <f>AW190-Baseline!AW190</f>
        <v>4.0073341032378113E-18</v>
      </c>
      <c r="AX210" s="21">
        <f>AX190-Baseline!AX190</f>
        <v>3.8906156342114674E-18</v>
      </c>
      <c r="AY210" s="21">
        <f>AY190-Baseline!AY190</f>
        <v>3.7772967322441427E-18</v>
      </c>
      <c r="AZ210" s="21">
        <f>AZ190-Baseline!AZ190</f>
        <v>3.6672783808195556E-18</v>
      </c>
      <c r="BA210" s="21">
        <f>BA190-Baseline!BA190</f>
        <v>3.5604644473976271E-18</v>
      </c>
      <c r="BB210" s="21">
        <f>BB190-Baseline!BB190</f>
        <v>3.4567615994151716E-18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0</v>
      </c>
      <c r="F212" s="21">
        <f>F77*F186-Baseline!F77*Baseline!F186</f>
        <v>0.6171760734732139</v>
      </c>
      <c r="G212" s="21">
        <f>G77*G186-Baseline!G77*Baseline!G186</f>
        <v>1.0820004286031502</v>
      </c>
      <c r="H212" s="21">
        <f>H77*H186-Baseline!H77*Baseline!H186</f>
        <v>1.4140601962536845</v>
      </c>
      <c r="I212" s="21">
        <f>I77*I186-Baseline!I77*Baseline!I186</f>
        <v>1.6390672682230853</v>
      </c>
      <c r="J212" s="21">
        <f>J77*J186-Baseline!J77*Baseline!J186</f>
        <v>1.2931941969842065</v>
      </c>
      <c r="K212" s="21">
        <f>K77*K186-Baseline!K77*Baseline!K186</f>
        <v>1.3516503683827867</v>
      </c>
      <c r="L212" s="21">
        <f>L77*L186-Baseline!L77*Baseline!L186</f>
        <v>1.3304992573734786</v>
      </c>
      <c r="M212" s="21">
        <f>M77*M186-Baseline!M77*Baseline!M186</f>
        <v>1.2378912279616348</v>
      </c>
      <c r="N212" s="21">
        <f>N77*N186-Baseline!N77*Baseline!N186</f>
        <v>1.2190588853025499</v>
      </c>
      <c r="O212" s="21">
        <f>O77*O186-Baseline!O77*Baseline!O186</f>
        <v>1.1778178263555041</v>
      </c>
      <c r="P212" s="21">
        <f>P77*P186-Baseline!P77*Baseline!P186</f>
        <v>1.1308332384339135</v>
      </c>
      <c r="Q212" s="21">
        <f>Q77*Q186-Baseline!Q77*Baseline!Q186</f>
        <v>1.0972064380886408</v>
      </c>
      <c r="R212" s="21">
        <f>R77*R186-Baseline!R77*Baseline!R186</f>
        <v>1.0593573214093821</v>
      </c>
      <c r="S212" s="21">
        <f>S77*S186-Baseline!S77*Baseline!S186</f>
        <v>1.0225781283576225</v>
      </c>
      <c r="T212" s="21">
        <f>T77*T186-Baseline!T77*Baseline!T186</f>
        <v>0.98884564338102265</v>
      </c>
      <c r="U212" s="21">
        <f>U77*U186-Baseline!U77*Baseline!U186</f>
        <v>0.95515788408310875</v>
      </c>
      <c r="V212" s="21">
        <f>V77*V186-Baseline!V77*Baseline!V186</f>
        <v>0.9227542439907328</v>
      </c>
      <c r="W212" s="21">
        <f>W77*W186-Baseline!W77*Baseline!W186</f>
        <v>0.89169407153465929</v>
      </c>
      <c r="X212" s="21">
        <f>X77*X186-Baseline!X77*Baseline!X186</f>
        <v>0.86147960420596448</v>
      </c>
      <c r="Y212" s="21">
        <f>Y77*Y186-Baseline!Y77*Baseline!Y186</f>
        <v>0.83234162013326785</v>
      </c>
      <c r="Z212" s="21">
        <f>Z77*Z186-Baseline!Z77*Baseline!Z186</f>
        <v>0.80421739808097126</v>
      </c>
      <c r="AA212" s="21">
        <f>AA77*AA186-Baseline!AA77*Baseline!AA186</f>
        <v>0.77700889816933394</v>
      </c>
      <c r="AB212" s="21">
        <f>AB77*AB186-Baseline!AB77*Baseline!AB186</f>
        <v>0.75073441145957798</v>
      </c>
      <c r="AC212" s="21">
        <f>AC77*AC186-Baseline!AC77*Baseline!AC186</f>
        <v>0.72535046471343279</v>
      </c>
      <c r="AD212" s="21">
        <f>AD77*AD186-Baseline!AD77*Baseline!AD186</f>
        <v>0.7008192730702989</v>
      </c>
      <c r="AE212" s="21">
        <f>AE77*AE186-Baseline!AE77*Baseline!AE186</f>
        <v>0.67712063907833286</v>
      </c>
      <c r="AF212" s="21">
        <f>AF77*AF186-Baseline!AF77*Baseline!AF186</f>
        <v>0.65422323027484364</v>
      </c>
      <c r="AG212" s="21">
        <f>AG77*AG186-Baseline!AG77*Baseline!AG186</f>
        <v>0.63209931091728944</v>
      </c>
      <c r="AH212" s="21">
        <f>AH77*AH186-Baseline!AH77*Baseline!AH186</f>
        <v>0.6107241263548584</v>
      </c>
      <c r="AI212" s="21">
        <f>AI77*AI186-Baseline!AI77*Baseline!AI186</f>
        <v>0.59007165350900426</v>
      </c>
      <c r="AJ212" s="21">
        <f>AJ77*AJ186-Baseline!AJ77*Baseline!AJ186</f>
        <v>0.57288503029483895</v>
      </c>
      <c r="AK212" s="21">
        <f>AK77*AK186-Baseline!AK77*Baseline!AK186</f>
        <v>0.55619909334188478</v>
      </c>
      <c r="AL212" s="21">
        <f>AL77*AL186-Baseline!AL77*Baseline!AL186</f>
        <v>0.53999911927959232</v>
      </c>
      <c r="AM212" s="21">
        <f>AM77*AM186-Baseline!AM77*Baseline!AM186</f>
        <v>0.52427097896080221</v>
      </c>
      <c r="AN212" s="21">
        <f>AN77*AN186-Baseline!AN77*Baseline!AN186</f>
        <v>0.50900095747592333</v>
      </c>
      <c r="AO212" s="21">
        <f>AO77*AO186-Baseline!AO77*Baseline!AO186</f>
        <v>0.494175685660867</v>
      </c>
      <c r="AP212" s="21">
        <f>AP77*AP186-Baseline!AP77*Baseline!AP186</f>
        <v>0.47978221766236206</v>
      </c>
      <c r="AQ212" s="21">
        <f>AQ77*AQ186-Baseline!AQ77*Baseline!AQ186</f>
        <v>0.46580797961571196</v>
      </c>
      <c r="AR212" s="21">
        <f>AR77*AR186-Baseline!AR77*Baseline!AR186</f>
        <v>0.45224075651326379</v>
      </c>
      <c r="AS212" s="21">
        <f>AS77*AS186-Baseline!AS77*Baseline!AS186</f>
        <v>0.43906869549041705</v>
      </c>
      <c r="AT212" s="21">
        <f>AT77*AT186-Baseline!AT77*Baseline!AT186</f>
        <v>0.42628028710743981</v>
      </c>
      <c r="AU212" s="21">
        <f>AU77*AU186-Baseline!AU77*Baseline!AU186</f>
        <v>0.41386435631854379</v>
      </c>
      <c r="AV212" s="21">
        <f>AV77*AV186-Baseline!AV77*Baseline!AV186</f>
        <v>0.40181005467038711</v>
      </c>
      <c r="AW212" s="21">
        <f>AW77*AW186-Baseline!AW77*Baseline!AW186</f>
        <v>0.39010684922990935</v>
      </c>
      <c r="AX212" s="21">
        <f>AX77*AX186-Baseline!AX77*Baseline!AX186</f>
        <v>0.37874451379501384</v>
      </c>
      <c r="AY212" s="21">
        <f>AY77*AY186-Baseline!AY77*Baseline!AY186</f>
        <v>0.36771312019144897</v>
      </c>
      <c r="AZ212" s="21">
        <f>AZ77*AZ186-Baseline!AZ77*Baseline!AZ186</f>
        <v>0.35700302931713734</v>
      </c>
      <c r="BA212" s="21">
        <f>BA77*BA186-Baseline!BA77*Baseline!BA186</f>
        <v>0.3466048828282382</v>
      </c>
      <c r="BB212" s="21">
        <f>BB77*BB186-Baseline!BB77*Baseline!BB186</f>
        <v>0.33650959497983157</v>
      </c>
    </row>
    <row r="213" spans="1:54" outlineLevel="2">
      <c r="A213" s="562"/>
      <c r="B213" s="150" t="s">
        <v>493</v>
      </c>
      <c r="C213" s="19"/>
      <c r="D213" s="135" t="s">
        <v>389</v>
      </c>
      <c r="E213" s="21">
        <f>E193-Baseline!E193</f>
        <v>0</v>
      </c>
      <c r="F213" s="21">
        <f>F193-Baseline!F193</f>
        <v>3.7454522221156452</v>
      </c>
      <c r="G213" s="21">
        <f>G193-Baseline!G193</f>
        <v>6.658165375397985</v>
      </c>
      <c r="H213" s="21">
        <f>H193-Baseline!H193</f>
        <v>8.8215393426298618</v>
      </c>
      <c r="I213" s="21">
        <f>I193-Baseline!I193</f>
        <v>10.399132533867117</v>
      </c>
      <c r="J213" s="21">
        <f>J193-Baseline!J193</f>
        <v>8.3419287853035229</v>
      </c>
      <c r="K213" s="21">
        <f>K193-Baseline!K193</f>
        <v>8.8337322333939454</v>
      </c>
      <c r="L213" s="21">
        <f>L193-Baseline!L193</f>
        <v>8.8366595098982827</v>
      </c>
      <c r="M213" s="21">
        <f>M193-Baseline!M193</f>
        <v>8.3529282833699909</v>
      </c>
      <c r="N213" s="21">
        <f>N193-Baseline!N193</f>
        <v>8.3293229888793476</v>
      </c>
      <c r="O213" s="21">
        <f>O193-Baseline!O193</f>
        <v>8.1725017645443288</v>
      </c>
      <c r="P213" s="21">
        <f>P193-Baseline!P193</f>
        <v>7.9664676355638449</v>
      </c>
      <c r="Q213" s="21">
        <f>Q193-Baseline!Q193</f>
        <v>7.8459835884708653</v>
      </c>
      <c r="R213" s="21">
        <f>R193-Baseline!R193</f>
        <v>7.7102017055002676</v>
      </c>
      <c r="S213" s="21">
        <f>S193-Baseline!S193</f>
        <v>7.5510073096658772</v>
      </c>
      <c r="T213" s="21">
        <f>T193-Baseline!T193</f>
        <v>7.4068296620954186</v>
      </c>
      <c r="U213" s="21">
        <f>U193-Baseline!U193</f>
        <v>7.2558340062962969</v>
      </c>
      <c r="V213" s="21">
        <f>V193-Baseline!V193</f>
        <v>7.1271612091341368</v>
      </c>
      <c r="W213" s="21">
        <f>W193-Baseline!W193</f>
        <v>6.981864124026238</v>
      </c>
      <c r="X213" s="21">
        <f>X193-Baseline!X193</f>
        <v>6.8549677324503264</v>
      </c>
      <c r="Y213" s="21">
        <f>Y193-Baseline!Y193</f>
        <v>6.7114190355053367</v>
      </c>
      <c r="Z213" s="21">
        <f>Z193-Baseline!Z193</f>
        <v>6.5870341668193362</v>
      </c>
      <c r="AA213" s="21">
        <f>AA193-Baseline!AA193</f>
        <v>6.4631049257392519</v>
      </c>
      <c r="AB213" s="21">
        <f>AB193-Baseline!AB193</f>
        <v>6.3401355409024589</v>
      </c>
      <c r="AC213" s="21">
        <f>AC193-Baseline!AC193</f>
        <v>6.2145920522284968</v>
      </c>
      <c r="AD213" s="21">
        <f>AD193-Baseline!AD193</f>
        <v>6.0910309216811527</v>
      </c>
      <c r="AE213" s="21">
        <f>AE193-Baseline!AE193</f>
        <v>5.9701558499544447</v>
      </c>
      <c r="AF213" s="21">
        <f>AF193-Baseline!AF193</f>
        <v>5.8500363904132513</v>
      </c>
      <c r="AG213" s="21">
        <f>AG193-Baseline!AG193</f>
        <v>5.7309273594084686</v>
      </c>
      <c r="AH213" s="21">
        <f>AH193-Baseline!AH193</f>
        <v>5.6131153884045233</v>
      </c>
      <c r="AI213" s="21">
        <f>AI193-Baseline!AI193</f>
        <v>5.496917857855486</v>
      </c>
      <c r="AJ213" s="21">
        <f>AJ193-Baseline!AJ193</f>
        <v>5.4083131009742758</v>
      </c>
      <c r="AK213" s="21">
        <f>AK193-Baseline!AK193</f>
        <v>5.3201261100446757</v>
      </c>
      <c r="AL213" s="21">
        <f>AL193-Baseline!AL193</f>
        <v>5.2324806413564247</v>
      </c>
      <c r="AM213" s="21">
        <f>AM193-Baseline!AM193</f>
        <v>5.145446939284092</v>
      </c>
      <c r="AN213" s="21">
        <f>AN193-Baseline!AN193</f>
        <v>5.0590566733358102</v>
      </c>
      <c r="AO213" s="21">
        <f>AO193-Baseline!AO193</f>
        <v>4.9733246988616457</v>
      </c>
      <c r="AP213" s="21">
        <f>AP193-Baseline!AP193</f>
        <v>4.8882895358950975</v>
      </c>
      <c r="AQ213" s="21">
        <f>AQ193-Baseline!AQ193</f>
        <v>4.8039921184758043</v>
      </c>
      <c r="AR213" s="21">
        <f>AR193-Baseline!AR193</f>
        <v>4.7204603465189194</v>
      </c>
      <c r="AS213" s="21">
        <f>AS193-Baseline!AS193</f>
        <v>4.6377184783278551</v>
      </c>
      <c r="AT213" s="21">
        <f>AT193-Baseline!AT193</f>
        <v>4.5557908871124368</v>
      </c>
      <c r="AU213" s="21">
        <f>AU193-Baseline!AU193</f>
        <v>4.4747016077354402</v>
      </c>
      <c r="AV213" s="21">
        <f>AV193-Baseline!AV193</f>
        <v>4.3944715915747707</v>
      </c>
      <c r="AW213" s="21">
        <f>AW193-Baseline!AW193</f>
        <v>4.3151190846472858</v>
      </c>
      <c r="AX213" s="21">
        <f>AX193-Baseline!AX193</f>
        <v>4.2366608983985756</v>
      </c>
      <c r="AY213" s="21">
        <f>AY193-Baseline!AY193</f>
        <v>4.159112398159067</v>
      </c>
      <c r="AZ213" s="21">
        <f>AZ193-Baseline!AZ193</f>
        <v>4.0824872418390932</v>
      </c>
      <c r="BA213" s="21">
        <f>BA193-Baseline!BA193</f>
        <v>4.0067973764967952</v>
      </c>
      <c r="BB213" s="21">
        <f>BB193-Baseline!BB193</f>
        <v>3.9320532817673062</v>
      </c>
    </row>
    <row r="214" spans="1:54" outlineLevel="2">
      <c r="A214" s="562"/>
      <c r="B214" s="150" t="s">
        <v>494</v>
      </c>
      <c r="C214" s="19"/>
      <c r="D214" s="135" t="s">
        <v>389</v>
      </c>
      <c r="E214" s="21">
        <f>E194-Baseline!E194</f>
        <v>0</v>
      </c>
      <c r="F214" s="21">
        <f>F194-Baseline!F194</f>
        <v>1.8709626107149901</v>
      </c>
      <c r="G214" s="21">
        <f>G194-Baseline!G194</f>
        <v>3.3300229744765701</v>
      </c>
      <c r="H214" s="21">
        <f>H194-Baseline!H194</f>
        <v>4.4182619847100426</v>
      </c>
      <c r="I214" s="21">
        <f>I194-Baseline!I194</f>
        <v>5.199290860341975</v>
      </c>
      <c r="J214" s="21">
        <f>J194-Baseline!J194</f>
        <v>4.164614939044931</v>
      </c>
      <c r="K214" s="21">
        <f>K194-Baseline!K194</f>
        <v>4.4191550772553043</v>
      </c>
      <c r="L214" s="21">
        <f>L194-Baseline!L194</f>
        <v>4.416246242852754</v>
      </c>
      <c r="M214" s="21">
        <f>M194-Baseline!M194</f>
        <v>4.1714294167889037</v>
      </c>
      <c r="N214" s="21">
        <f>N194-Baseline!N194</f>
        <v>4.1705263337211598</v>
      </c>
      <c r="O214" s="21">
        <f>O194-Baseline!O194</f>
        <v>4.0907983871546385</v>
      </c>
      <c r="P214" s="21">
        <f>P194-Baseline!P194</f>
        <v>3.9874227976240881</v>
      </c>
      <c r="Q214" s="21">
        <f>Q194-Baseline!Q194</f>
        <v>3.9277681054263738</v>
      </c>
      <c r="R214" s="21">
        <f>R194-Baseline!R194</f>
        <v>3.850026634135407</v>
      </c>
      <c r="S214" s="21">
        <f>S194-Baseline!S194</f>
        <v>3.7721052610681554</v>
      </c>
      <c r="T214" s="21">
        <f>T194-Baseline!T194</f>
        <v>3.7023873254221442</v>
      </c>
      <c r="U214" s="21">
        <f>U194-Baseline!U194</f>
        <v>3.6298990983752795</v>
      </c>
      <c r="V214" s="21">
        <f>V194-Baseline!V194</f>
        <v>3.5593564457670404</v>
      </c>
      <c r="W214" s="21">
        <f>W194-Baseline!W194</f>
        <v>3.4911406986557658</v>
      </c>
      <c r="X214" s="21">
        <f>X194-Baseline!X194</f>
        <v>3.4234383768560015</v>
      </c>
      <c r="Y214" s="21">
        <f>Y194-Baseline!Y194</f>
        <v>3.3572614892505612</v>
      </c>
      <c r="Z214" s="21">
        <f>Z194-Baseline!Z194</f>
        <v>3.2924793797944822</v>
      </c>
      <c r="AA214" s="21">
        <f>AA194-Baseline!AA194</f>
        <v>3.2288036383946626</v>
      </c>
      <c r="AB214" s="21">
        <f>AB194-Baseline!AB194</f>
        <v>3.1664162601873826</v>
      </c>
      <c r="AC214" s="21">
        <f>AC194-Baseline!AC194</f>
        <v>3.1032463598946158</v>
      </c>
      <c r="AD214" s="21">
        <f>AD194-Baseline!AD194</f>
        <v>3.0410647599571412</v>
      </c>
      <c r="AE214" s="21">
        <f>AE194-Baseline!AE194</f>
        <v>2.9797082469741127</v>
      </c>
      <c r="AF214" s="21">
        <f>AF194-Baseline!AF194</f>
        <v>2.919038349931796</v>
      </c>
      <c r="AG214" s="21">
        <f>AG194-Baseline!AG194</f>
        <v>2.8590001413330093</v>
      </c>
      <c r="AH214" s="21">
        <f>AH194-Baseline!AH194</f>
        <v>2.7996311703570207</v>
      </c>
      <c r="AI214" s="21">
        <f>AI194-Baseline!AI194</f>
        <v>2.7410648401827977</v>
      </c>
      <c r="AJ214" s="21">
        <f>AJ194-Baseline!AJ194</f>
        <v>2.6962867658592629</v>
      </c>
      <c r="AK214" s="21">
        <f>AK194-Baseline!AK194</f>
        <v>2.6517817124872707</v>
      </c>
      <c r="AL214" s="21">
        <f>AL194-Baseline!AL194</f>
        <v>2.6075758181872146</v>
      </c>
      <c r="AM214" s="21">
        <f>AM194-Baseline!AM194</f>
        <v>2.5636979530533033</v>
      </c>
      <c r="AN214" s="21">
        <f>AN194-Baseline!AN194</f>
        <v>2.5201684936898019</v>
      </c>
      <c r="AO214" s="21">
        <f>AO194-Baseline!AO194</f>
        <v>2.4769979244538973</v>
      </c>
      <c r="AP214" s="21">
        <f>AP194-Baseline!AP194</f>
        <v>2.4342030059658661</v>
      </c>
      <c r="AQ214" s="21">
        <f>AQ194-Baseline!AQ194</f>
        <v>2.3917999558785432</v>
      </c>
      <c r="AR214" s="21">
        <f>AR194-Baseline!AR194</f>
        <v>2.3498025104535536</v>
      </c>
      <c r="AS214" s="21">
        <f>AS194-Baseline!AS194</f>
        <v>2.3082224874512178</v>
      </c>
      <c r="AT214" s="21">
        <f>AT194-Baseline!AT194</f>
        <v>2.2670708936554647</v>
      </c>
      <c r="AU214" s="21">
        <f>AU194-Baseline!AU194</f>
        <v>2.2263583336912518</v>
      </c>
      <c r="AV214" s="21">
        <f>AV194-Baseline!AV194</f>
        <v>2.1860942307711717</v>
      </c>
      <c r="AW214" s="21">
        <f>AW194-Baseline!AW194</f>
        <v>2.1462869272240148</v>
      </c>
      <c r="AX214" s="21">
        <f>AX194-Baseline!AX194</f>
        <v>2.1069439191302255</v>
      </c>
      <c r="AY214" s="21">
        <f>AY194-Baseline!AY194</f>
        <v>2.0680719495928646</v>
      </c>
      <c r="AZ214" s="21">
        <f>AZ194-Baseline!AZ194</f>
        <v>2.0296769834864588</v>
      </c>
      <c r="BA214" s="21">
        <f>BA194-Baseline!BA194</f>
        <v>1.9917642025527531</v>
      </c>
      <c r="BB214" s="21">
        <f>BB194-Baseline!BB194</f>
        <v>1.9543380804170436</v>
      </c>
    </row>
    <row r="215" spans="1:54" outlineLevel="2">
      <c r="A215" s="562"/>
      <c r="B215" s="150" t="s">
        <v>495</v>
      </c>
      <c r="C215" s="19"/>
      <c r="D215" s="135" t="s">
        <v>389</v>
      </c>
      <c r="E215" s="21">
        <f>E195-Baseline!E195</f>
        <v>0</v>
      </c>
      <c r="F215" s="21">
        <f>F195-Baseline!F195</f>
        <v>5.6128878308353904</v>
      </c>
      <c r="G215" s="21">
        <f>G195-Baseline!G195</f>
        <v>9.9900689234297317</v>
      </c>
      <c r="H215" s="21">
        <f>H195-Baseline!H195</f>
        <v>13.254785954130114</v>
      </c>
      <c r="I215" s="21">
        <f>I195-Baseline!I195</f>
        <v>15.597872581025953</v>
      </c>
      <c r="J215" s="21">
        <f>J195-Baseline!J195</f>
        <v>12.493844814390755</v>
      </c>
      <c r="K215" s="21">
        <f>K195-Baseline!K195</f>
        <v>13.257465231765892</v>
      </c>
      <c r="L215" s="21">
        <f>L195-Baseline!L195</f>
        <v>13.248738728558266</v>
      </c>
      <c r="M215" s="21">
        <f>M195-Baseline!M195</f>
        <v>12.514288247740012</v>
      </c>
      <c r="N215" s="21">
        <f>N195-Baseline!N195</f>
        <v>12.511578998576752</v>
      </c>
      <c r="O215" s="21">
        <f>O195-Baseline!O195</f>
        <v>12.272395161463933</v>
      </c>
      <c r="P215" s="21">
        <f>P195-Baseline!P195</f>
        <v>11.962268395271806</v>
      </c>
      <c r="Q215" s="21">
        <f>Q195-Baseline!Q195</f>
        <v>11.783304316279086</v>
      </c>
      <c r="R215" s="21">
        <f>R195-Baseline!R195</f>
        <v>11.55007990240621</v>
      </c>
      <c r="S215" s="21">
        <f>S195-Baseline!S195</f>
        <v>11.31631578103466</v>
      </c>
      <c r="T215" s="21">
        <f>T195-Baseline!T195</f>
        <v>11.107161974168221</v>
      </c>
      <c r="U215" s="21">
        <f>U195-Baseline!U195</f>
        <v>10.889697297152608</v>
      </c>
      <c r="V215" s="21">
        <f>V195-Baseline!V195</f>
        <v>10.678069335343125</v>
      </c>
      <c r="W215" s="21">
        <f>W195-Baseline!W195</f>
        <v>10.473422095967308</v>
      </c>
      <c r="X215" s="21">
        <f>X195-Baseline!X195</f>
        <v>10.270315130568008</v>
      </c>
      <c r="Y215" s="21">
        <f>Y195-Baseline!Y195</f>
        <v>10.071784467751655</v>
      </c>
      <c r="Z215" s="21">
        <f>Z195-Baseline!Z195</f>
        <v>9.8774381376769327</v>
      </c>
      <c r="AA215" s="21">
        <f>AA195-Baseline!AA195</f>
        <v>9.6864109168327559</v>
      </c>
      <c r="AB215" s="21">
        <f>AB195-Baseline!AB195</f>
        <v>9.499248780562155</v>
      </c>
      <c r="AC215" s="21">
        <f>AC195-Baseline!AC195</f>
        <v>9.3097390797717878</v>
      </c>
      <c r="AD215" s="21">
        <f>AD195-Baseline!AD195</f>
        <v>9.1231942800534966</v>
      </c>
      <c r="AE215" s="21">
        <f>AE195-Baseline!AE195</f>
        <v>8.9391247412125381</v>
      </c>
      <c r="AF215" s="21">
        <f>AF195-Baseline!AF195</f>
        <v>8.7571150502120076</v>
      </c>
      <c r="AG215" s="21">
        <f>AG195-Baseline!AG195</f>
        <v>8.5770004242932032</v>
      </c>
      <c r="AH215" s="21">
        <f>AH195-Baseline!AH195</f>
        <v>8.3988935114257828</v>
      </c>
      <c r="AI215" s="21">
        <f>AI195-Baseline!AI195</f>
        <v>8.2231945209437782</v>
      </c>
      <c r="AJ215" s="21">
        <f>AJ195-Baseline!AJ195</f>
        <v>8.0888602979999078</v>
      </c>
      <c r="AK215" s="21">
        <f>AK195-Baseline!AK195</f>
        <v>7.9553451378995206</v>
      </c>
      <c r="AL215" s="21">
        <f>AL195-Baseline!AL195</f>
        <v>7.8227274550121351</v>
      </c>
      <c r="AM215" s="21">
        <f>AM195-Baseline!AM195</f>
        <v>7.6910938596351812</v>
      </c>
      <c r="AN215" s="21">
        <f>AN195-Baseline!AN195</f>
        <v>7.5605054815624158</v>
      </c>
      <c r="AO215" s="21">
        <f>AO195-Baseline!AO195</f>
        <v>7.4309937738692611</v>
      </c>
      <c r="AP215" s="21">
        <f>AP195-Baseline!AP195</f>
        <v>7.3026090184187353</v>
      </c>
      <c r="AQ215" s="21">
        <f>AQ195-Baseline!AQ195</f>
        <v>7.1753998681700182</v>
      </c>
      <c r="AR215" s="21">
        <f>AR195-Baseline!AR195</f>
        <v>7.0494075319074412</v>
      </c>
      <c r="AS215" s="21">
        <f>AS195-Baseline!AS195</f>
        <v>6.9246674629109393</v>
      </c>
      <c r="AT215" s="21">
        <f>AT195-Baseline!AT195</f>
        <v>6.8012126815331655</v>
      </c>
      <c r="AU215" s="21">
        <f>AU195-Baseline!AU195</f>
        <v>6.6790750016491103</v>
      </c>
      <c r="AV215" s="21">
        <f>AV195-Baseline!AV195</f>
        <v>6.5582826928965332</v>
      </c>
      <c r="AW215" s="21">
        <f>AW195-Baseline!AW195</f>
        <v>6.4388607822617416</v>
      </c>
      <c r="AX215" s="21">
        <f>AX195-Baseline!AX195</f>
        <v>6.3208317579861415</v>
      </c>
      <c r="AY215" s="21">
        <f>AY195-Baseline!AY195</f>
        <v>6.2042158493789969</v>
      </c>
      <c r="AZ215" s="21">
        <f>AZ195-Baseline!AZ195</f>
        <v>6.0890309510639256</v>
      </c>
      <c r="BA215" s="21">
        <f>BA195-Baseline!BA195</f>
        <v>5.9752926082662441</v>
      </c>
      <c r="BB215" s="21">
        <f>BB195-Baseline!BB195</f>
        <v>5.8630142418617908</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E200-Baseline!E200</f>
        <v>-0.83577401997227696</v>
      </c>
      <c r="F220" s="21">
        <f>F200-Baseline!F200</f>
        <v>3.3306940844453976</v>
      </c>
      <c r="G220" s="21">
        <f>G200-Baseline!G200</f>
        <v>6.8849055615450538</v>
      </c>
      <c r="H220" s="21">
        <f>H200-Baseline!H200</f>
        <v>9.7239253019050693</v>
      </c>
      <c r="I220" s="21">
        <f>I200-Baseline!I200</f>
        <v>11.581094672901429</v>
      </c>
      <c r="J220" s="21">
        <f>J200-Baseline!J200</f>
        <v>9.4774344681944882</v>
      </c>
      <c r="K220" s="21">
        <f>K200-Baseline!K200</f>
        <v>10.043077624829976</v>
      </c>
      <c r="L220" s="21">
        <f>L200-Baseline!L200</f>
        <v>10.039159040981886</v>
      </c>
      <c r="M220" s="21">
        <f>M200-Baseline!M200</f>
        <v>9.4761094629722606</v>
      </c>
      <c r="N220" s="21">
        <f>N200-Baseline!N200</f>
        <v>9.4460053868559442</v>
      </c>
      <c r="O220" s="21">
        <f>O200-Baseline!O200</f>
        <v>9.2593769026697288</v>
      </c>
      <c r="P220" s="21">
        <f>P200-Baseline!P200</f>
        <v>9.0169456268974386</v>
      </c>
      <c r="Q220" s="21">
        <f>Q200-Baseline!Q200</f>
        <v>8.8726264586215393</v>
      </c>
      <c r="R220" s="21">
        <f>R200-Baseline!R200</f>
        <v>8.7080393006432644</v>
      </c>
      <c r="S220" s="21">
        <f>S200-Baseline!S200</f>
        <v>8.5204070990686418</v>
      </c>
      <c r="T220" s="21">
        <f>T200-Baseline!T200</f>
        <v>8.3501788654360922</v>
      </c>
      <c r="U220" s="21">
        <f>U200-Baseline!U200</f>
        <v>8.172558528097575</v>
      </c>
      <c r="V220" s="21">
        <f>V200-Baseline!V200</f>
        <v>8.0179648289314542</v>
      </c>
      <c r="W220" s="21">
        <f>W200-Baseline!W200</f>
        <v>7.8475463732476385</v>
      </c>
      <c r="X220" s="21">
        <f>X200-Baseline!X200</f>
        <v>7.6958648081804881</v>
      </c>
      <c r="Y220" s="21">
        <f>Y200-Baseline!Y200</f>
        <v>7.5281304637737492</v>
      </c>
      <c r="Z220" s="21">
        <f>Z200-Baseline!Z200</f>
        <v>7.3801275192659119</v>
      </c>
      <c r="AA220" s="21">
        <f>AA200-Baseline!AA200</f>
        <v>7.2330788060150226</v>
      </c>
      <c r="AB220" s="21">
        <f>AB200-Baseline!AB200</f>
        <v>7.0875343055013147</v>
      </c>
      <c r="AC220" s="21">
        <f>AC200-Baseline!AC200</f>
        <v>6.939942516941926</v>
      </c>
      <c r="AD220" s="21">
        <f>AD200-Baseline!AD200</f>
        <v>6.7918501947514471</v>
      </c>
      <c r="AE220" s="21">
        <f>AE200-Baseline!AE200</f>
        <v>6.6472764890327767</v>
      </c>
      <c r="AF220" s="21">
        <f>AF200-Baseline!AF200</f>
        <v>6.5042596206880958</v>
      </c>
      <c r="AG220" s="21">
        <f>AG200-Baseline!AG200</f>
        <v>6.363026670325759</v>
      </c>
      <c r="AH220" s="21">
        <f>AH200-Baseline!AH200</f>
        <v>6.2238395147593764</v>
      </c>
      <c r="AI220" s="21">
        <f>AI200-Baseline!AI200</f>
        <v>6.086989511364493</v>
      </c>
      <c r="AJ220" s="21">
        <f>AJ200-Baseline!AJ200</f>
        <v>5.9811981312691103</v>
      </c>
      <c r="AK220" s="21">
        <f>AK200-Baseline!AK200</f>
        <v>5.8763252033865641</v>
      </c>
      <c r="AL220" s="21">
        <f>AL200-Baseline!AL200</f>
        <v>5.772479760636017</v>
      </c>
      <c r="AM220" s="21">
        <f>AM200-Baseline!AM200</f>
        <v>5.669717918244892</v>
      </c>
      <c r="AN220" s="21">
        <f>AN200-Baseline!AN200</f>
        <v>5.5680576308117367</v>
      </c>
      <c r="AO220" s="21">
        <f>AO200-Baseline!AO200</f>
        <v>5.4675003845225163</v>
      </c>
      <c r="AP220" s="21">
        <f>AP200-Baseline!AP200</f>
        <v>5.3680717535574587</v>
      </c>
      <c r="AQ220" s="21">
        <f>AQ200-Baseline!AQ200</f>
        <v>5.2698000980915154</v>
      </c>
      <c r="AR220" s="21">
        <f>AR200-Baseline!AR200</f>
        <v>5.1727011030321819</v>
      </c>
      <c r="AS220" s="21">
        <f>AS200-Baseline!AS200</f>
        <v>5.0767871738182677</v>
      </c>
      <c r="AT220" s="21">
        <f>AT200-Baseline!AT200</f>
        <v>4.9820711742198753</v>
      </c>
      <c r="AU220" s="21">
        <f>AU200-Baseline!AU200</f>
        <v>4.8885659640539814</v>
      </c>
      <c r="AV220" s="21">
        <f>AV200-Baseline!AV200</f>
        <v>4.7962816462451627</v>
      </c>
      <c r="AW220" s="21">
        <f>AW200-Baseline!AW200</f>
        <v>4.7052259338771947</v>
      </c>
      <c r="AX220" s="21">
        <f>AX200-Baseline!AX200</f>
        <v>4.6154054121935886</v>
      </c>
      <c r="AY220" s="21">
        <f>AY200-Baseline!AY200</f>
        <v>4.5268255183505204</v>
      </c>
      <c r="AZ220" s="21">
        <f>AZ200-Baseline!AZ200</f>
        <v>4.439490271156231</v>
      </c>
      <c r="BA220" s="21">
        <f>BA200-Baseline!BA200</f>
        <v>4.3534022593250299</v>
      </c>
      <c r="BB220" s="21">
        <f>BB200-Baseline!BB200</f>
        <v>4.26856287674714</v>
      </c>
    </row>
    <row r="221" spans="1:54" outlineLevel="2">
      <c r="A221" s="562"/>
      <c r="B221" s="150" t="s">
        <v>498</v>
      </c>
      <c r="C221" s="19"/>
      <c r="D221" s="135" t="s">
        <v>389</v>
      </c>
      <c r="E221" s="21">
        <f>E201-Baseline!E201</f>
        <v>-0.83577401997229117</v>
      </c>
      <c r="F221" s="21">
        <f>F201-Baseline!F201</f>
        <v>1.4562044730447425</v>
      </c>
      <c r="G221" s="21">
        <f>G201-Baseline!G201</f>
        <v>3.5567631606236318</v>
      </c>
      <c r="H221" s="21">
        <f>H201-Baseline!H201</f>
        <v>5.320647943985243</v>
      </c>
      <c r="I221" s="21">
        <f>I201-Baseline!I201</f>
        <v>6.3812529993762865</v>
      </c>
      <c r="J221" s="21">
        <f>J201-Baseline!J201</f>
        <v>5.3001206219358963</v>
      </c>
      <c r="K221" s="21">
        <f>K201-Baseline!K201</f>
        <v>5.6285004686913211</v>
      </c>
      <c r="L221" s="21">
        <f>L201-Baseline!L201</f>
        <v>5.6187457739363538</v>
      </c>
      <c r="M221" s="21">
        <f>M201-Baseline!M201</f>
        <v>5.2946105963911663</v>
      </c>
      <c r="N221" s="21">
        <f>N201-Baseline!N201</f>
        <v>5.2872087316977598</v>
      </c>
      <c r="O221" s="21">
        <f>O201-Baseline!O201</f>
        <v>5.1776735252800421</v>
      </c>
      <c r="P221" s="21">
        <f>P201-Baseline!P201</f>
        <v>5.0379007889576854</v>
      </c>
      <c r="Q221" s="21">
        <f>Q201-Baseline!Q201</f>
        <v>4.9544109755770549</v>
      </c>
      <c r="R221" s="21">
        <f>R201-Baseline!R201</f>
        <v>4.8478642292784073</v>
      </c>
      <c r="S221" s="21">
        <f>S201-Baseline!S201</f>
        <v>4.74150505047092</v>
      </c>
      <c r="T221" s="21">
        <f>T201-Baseline!T201</f>
        <v>4.6457365287628107</v>
      </c>
      <c r="U221" s="21">
        <f>U201-Baseline!U201</f>
        <v>4.546623620176554</v>
      </c>
      <c r="V221" s="21">
        <f>V201-Baseline!V201</f>
        <v>4.4501600655643543</v>
      </c>
      <c r="W221" s="21">
        <f>W201-Baseline!W201</f>
        <v>4.3568229478771698</v>
      </c>
      <c r="X221" s="21">
        <f>X201-Baseline!X201</f>
        <v>4.2643354525861632</v>
      </c>
      <c r="Y221" s="21">
        <f>Y201-Baseline!Y201</f>
        <v>4.1739729175189773</v>
      </c>
      <c r="Z221" s="21">
        <f>Z201-Baseline!Z201</f>
        <v>4.0855727322410615</v>
      </c>
      <c r="AA221" s="21">
        <f>AA201-Baseline!AA201</f>
        <v>3.9987775186704297</v>
      </c>
      <c r="AB221" s="21">
        <f>AB201-Baseline!AB201</f>
        <v>3.9138150247862384</v>
      </c>
      <c r="AC221" s="21">
        <f>AC201-Baseline!AC201</f>
        <v>3.8285968246080486</v>
      </c>
      <c r="AD221" s="21">
        <f>AD201-Baseline!AD201</f>
        <v>3.7418840330274392</v>
      </c>
      <c r="AE221" s="21">
        <f>AE201-Baseline!AE201</f>
        <v>3.6568288860524483</v>
      </c>
      <c r="AF221" s="21">
        <f>AF201-Baseline!AF201</f>
        <v>3.573261580206637</v>
      </c>
      <c r="AG221" s="21">
        <f>AG201-Baseline!AG201</f>
        <v>3.4910994522502961</v>
      </c>
      <c r="AH221" s="21">
        <f>AH201-Baseline!AH201</f>
        <v>3.4103552967118809</v>
      </c>
      <c r="AI221" s="21">
        <f>AI201-Baseline!AI201</f>
        <v>3.3311364936918046</v>
      </c>
      <c r="AJ221" s="21">
        <f>AJ201-Baseline!AJ201</f>
        <v>3.2691717961541009</v>
      </c>
      <c r="AK221" s="21">
        <f>AK201-Baseline!AK201</f>
        <v>3.2079808058291555</v>
      </c>
      <c r="AL221" s="21">
        <f>AL201-Baseline!AL201</f>
        <v>3.1475749374668069</v>
      </c>
      <c r="AM221" s="21">
        <f>AM201-Baseline!AM201</f>
        <v>3.0879689320141068</v>
      </c>
      <c r="AN221" s="21">
        <f>AN201-Baseline!AN201</f>
        <v>3.0291694511657248</v>
      </c>
      <c r="AO221" s="21">
        <f>AO201-Baseline!AO201</f>
        <v>2.9711736101147608</v>
      </c>
      <c r="AP221" s="21">
        <f>AP201-Baseline!AP201</f>
        <v>2.9139852236282309</v>
      </c>
      <c r="AQ221" s="21">
        <f>AQ201-Baseline!AQ201</f>
        <v>2.8576079354942543</v>
      </c>
      <c r="AR221" s="21">
        <f>AR201-Baseline!AR201</f>
        <v>2.802043266966816</v>
      </c>
      <c r="AS221" s="21">
        <f>AS201-Baseline!AS201</f>
        <v>2.747291182941634</v>
      </c>
      <c r="AT221" s="21">
        <f>AT201-Baseline!AT201</f>
        <v>2.6933511807629067</v>
      </c>
      <c r="AU221" s="21">
        <f>AU201-Baseline!AU201</f>
        <v>2.6402226900097965</v>
      </c>
      <c r="AV221" s="21">
        <f>AV201-Baseline!AV201</f>
        <v>2.5879042854415601</v>
      </c>
      <c r="AW221" s="21">
        <f>AW201-Baseline!AW201</f>
        <v>2.5363937764539237</v>
      </c>
      <c r="AX221" s="21">
        <f>AX201-Baseline!AX201</f>
        <v>2.4856884329252367</v>
      </c>
      <c r="AY221" s="21">
        <f>AY201-Baseline!AY201</f>
        <v>2.4357850697843126</v>
      </c>
      <c r="AZ221" s="21">
        <f>AZ201-Baseline!AZ201</f>
        <v>2.3866800128035983</v>
      </c>
      <c r="BA221" s="21">
        <f>BA201-Baseline!BA201</f>
        <v>2.3383690853809895</v>
      </c>
      <c r="BB221" s="21">
        <f>BB201-Baseline!BB201</f>
        <v>2.2908476753968756</v>
      </c>
    </row>
    <row r="222" spans="1:54" outlineLevel="2">
      <c r="A222" s="563"/>
      <c r="B222" s="150" t="s">
        <v>499</v>
      </c>
      <c r="C222" s="19"/>
      <c r="D222" s="135" t="s">
        <v>389</v>
      </c>
      <c r="E222" s="21">
        <f>E202-Baseline!E202</f>
        <v>-0.83577401997229117</v>
      </c>
      <c r="F222" s="21">
        <f>F202-Baseline!F202</f>
        <v>5.1981296931651571</v>
      </c>
      <c r="G222" s="21">
        <f>G202-Baseline!G202</f>
        <v>10.216809109576786</v>
      </c>
      <c r="H222" s="21">
        <f>H202-Baseline!H202</f>
        <v>14.157171913405307</v>
      </c>
      <c r="I222" s="21">
        <f>I202-Baseline!I202</f>
        <v>16.779834720060265</v>
      </c>
      <c r="J222" s="21">
        <f>J202-Baseline!J202</f>
        <v>13.62935049728172</v>
      </c>
      <c r="K222" s="21">
        <f>K202-Baseline!K202</f>
        <v>14.466810623201908</v>
      </c>
      <c r="L222" s="21">
        <f>L202-Baseline!L202</f>
        <v>14.451238259641855</v>
      </c>
      <c r="M222" s="21">
        <f>M202-Baseline!M202</f>
        <v>13.637469427342282</v>
      </c>
      <c r="N222" s="21">
        <f>N202-Baseline!N202</f>
        <v>13.628261396553341</v>
      </c>
      <c r="O222" s="21">
        <f>O202-Baseline!O202</f>
        <v>13.359270299589326</v>
      </c>
      <c r="P222" s="21">
        <f>P202-Baseline!P202</f>
        <v>13.0127463866054</v>
      </c>
      <c r="Q222" s="21">
        <f>Q202-Baseline!Q202</f>
        <v>12.809947186429767</v>
      </c>
      <c r="R222" s="21">
        <f>R202-Baseline!R202</f>
        <v>12.547917497549221</v>
      </c>
      <c r="S222" s="21">
        <f>S202-Baseline!S202</f>
        <v>12.285715570437418</v>
      </c>
      <c r="T222" s="21">
        <f>T202-Baseline!T202</f>
        <v>12.050511177508895</v>
      </c>
      <c r="U222" s="21">
        <f>U202-Baseline!U202</f>
        <v>11.806421818953879</v>
      </c>
      <c r="V222" s="21">
        <f>V202-Baseline!V202</f>
        <v>11.568872955140435</v>
      </c>
      <c r="W222" s="21">
        <f>W202-Baseline!W202</f>
        <v>11.339104345188716</v>
      </c>
      <c r="X222" s="21">
        <f>X202-Baseline!X202</f>
        <v>11.111212206298177</v>
      </c>
      <c r="Y222" s="21">
        <f>Y202-Baseline!Y202</f>
        <v>10.888495896020075</v>
      </c>
      <c r="Z222" s="21">
        <f>Z202-Baseline!Z202</f>
        <v>10.670531490123508</v>
      </c>
      <c r="AA222" s="21">
        <f>AA202-Baseline!AA202</f>
        <v>10.456384797108527</v>
      </c>
      <c r="AB222" s="21">
        <f>AB202-Baseline!AB202</f>
        <v>10.246647545161011</v>
      </c>
      <c r="AC222" s="21">
        <f>AC202-Baseline!AC202</f>
        <v>10.035089544485231</v>
      </c>
      <c r="AD222" s="21">
        <f>AD202-Baseline!AD202</f>
        <v>9.8240135531237911</v>
      </c>
      <c r="AE222" s="21">
        <f>AE202-Baseline!AE202</f>
        <v>9.616245380290863</v>
      </c>
      <c r="AF222" s="21">
        <f>AF202-Baseline!AF202</f>
        <v>9.4113382804868593</v>
      </c>
      <c r="AG222" s="21">
        <f>AG202-Baseline!AG202</f>
        <v>9.2090997352104864</v>
      </c>
      <c r="AH222" s="21">
        <f>AH202-Baseline!AH202</f>
        <v>9.0096176377806358</v>
      </c>
      <c r="AI222" s="21">
        <f>AI202-Baseline!AI202</f>
        <v>8.813266174452778</v>
      </c>
      <c r="AJ222" s="21">
        <f>AJ202-Baseline!AJ202</f>
        <v>8.6617453282947423</v>
      </c>
      <c r="AK222" s="21">
        <f>AK202-Baseline!AK202</f>
        <v>8.5115442312414089</v>
      </c>
      <c r="AL222" s="21">
        <f>AL202-Baseline!AL202</f>
        <v>8.3627265742917274</v>
      </c>
      <c r="AM222" s="21">
        <f>AM202-Baseline!AM202</f>
        <v>8.2153648385959741</v>
      </c>
      <c r="AN222" s="21">
        <f>AN202-Baseline!AN202</f>
        <v>8.0695064390383351</v>
      </c>
      <c r="AO222" s="21">
        <f>AO202-Baseline!AO202</f>
        <v>7.9251694595301245</v>
      </c>
      <c r="AP222" s="21">
        <f>AP202-Baseline!AP202</f>
        <v>7.7823912360810965</v>
      </c>
      <c r="AQ222" s="21">
        <f>AQ202-Baseline!AQ202</f>
        <v>7.6412078477857293</v>
      </c>
      <c r="AR222" s="21">
        <f>AR202-Baseline!AR202</f>
        <v>7.5016482884207036</v>
      </c>
      <c r="AS222" s="21">
        <f>AS202-Baseline!AS202</f>
        <v>7.3637361584013519</v>
      </c>
      <c r="AT222" s="21">
        <f>AT202-Baseline!AT202</f>
        <v>7.227492968640604</v>
      </c>
      <c r="AU222" s="21">
        <f>AU202-Baseline!AU202</f>
        <v>7.0929393579676514</v>
      </c>
      <c r="AV222" s="21">
        <f>AV202-Baseline!AV202</f>
        <v>6.9600927475669252</v>
      </c>
      <c r="AW222" s="21">
        <f>AW202-Baseline!AW202</f>
        <v>6.8289676314916505</v>
      </c>
      <c r="AX222" s="21">
        <f>AX202-Baseline!AX202</f>
        <v>6.6995762717811544</v>
      </c>
      <c r="AY222" s="21">
        <f>AY202-Baseline!AY202</f>
        <v>6.5719289695704504</v>
      </c>
      <c r="AZ222" s="21">
        <f>AZ202-Baseline!AZ202</f>
        <v>6.4460339803810598</v>
      </c>
      <c r="BA222" s="21">
        <f>BA202-Baseline!BA202</f>
        <v>6.3218974910944823</v>
      </c>
      <c r="BB222" s="21">
        <f>BB202-Baseline!BB202</f>
        <v>6.1995238368416281</v>
      </c>
    </row>
    <row r="223" spans="1:54" outlineLevel="2">
      <c r="B223" s="19"/>
      <c r="C223" s="19"/>
      <c r="D223" s="19"/>
      <c r="E223" s="15"/>
    </row>
    <row r="224" spans="1:54" outlineLevel="2">
      <c r="A224" s="561" t="s">
        <v>500</v>
      </c>
      <c r="B224" s="150" t="s">
        <v>497</v>
      </c>
      <c r="C224" s="19"/>
      <c r="D224" s="135" t="s">
        <v>389</v>
      </c>
      <c r="E224" s="21">
        <f>E204-Baseline!E204</f>
        <v>-0.83577401997227696</v>
      </c>
      <c r="F224" s="21">
        <f>F204-Baseline!F204</f>
        <v>2.4949200644731491</v>
      </c>
      <c r="G224" s="21">
        <f>G204-Baseline!G204</f>
        <v>9.3798256260182029</v>
      </c>
      <c r="H224" s="21">
        <f>H204-Baseline!H204</f>
        <v>19.103750927923215</v>
      </c>
      <c r="I224" s="21">
        <f>I204-Baseline!I204</f>
        <v>30.684845600824644</v>
      </c>
      <c r="J224" s="21">
        <f>J204-Baseline!J204</f>
        <v>40.162280069019175</v>
      </c>
      <c r="K224" s="21">
        <f>K204-Baseline!K204</f>
        <v>50.205357693849123</v>
      </c>
      <c r="L224" s="21">
        <f>L204-Baseline!L204</f>
        <v>60.244516734830995</v>
      </c>
      <c r="M224" s="21">
        <f>M204-Baseline!M204</f>
        <v>69.720626197803313</v>
      </c>
      <c r="N224" s="21">
        <f>N204-Baseline!N204</f>
        <v>79.166631584659285</v>
      </c>
      <c r="O224" s="21">
        <f>O204-Baseline!O204</f>
        <v>88.426008487329</v>
      </c>
      <c r="P224" s="21">
        <f>P204-Baseline!P204</f>
        <v>97.442954114226268</v>
      </c>
      <c r="Q224" s="21">
        <f>Q204-Baseline!Q204</f>
        <v>106.31558057284792</v>
      </c>
      <c r="R224" s="21">
        <f>R204-Baseline!R204</f>
        <v>115.02361987349127</v>
      </c>
      <c r="S224" s="21">
        <f>S204-Baseline!S204</f>
        <v>123.54402697255978</v>
      </c>
      <c r="T224" s="21">
        <f>T204-Baseline!T204</f>
        <v>131.89420583799574</v>
      </c>
      <c r="U224" s="21">
        <f>U204-Baseline!U204</f>
        <v>140.06676436609337</v>
      </c>
      <c r="V224" s="21">
        <f>V204-Baseline!V204</f>
        <v>148.08472919502492</v>
      </c>
      <c r="W224" s="21">
        <f>W204-Baseline!W204</f>
        <v>155.93227556827264</v>
      </c>
      <c r="X224" s="21">
        <f>X204-Baseline!X204</f>
        <v>163.62814037645308</v>
      </c>
      <c r="Y224" s="21">
        <f>Y204-Baseline!Y204</f>
        <v>171.15627084022663</v>
      </c>
      <c r="Z224" s="21">
        <f>Z204-Baseline!Z204</f>
        <v>178.53639835949252</v>
      </c>
      <c r="AA224" s="21">
        <f>AA204-Baseline!AA204</f>
        <v>185.7694771655074</v>
      </c>
      <c r="AB224" s="21">
        <f>AB204-Baseline!AB204</f>
        <v>192.85701147100872</v>
      </c>
      <c r="AC224" s="21">
        <f>AC204-Baseline!AC204</f>
        <v>199.7969539879507</v>
      </c>
      <c r="AD224" s="21">
        <f>AD204-Baseline!AD204</f>
        <v>206.58880418270201</v>
      </c>
      <c r="AE224" s="21">
        <f>AE204-Baseline!AE204</f>
        <v>213.23608067173473</v>
      </c>
      <c r="AF224" s="21">
        <f>AF204-Baseline!AF204</f>
        <v>219.74034029242307</v>
      </c>
      <c r="AG224" s="21">
        <f>AG204-Baseline!AG204</f>
        <v>226.10336696274862</v>
      </c>
      <c r="AH224" s="21">
        <f>AH204-Baseline!AH204</f>
        <v>232.32720647750784</v>
      </c>
      <c r="AI224" s="21">
        <f>AI204-Baseline!AI204</f>
        <v>238.41419598887251</v>
      </c>
      <c r="AJ224" s="21">
        <f>AJ204-Baseline!AJ204</f>
        <v>244.39539412014165</v>
      </c>
      <c r="AK224" s="21">
        <f>AK204-Baseline!AK204</f>
        <v>250.27171932352849</v>
      </c>
      <c r="AL224" s="21">
        <f>AL204-Baseline!AL204</f>
        <v>256.04419908416457</v>
      </c>
      <c r="AM224" s="21">
        <f>AM204-Baseline!AM204</f>
        <v>261.71391700240929</v>
      </c>
      <c r="AN224" s="21">
        <f>AN204-Baseline!AN204</f>
        <v>267.28197463322067</v>
      </c>
      <c r="AO224" s="21">
        <f>AO204-Baseline!AO204</f>
        <v>272.74947501774295</v>
      </c>
      <c r="AP224" s="21">
        <f>AP204-Baseline!AP204</f>
        <v>278.11754677130057</v>
      </c>
      <c r="AQ224" s="21">
        <f>AQ204-Baseline!AQ204</f>
        <v>283.38734686939188</v>
      </c>
      <c r="AR224" s="21">
        <f>AR204-Baseline!AR204</f>
        <v>288.56004797242394</v>
      </c>
      <c r="AS224" s="21">
        <f>AS204-Baseline!AS204</f>
        <v>293.63683514624199</v>
      </c>
      <c r="AT224" s="21">
        <f>AT204-Baseline!AT204</f>
        <v>298.61890632046197</v>
      </c>
      <c r="AU224" s="21">
        <f>AU204-Baseline!AU204</f>
        <v>303.5074722845161</v>
      </c>
      <c r="AV224" s="21">
        <f>AV204-Baseline!AV204</f>
        <v>308.30375393076156</v>
      </c>
      <c r="AW224" s="21">
        <f>AW204-Baseline!AW204</f>
        <v>313.0089798646386</v>
      </c>
      <c r="AX224" s="21">
        <f>AX204-Baseline!AX204</f>
        <v>317.62438527683207</v>
      </c>
      <c r="AY224" s="21">
        <f>AY204-Baseline!AY204</f>
        <v>322.15121079518258</v>
      </c>
      <c r="AZ224" s="21">
        <f>AZ204-Baseline!AZ204</f>
        <v>326.59070106633862</v>
      </c>
      <c r="BA224" s="21">
        <f>BA204-Baseline!BA204</f>
        <v>330.94410332566349</v>
      </c>
      <c r="BB224" s="21">
        <f>BB204-Baseline!BB204</f>
        <v>335.21266620241022</v>
      </c>
    </row>
    <row r="225" spans="1:54" outlineLevel="2">
      <c r="A225" s="562"/>
      <c r="B225" s="150" t="s">
        <v>498</v>
      </c>
      <c r="C225" s="19"/>
      <c r="D225" s="135" t="s">
        <v>389</v>
      </c>
      <c r="E225" s="21">
        <f>E205-Baseline!E205</f>
        <v>-0.83577401997229117</v>
      </c>
      <c r="F225" s="21">
        <f>F205-Baseline!F205</f>
        <v>0.62043045307244427</v>
      </c>
      <c r="G225" s="21">
        <f>G205-Baseline!G205</f>
        <v>4.1771936136960619</v>
      </c>
      <c r="H225" s="21">
        <f>H205-Baseline!H205</f>
        <v>9.497841557681312</v>
      </c>
      <c r="I225" s="21">
        <f>I205-Baseline!I205</f>
        <v>15.879094557057613</v>
      </c>
      <c r="J225" s="21">
        <f>J205-Baseline!J205</f>
        <v>21.179215178993502</v>
      </c>
      <c r="K225" s="21">
        <f>K205-Baseline!K205</f>
        <v>26.807715647684859</v>
      </c>
      <c r="L225" s="21">
        <f>L205-Baseline!L205</f>
        <v>32.426461421621241</v>
      </c>
      <c r="M225" s="21">
        <f>M205-Baseline!M205</f>
        <v>37.721072018012421</v>
      </c>
      <c r="N225" s="21">
        <f>N205-Baseline!N205</f>
        <v>43.008280749710252</v>
      </c>
      <c r="O225" s="21">
        <f>O205-Baseline!O205</f>
        <v>48.185954274990308</v>
      </c>
      <c r="P225" s="21">
        <f>P205-Baseline!P205</f>
        <v>53.223855063948008</v>
      </c>
      <c r="Q225" s="21">
        <f>Q205-Baseline!Q205</f>
        <v>58.178266039525056</v>
      </c>
      <c r="R225" s="21">
        <f>R205-Baseline!R205</f>
        <v>63.026130268803399</v>
      </c>
      <c r="S225" s="21">
        <f>S205-Baseline!S205</f>
        <v>67.767635319274291</v>
      </c>
      <c r="T225" s="21">
        <f>T205-Baseline!T205</f>
        <v>72.413371848037173</v>
      </c>
      <c r="U225" s="21">
        <f>U205-Baseline!U205</f>
        <v>76.95999546821372</v>
      </c>
      <c r="V225" s="21">
        <f>V205-Baseline!V205</f>
        <v>81.410155533778038</v>
      </c>
      <c r="W225" s="21">
        <f>W205-Baseline!W205</f>
        <v>85.766978481655201</v>
      </c>
      <c r="X225" s="21">
        <f>X205-Baseline!X205</f>
        <v>90.031313934241439</v>
      </c>
      <c r="Y225" s="21">
        <f>Y205-Baseline!Y205</f>
        <v>94.20528685176032</v>
      </c>
      <c r="Z225" s="21">
        <f>Z205-Baseline!Z205</f>
        <v>98.290859584001396</v>
      </c>
      <c r="AA225" s="21">
        <f>AA205-Baseline!AA205</f>
        <v>102.2896371026718</v>
      </c>
      <c r="AB225" s="21">
        <f>AB205-Baseline!AB205</f>
        <v>106.20345212745815</v>
      </c>
      <c r="AC225" s="21">
        <f>AC205-Baseline!AC205</f>
        <v>110.03204895206613</v>
      </c>
      <c r="AD225" s="21">
        <f>AD205-Baseline!AD205</f>
        <v>113.77393298509367</v>
      </c>
      <c r="AE225" s="21">
        <f>AE205-Baseline!AE205</f>
        <v>117.43076187114616</v>
      </c>
      <c r="AF225" s="21">
        <f>AF205-Baseline!AF205</f>
        <v>121.00402345135285</v>
      </c>
      <c r="AG225" s="21">
        <f>AG205-Baseline!AG205</f>
        <v>124.49512290360303</v>
      </c>
      <c r="AH225" s="21">
        <f>AH205-Baseline!AH205</f>
        <v>127.90547820031497</v>
      </c>
      <c r="AI225" s="21">
        <f>AI205-Baseline!AI205</f>
        <v>131.23661469400668</v>
      </c>
      <c r="AJ225" s="21">
        <f>AJ205-Baseline!AJ205</f>
        <v>134.50578649016074</v>
      </c>
      <c r="AK225" s="21">
        <f>AK205-Baseline!AK205</f>
        <v>137.71376729599001</v>
      </c>
      <c r="AL225" s="21">
        <f>AL205-Baseline!AL205</f>
        <v>140.86134223345675</v>
      </c>
      <c r="AM225" s="21">
        <f>AM205-Baseline!AM205</f>
        <v>143.94931116547082</v>
      </c>
      <c r="AN225" s="21">
        <f>AN205-Baseline!AN205</f>
        <v>146.97848061663672</v>
      </c>
      <c r="AO225" s="21">
        <f>AO205-Baseline!AO205</f>
        <v>149.94965422675159</v>
      </c>
      <c r="AP225" s="21">
        <f>AP205-Baseline!AP205</f>
        <v>152.86363945037965</v>
      </c>
      <c r="AQ225" s="21">
        <f>AQ205-Baseline!AQ205</f>
        <v>155.72124738587399</v>
      </c>
      <c r="AR225" s="21">
        <f>AR205-Baseline!AR205</f>
        <v>158.52329065284084</v>
      </c>
      <c r="AS225" s="21">
        <f>AS205-Baseline!AS205</f>
        <v>161.27058183578265</v>
      </c>
      <c r="AT225" s="21">
        <f>AT205-Baseline!AT205</f>
        <v>163.96393301654552</v>
      </c>
      <c r="AU225" s="21">
        <f>AU205-Baseline!AU205</f>
        <v>166.60415570655528</v>
      </c>
      <c r="AV225" s="21">
        <f>AV205-Baseline!AV205</f>
        <v>169.19205999199676</v>
      </c>
      <c r="AW225" s="21">
        <f>AW205-Baseline!AW205</f>
        <v>171.72845376845089</v>
      </c>
      <c r="AX225" s="21">
        <f>AX205-Baseline!AX205</f>
        <v>174.21414220137626</v>
      </c>
      <c r="AY225" s="21">
        <f>AY205-Baseline!AY205</f>
        <v>176.64992727116078</v>
      </c>
      <c r="AZ225" s="21">
        <f>AZ205-Baseline!AZ205</f>
        <v>179.03660728396449</v>
      </c>
      <c r="BA225" s="21">
        <f>BA205-Baseline!BA205</f>
        <v>181.37497636934563</v>
      </c>
      <c r="BB225" s="21">
        <f>BB205-Baseline!BB205</f>
        <v>183.66582404474252</v>
      </c>
    </row>
    <row r="226" spans="1:54" outlineLevel="2">
      <c r="A226" s="563"/>
      <c r="B226" s="150" t="s">
        <v>499</v>
      </c>
      <c r="C226" s="19"/>
      <c r="D226" s="135" t="s">
        <v>389</v>
      </c>
      <c r="E226" s="21">
        <f>E206-Baseline!E206</f>
        <v>-0.83577401997229117</v>
      </c>
      <c r="F226" s="21">
        <f>F206-Baseline!F206</f>
        <v>4.3623556731928375</v>
      </c>
      <c r="G226" s="21">
        <f>G206-Baseline!G206</f>
        <v>14.579164782769567</v>
      </c>
      <c r="H226" s="21">
        <f>H206-Baseline!H206</f>
        <v>28.736336696174931</v>
      </c>
      <c r="I226" s="21">
        <f>I206-Baseline!I206</f>
        <v>45.516171416235238</v>
      </c>
      <c r="J226" s="21">
        <f>J206-Baseline!J206</f>
        <v>59.145521913516973</v>
      </c>
      <c r="K226" s="21">
        <f>K206-Baseline!K206</f>
        <v>73.612332536718895</v>
      </c>
      <c r="L226" s="21">
        <f>L206-Baseline!L206</f>
        <v>88.063570796360636</v>
      </c>
      <c r="M226" s="21">
        <f>M206-Baseline!M206</f>
        <v>101.70104022370288</v>
      </c>
      <c r="N226" s="21">
        <f>N206-Baseline!N206</f>
        <v>115.32930162025627</v>
      </c>
      <c r="O226" s="21">
        <f>O206-Baseline!O206</f>
        <v>128.68857191984557</v>
      </c>
      <c r="P226" s="21">
        <f>P206-Baseline!P206</f>
        <v>141.70131830645096</v>
      </c>
      <c r="Q226" s="21">
        <f>Q206-Baseline!Q206</f>
        <v>154.51126549288074</v>
      </c>
      <c r="R226" s="21">
        <f>R206-Baseline!R206</f>
        <v>167.05918299042992</v>
      </c>
      <c r="S226" s="21">
        <f>S206-Baseline!S206</f>
        <v>179.34489856086748</v>
      </c>
      <c r="T226" s="21">
        <f>T206-Baseline!T206</f>
        <v>191.39540973837643</v>
      </c>
      <c r="U226" s="21">
        <f>U206-Baseline!U206</f>
        <v>203.20183155733025</v>
      </c>
      <c r="V226" s="21">
        <f>V206-Baseline!V206</f>
        <v>214.7707045124705</v>
      </c>
      <c r="W226" s="21">
        <f>W206-Baseline!W206</f>
        <v>226.10980885765935</v>
      </c>
      <c r="X226" s="21">
        <f>X206-Baseline!X206</f>
        <v>237.22102106395778</v>
      </c>
      <c r="Y226" s="21">
        <f>Y206-Baseline!Y206</f>
        <v>248.10951695997755</v>
      </c>
      <c r="Z226" s="21">
        <f>Z206-Baseline!Z206</f>
        <v>258.78004845010082</v>
      </c>
      <c r="AA226" s="21">
        <f>AA206-Baseline!AA206</f>
        <v>269.23643324720933</v>
      </c>
      <c r="AB226" s="21">
        <f>AB206-Baseline!AB206</f>
        <v>279.4830807923704</v>
      </c>
      <c r="AC226" s="21">
        <f>AC206-Baseline!AC206</f>
        <v>289.51817033685575</v>
      </c>
      <c r="AD226" s="21">
        <f>AD206-Baseline!AD206</f>
        <v>299.34218388997942</v>
      </c>
      <c r="AE226" s="21">
        <f>AE206-Baseline!AE206</f>
        <v>308.95842927027024</v>
      </c>
      <c r="AF226" s="21">
        <f>AF206-Baseline!AF206</f>
        <v>318.36976755075693</v>
      </c>
      <c r="AG226" s="21">
        <f>AG206-Baseline!AG206</f>
        <v>327.57886728596714</v>
      </c>
      <c r="AH226" s="21">
        <f>AH206-Baseline!AH206</f>
        <v>336.58848492374773</v>
      </c>
      <c r="AI226" s="21">
        <f>AI206-Baseline!AI206</f>
        <v>345.40175109820029</v>
      </c>
      <c r="AJ226" s="21">
        <f>AJ206-Baseline!AJ206</f>
        <v>354.06349642649502</v>
      </c>
      <c r="AK226" s="21">
        <f>AK206-Baseline!AK206</f>
        <v>362.57504065773628</v>
      </c>
      <c r="AL226" s="21">
        <f>AL206-Baseline!AL206</f>
        <v>370.93776723202791</v>
      </c>
      <c r="AM226" s="21">
        <f>AM206-Baseline!AM206</f>
        <v>379.153132070624</v>
      </c>
      <c r="AN226" s="21">
        <f>AN206-Baseline!AN206</f>
        <v>387.22263850966237</v>
      </c>
      <c r="AO226" s="21">
        <f>AO206-Baseline!AO206</f>
        <v>395.1478079691924</v>
      </c>
      <c r="AP226" s="21">
        <f>AP206-Baseline!AP206</f>
        <v>402.93019920527377</v>
      </c>
      <c r="AQ226" s="21">
        <f>AQ206-Baseline!AQ206</f>
        <v>410.57140705305937</v>
      </c>
      <c r="AR226" s="21">
        <f>AR206-Baseline!AR206</f>
        <v>418.07305534148009</v>
      </c>
      <c r="AS226" s="21">
        <f>AS206-Baseline!AS206</f>
        <v>425.43679149988156</v>
      </c>
      <c r="AT226" s="21">
        <f>AT206-Baseline!AT206</f>
        <v>432.66428446852206</v>
      </c>
      <c r="AU226" s="21">
        <f>AU206-Baseline!AU206</f>
        <v>439.75722382648974</v>
      </c>
      <c r="AV226" s="21">
        <f>AV206-Baseline!AV206</f>
        <v>446.71731657405689</v>
      </c>
      <c r="AW226" s="21">
        <f>AW206-Baseline!AW206</f>
        <v>453.546284205549</v>
      </c>
      <c r="AX226" s="21">
        <f>AX206-Baseline!AX206</f>
        <v>460.2458604773301</v>
      </c>
      <c r="AY226" s="21">
        <f>AY206-Baseline!AY206</f>
        <v>466.81778944690086</v>
      </c>
      <c r="AZ226" s="21">
        <f>AZ206-Baseline!AZ206</f>
        <v>473.2638234272822</v>
      </c>
      <c r="BA226" s="21">
        <f>BA206-Baseline!BA206</f>
        <v>479.58572091837686</v>
      </c>
      <c r="BB226" s="21">
        <f>BB206-Baseline!BB206</f>
        <v>485.78524475521863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0">
    <mergeCell ref="A186:A187"/>
    <mergeCell ref="A204:A206"/>
    <mergeCell ref="A158:A169"/>
    <mergeCell ref="A172:A174"/>
    <mergeCell ref="A176:A178"/>
    <mergeCell ref="A224:A226"/>
    <mergeCell ref="A190:A198"/>
    <mergeCell ref="A200:A202"/>
    <mergeCell ref="A210:A218"/>
    <mergeCell ref="A220:A222"/>
    <mergeCell ref="A75:A77"/>
    <mergeCell ref="A143:A154"/>
    <mergeCell ref="A31:A40"/>
    <mergeCell ref="D40:G40"/>
    <mergeCell ref="D31:G38"/>
    <mergeCell ref="C39:G39"/>
    <mergeCell ref="AX51:BB51"/>
    <mergeCell ref="A54:A64"/>
    <mergeCell ref="Y51:AC51"/>
    <mergeCell ref="AD51:AH51"/>
    <mergeCell ref="A66:A71"/>
    <mergeCell ref="E51:I51"/>
    <mergeCell ref="J51:N51"/>
    <mergeCell ref="O51:S51"/>
    <mergeCell ref="T51:X51"/>
    <mergeCell ref="AI51:AM51"/>
    <mergeCell ref="AN51:AR51"/>
    <mergeCell ref="AS51:AW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C914BBFB-F1B2-48D8-9177-A72032479153}">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C62:C63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topLeftCell="A15" workbookViewId="0">
      <selection activeCell="B25" sqref="B25:S25"/>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5" spans="1:19" ht="14" thickBot="1"/>
    <row r="6" spans="1:19" ht="15" customHeight="1" thickBot="1">
      <c r="A6" s="408"/>
      <c r="B6" s="564" t="s">
        <v>387</v>
      </c>
      <c r="C6" s="564" t="s">
        <v>507</v>
      </c>
      <c r="D6" s="564" t="s">
        <v>576</v>
      </c>
      <c r="E6" s="566" t="s">
        <v>509</v>
      </c>
      <c r="F6" s="567"/>
      <c r="G6" s="567"/>
      <c r="H6" s="567"/>
      <c r="I6" s="567"/>
      <c r="J6" s="567"/>
    </row>
    <row r="7" spans="1:19" ht="15" thickBot="1">
      <c r="A7" s="408"/>
      <c r="B7" s="565"/>
      <c r="C7" s="565"/>
      <c r="D7" s="565"/>
      <c r="E7" s="335" t="s">
        <v>510</v>
      </c>
      <c r="F7" s="335" t="s">
        <v>511</v>
      </c>
      <c r="G7" s="335" t="s">
        <v>512</v>
      </c>
      <c r="H7" s="335" t="s">
        <v>513</v>
      </c>
      <c r="I7" s="335" t="s">
        <v>514</v>
      </c>
      <c r="J7" s="335" t="s">
        <v>515</v>
      </c>
    </row>
    <row r="8" spans="1:19" ht="14" thickBot="1">
      <c r="A8" s="333" t="s">
        <v>368</v>
      </c>
      <c r="B8" s="318" t="s">
        <v>279</v>
      </c>
      <c r="C8" s="319">
        <v>200</v>
      </c>
      <c r="D8" s="320">
        <f>1450</f>
        <v>1450</v>
      </c>
      <c r="E8" s="321">
        <f>$C8*$D8/5</f>
        <v>58000</v>
      </c>
      <c r="F8" s="321">
        <f t="shared" ref="F8:I11" si="0">$C8*$D8/5</f>
        <v>58000</v>
      </c>
      <c r="G8" s="321">
        <f t="shared" si="0"/>
        <v>58000</v>
      </c>
      <c r="H8" s="321">
        <f t="shared" si="0"/>
        <v>58000</v>
      </c>
      <c r="I8" s="321">
        <f t="shared" si="0"/>
        <v>58000</v>
      </c>
      <c r="J8" s="320">
        <f t="shared" ref="J8:J15" si="1">SUM(E8:I8)</f>
        <v>290000</v>
      </c>
    </row>
    <row r="9" spans="1:19" ht="14" thickBot="1">
      <c r="A9" s="334" t="s">
        <v>370</v>
      </c>
      <c r="B9" s="322" t="s">
        <v>279</v>
      </c>
      <c r="C9" s="323">
        <v>100</v>
      </c>
      <c r="D9" s="324">
        <f>1658.8</f>
        <v>1658.8</v>
      </c>
      <c r="E9" s="321">
        <f>$C9*$D9/5</f>
        <v>33176</v>
      </c>
      <c r="F9" s="321">
        <f t="shared" si="0"/>
        <v>33176</v>
      </c>
      <c r="G9" s="321">
        <f t="shared" si="0"/>
        <v>33176</v>
      </c>
      <c r="H9" s="321">
        <f t="shared" si="0"/>
        <v>33176</v>
      </c>
      <c r="I9" s="321">
        <f t="shared" si="0"/>
        <v>33176</v>
      </c>
      <c r="J9" s="320">
        <f t="shared" si="1"/>
        <v>165880</v>
      </c>
    </row>
    <row r="10" spans="1:19" ht="14" thickBot="1">
      <c r="A10" s="334" t="s">
        <v>371</v>
      </c>
      <c r="B10" s="322" t="s">
        <v>516</v>
      </c>
      <c r="C10" s="323">
        <v>400</v>
      </c>
      <c r="D10" s="324">
        <f>1740</f>
        <v>1740</v>
      </c>
      <c r="E10" s="321">
        <f>$C10*$D10/5</f>
        <v>139200</v>
      </c>
      <c r="F10" s="321">
        <f t="shared" si="0"/>
        <v>139200</v>
      </c>
      <c r="G10" s="321">
        <f t="shared" si="0"/>
        <v>139200</v>
      </c>
      <c r="H10" s="321">
        <f t="shared" si="0"/>
        <v>139200</v>
      </c>
      <c r="I10" s="321">
        <f t="shared" si="0"/>
        <v>139200</v>
      </c>
      <c r="J10" s="320">
        <f t="shared" si="1"/>
        <v>696000</v>
      </c>
    </row>
    <row r="11" spans="1:19" ht="14" thickBot="1">
      <c r="A11" s="334" t="s">
        <v>372</v>
      </c>
      <c r="B11" s="322" t="s">
        <v>279</v>
      </c>
      <c r="C11" s="323">
        <v>400</v>
      </c>
      <c r="D11" s="324">
        <f>8120</f>
        <v>8120</v>
      </c>
      <c r="E11" s="321">
        <f>$C11*$D11/5</f>
        <v>649600</v>
      </c>
      <c r="F11" s="321">
        <f t="shared" si="0"/>
        <v>649600</v>
      </c>
      <c r="G11" s="321">
        <f t="shared" si="0"/>
        <v>649600</v>
      </c>
      <c r="H11" s="321">
        <f t="shared" si="0"/>
        <v>649600</v>
      </c>
      <c r="I11" s="321">
        <f t="shared" si="0"/>
        <v>649600</v>
      </c>
      <c r="J11" s="320">
        <f t="shared" si="1"/>
        <v>3248000</v>
      </c>
    </row>
    <row r="12" spans="1:19" ht="14" thickBot="1">
      <c r="A12" s="334" t="s">
        <v>373</v>
      </c>
      <c r="B12" s="322" t="s">
        <v>517</v>
      </c>
      <c r="C12" s="323">
        <v>800</v>
      </c>
      <c r="D12" s="324">
        <f>1983.6</f>
        <v>1983.6</v>
      </c>
      <c r="E12" s="321">
        <v>634752</v>
      </c>
      <c r="F12" s="321">
        <v>634752</v>
      </c>
      <c r="G12" s="321">
        <v>317376</v>
      </c>
      <c r="H12" s="321">
        <v>0</v>
      </c>
      <c r="I12" s="321">
        <v>0</v>
      </c>
      <c r="J12" s="320">
        <f t="shared" si="1"/>
        <v>1586880</v>
      </c>
    </row>
    <row r="13" spans="1:19" ht="14" thickBot="1">
      <c r="A13" s="334" t="s">
        <v>374</v>
      </c>
      <c r="B13" s="322" t="s">
        <v>279</v>
      </c>
      <c r="C13" s="323">
        <v>2000</v>
      </c>
      <c r="D13" s="324">
        <f>1276</f>
        <v>1276</v>
      </c>
      <c r="E13" s="321">
        <f t="shared" ref="E13:I14" si="2">$C13*$D13/5</f>
        <v>510400</v>
      </c>
      <c r="F13" s="321">
        <f t="shared" si="2"/>
        <v>510400</v>
      </c>
      <c r="G13" s="321">
        <f t="shared" si="2"/>
        <v>510400</v>
      </c>
      <c r="H13" s="321">
        <f t="shared" si="2"/>
        <v>510400</v>
      </c>
      <c r="I13" s="321">
        <f t="shared" si="2"/>
        <v>510400</v>
      </c>
      <c r="J13" s="320">
        <f t="shared" si="1"/>
        <v>2552000</v>
      </c>
    </row>
    <row r="14" spans="1:19" ht="14" thickBot="1">
      <c r="A14" s="334" t="s">
        <v>375</v>
      </c>
      <c r="B14" s="322" t="s">
        <v>279</v>
      </c>
      <c r="C14" s="323">
        <v>200</v>
      </c>
      <c r="D14" s="324">
        <f>1740</f>
        <v>1740</v>
      </c>
      <c r="E14" s="321">
        <f t="shared" si="2"/>
        <v>69600</v>
      </c>
      <c r="F14" s="321">
        <f t="shared" si="2"/>
        <v>69600</v>
      </c>
      <c r="G14" s="321">
        <f t="shared" si="2"/>
        <v>69600</v>
      </c>
      <c r="H14" s="321">
        <f t="shared" si="2"/>
        <v>69600</v>
      </c>
      <c r="I14" s="321">
        <f t="shared" si="2"/>
        <v>69600</v>
      </c>
      <c r="J14" s="320">
        <f t="shared" si="1"/>
        <v>348000</v>
      </c>
    </row>
    <row r="15" spans="1:19" ht="14" thickBot="1">
      <c r="A15" s="334" t="s">
        <v>376</v>
      </c>
      <c r="B15" s="322" t="s">
        <v>279</v>
      </c>
      <c r="C15" s="323">
        <v>1</v>
      </c>
      <c r="D15" s="324">
        <f>904800</f>
        <v>904800</v>
      </c>
      <c r="E15" s="321">
        <v>90480</v>
      </c>
      <c r="F15" s="321">
        <v>361920</v>
      </c>
      <c r="G15" s="321">
        <v>361920</v>
      </c>
      <c r="H15" s="321">
        <v>90480</v>
      </c>
      <c r="I15" s="321">
        <v>0</v>
      </c>
      <c r="J15" s="320">
        <f t="shared" si="1"/>
        <v>904800</v>
      </c>
    </row>
    <row r="16" spans="1:19" ht="14" thickBot="1">
      <c r="A16" s="334" t="s">
        <v>515</v>
      </c>
      <c r="B16" s="404" t="s">
        <v>577</v>
      </c>
      <c r="C16" s="405">
        <f>SUM(C8:C15)</f>
        <v>4101</v>
      </c>
      <c r="D16" s="406" t="s">
        <v>578</v>
      </c>
      <c r="E16" s="406">
        <f>SUM(E8:E15)</f>
        <v>2185208</v>
      </c>
      <c r="F16" s="406">
        <f>SUM(F8:F15)</f>
        <v>2456648</v>
      </c>
      <c r="G16" s="406">
        <f>SUM(G8:G15)</f>
        <v>2139272</v>
      </c>
      <c r="H16" s="406">
        <f>SUM(H8:H15)</f>
        <v>1550456</v>
      </c>
      <c r="I16" s="406">
        <f>SUM(I8:I15)</f>
        <v>1459976</v>
      </c>
      <c r="J16" s="407">
        <f>SUM(E16:I16)</f>
        <v>9791560</v>
      </c>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557" t="s">
        <v>520</v>
      </c>
      <c r="C23" s="557"/>
      <c r="D23" s="557"/>
      <c r="E23" s="557"/>
      <c r="F23" s="557"/>
      <c r="G23" s="557"/>
      <c r="H23" s="557"/>
      <c r="I23" s="557"/>
      <c r="J23" s="557"/>
      <c r="K23" s="557"/>
      <c r="L23" s="557"/>
      <c r="M23" s="557"/>
      <c r="N23" s="557"/>
      <c r="O23" s="557"/>
      <c r="P23" s="557"/>
      <c r="Q23" s="557"/>
      <c r="R23" s="557"/>
      <c r="S23" s="557"/>
    </row>
    <row r="24" spans="1:19">
      <c r="A24" s="158" t="s">
        <v>340</v>
      </c>
      <c r="B24" s="557" t="s">
        <v>521</v>
      </c>
      <c r="C24" s="557"/>
      <c r="D24" s="557"/>
      <c r="E24" s="557"/>
      <c r="F24" s="557"/>
      <c r="G24" s="557"/>
      <c r="H24" s="557"/>
      <c r="I24" s="557"/>
      <c r="J24" s="557"/>
      <c r="K24" s="557"/>
      <c r="L24" s="557"/>
      <c r="M24" s="557"/>
      <c r="N24" s="557"/>
      <c r="O24" s="557"/>
      <c r="P24" s="557"/>
      <c r="Q24" s="557"/>
      <c r="R24" s="557"/>
      <c r="S24" s="557"/>
    </row>
    <row r="25" spans="1:19">
      <c r="A25" s="159" t="s">
        <v>395</v>
      </c>
      <c r="B25" s="557" t="s">
        <v>522</v>
      </c>
      <c r="C25" s="557"/>
      <c r="D25" s="557"/>
      <c r="E25" s="557"/>
      <c r="F25" s="557"/>
      <c r="G25" s="557"/>
      <c r="H25" s="557"/>
      <c r="I25" s="557"/>
      <c r="J25" s="557"/>
      <c r="K25" s="557"/>
      <c r="L25" s="557"/>
      <c r="M25" s="557"/>
      <c r="N25" s="557"/>
      <c r="O25" s="557"/>
      <c r="P25" s="557"/>
      <c r="Q25" s="557"/>
      <c r="R25" s="557"/>
      <c r="S25" s="557"/>
    </row>
    <row r="26" spans="1:19">
      <c r="A26" s="159" t="s">
        <v>471</v>
      </c>
      <c r="B26" s="557" t="s">
        <v>523</v>
      </c>
      <c r="C26" s="557"/>
      <c r="D26" s="557"/>
      <c r="E26" s="557"/>
      <c r="F26" s="557"/>
      <c r="G26" s="557"/>
      <c r="H26" s="557"/>
      <c r="I26" s="557"/>
      <c r="J26" s="557"/>
      <c r="K26" s="557"/>
      <c r="L26" s="557"/>
      <c r="M26" s="557"/>
      <c r="N26" s="557"/>
      <c r="O26" s="557"/>
      <c r="P26" s="557"/>
      <c r="Q26" s="557"/>
      <c r="R26" s="557"/>
      <c r="S26" s="557"/>
    </row>
    <row r="27" spans="1:19">
      <c r="A27" s="159" t="s">
        <v>472</v>
      </c>
      <c r="B27" s="557" t="s">
        <v>523</v>
      </c>
      <c r="C27" s="557"/>
      <c r="D27" s="557"/>
      <c r="E27" s="557"/>
      <c r="F27" s="557"/>
      <c r="G27" s="557"/>
      <c r="H27" s="557"/>
      <c r="I27" s="557"/>
      <c r="J27" s="557"/>
      <c r="K27" s="557"/>
      <c r="L27" s="557"/>
      <c r="M27" s="557"/>
      <c r="N27" s="557"/>
      <c r="O27" s="557"/>
      <c r="P27" s="557"/>
      <c r="Q27" s="557"/>
      <c r="R27" s="557"/>
      <c r="S27" s="557"/>
    </row>
    <row r="31" spans="1:19">
      <c r="A31" s="4" t="s">
        <v>524</v>
      </c>
    </row>
    <row r="32" spans="1:19">
      <c r="A32" t="s">
        <v>525</v>
      </c>
    </row>
    <row r="34" spans="1:1">
      <c r="A34" s="4" t="s">
        <v>526</v>
      </c>
    </row>
  </sheetData>
  <mergeCells count="11">
    <mergeCell ref="B26:S26"/>
    <mergeCell ref="B27:S27"/>
    <mergeCell ref="A2:S4"/>
    <mergeCell ref="A20:S21"/>
    <mergeCell ref="B23:S23"/>
    <mergeCell ref="B24:S24"/>
    <mergeCell ref="B25:S25"/>
    <mergeCell ref="B6:B7"/>
    <mergeCell ref="C6:C7"/>
    <mergeCell ref="D6:D7"/>
    <mergeCell ref="E6:J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5" zoomScaleNormal="85" workbookViewId="0">
      <selection activeCell="B5" sqref="B5"/>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326" t="s">
        <v>579</v>
      </c>
      <c r="E4" s="53" t="s">
        <v>334</v>
      </c>
      <c r="F4" s="91">
        <v>45632</v>
      </c>
      <c r="G4" s="28"/>
      <c r="H4" s="10"/>
      <c r="I4" s="497"/>
      <c r="J4" s="498"/>
      <c r="K4" s="498"/>
      <c r="L4" s="498"/>
      <c r="M4" s="498"/>
      <c r="N4" s="499"/>
      <c r="P4" s="503"/>
      <c r="Q4" s="504"/>
      <c r="R4" s="504"/>
      <c r="S4" s="504"/>
      <c r="T4" s="504"/>
      <c r="U4" s="505"/>
    </row>
    <row r="5" spans="1:21" outlineLevel="1">
      <c r="A5" s="13" t="s">
        <v>335</v>
      </c>
      <c r="B5" s="88" t="s">
        <v>336</v>
      </c>
      <c r="E5" s="14"/>
      <c r="H5" s="10"/>
      <c r="I5" s="506" t="s">
        <v>580</v>
      </c>
      <c r="J5" s="543"/>
      <c r="K5" s="543"/>
      <c r="L5" s="543"/>
      <c r="M5" s="543"/>
      <c r="N5" s="544"/>
      <c r="P5" s="506" t="s">
        <v>338</v>
      </c>
      <c r="Q5" s="507"/>
      <c r="R5" s="507"/>
      <c r="S5" s="507"/>
      <c r="T5" s="507"/>
      <c r="U5" s="508"/>
    </row>
    <row r="6" spans="1:21" outlineLevel="1">
      <c r="A6" s="13" t="s">
        <v>339</v>
      </c>
      <c r="B6" s="88" t="s">
        <v>340</v>
      </c>
      <c r="E6" s="53" t="s">
        <v>341</v>
      </c>
      <c r="F6" s="90" t="s">
        <v>342</v>
      </c>
      <c r="H6" s="10"/>
      <c r="I6" s="545"/>
      <c r="J6" s="546"/>
      <c r="K6" s="546"/>
      <c r="L6" s="546"/>
      <c r="M6" s="546"/>
      <c r="N6" s="547"/>
      <c r="P6" s="509"/>
      <c r="Q6" s="510"/>
      <c r="R6" s="510"/>
      <c r="S6" s="510"/>
      <c r="T6" s="510"/>
      <c r="U6" s="511"/>
    </row>
    <row r="7" spans="1:21" outlineLevel="1">
      <c r="A7" s="13" t="s">
        <v>343</v>
      </c>
      <c r="B7" s="88" t="s">
        <v>344</v>
      </c>
      <c r="E7" s="14"/>
      <c r="H7" s="10"/>
      <c r="I7" s="545"/>
      <c r="J7" s="546"/>
      <c r="K7" s="546"/>
      <c r="L7" s="546"/>
      <c r="M7" s="546"/>
      <c r="N7" s="547"/>
      <c r="P7" s="509"/>
      <c r="Q7" s="510"/>
      <c r="R7" s="510"/>
      <c r="S7" s="510"/>
      <c r="T7" s="510"/>
      <c r="U7" s="511"/>
    </row>
    <row r="8" spans="1:21" ht="41" outlineLevel="1" thickBot="1">
      <c r="A8" s="34" t="s">
        <v>345</v>
      </c>
      <c r="B8" s="327" t="s">
        <v>346</v>
      </c>
      <c r="E8" s="14"/>
      <c r="H8" s="10"/>
      <c r="I8" s="545"/>
      <c r="J8" s="546"/>
      <c r="K8" s="546"/>
      <c r="L8" s="546"/>
      <c r="M8" s="546"/>
      <c r="N8" s="547"/>
      <c r="P8" s="509"/>
      <c r="Q8" s="510"/>
      <c r="R8" s="510"/>
      <c r="S8" s="510"/>
      <c r="T8" s="510"/>
      <c r="U8" s="511"/>
    </row>
    <row r="9" spans="1:21" outlineLevel="1">
      <c r="E9" s="14"/>
      <c r="H9" s="10"/>
      <c r="I9" s="545"/>
      <c r="J9" s="546"/>
      <c r="K9" s="546"/>
      <c r="L9" s="546"/>
      <c r="M9" s="546"/>
      <c r="N9" s="547"/>
      <c r="P9" s="509"/>
      <c r="Q9" s="510"/>
      <c r="R9" s="510"/>
      <c r="S9" s="510"/>
      <c r="T9" s="510"/>
      <c r="U9" s="511"/>
    </row>
    <row r="10" spans="1:21" ht="14" outlineLevel="1" thickBot="1">
      <c r="A10" s="32" t="s">
        <v>347</v>
      </c>
      <c r="B10" s="35">
        <f>[1]Baseline!B10</f>
        <v>2027</v>
      </c>
      <c r="E10" s="14"/>
      <c r="H10" s="10"/>
      <c r="I10" s="545"/>
      <c r="J10" s="546"/>
      <c r="K10" s="546"/>
      <c r="L10" s="546"/>
      <c r="M10" s="546"/>
      <c r="N10" s="547"/>
      <c r="P10" s="509"/>
      <c r="Q10" s="510"/>
      <c r="R10" s="510"/>
      <c r="S10" s="510"/>
      <c r="T10" s="510"/>
      <c r="U10" s="511"/>
    </row>
    <row r="11" spans="1:21" outlineLevel="1">
      <c r="A11" s="16"/>
      <c r="H11" s="10"/>
      <c r="I11" s="545"/>
      <c r="J11" s="546"/>
      <c r="K11" s="546"/>
      <c r="L11" s="546"/>
      <c r="M11" s="546"/>
      <c r="N11" s="547"/>
      <c r="P11" s="509"/>
      <c r="Q11" s="510"/>
      <c r="R11" s="510"/>
      <c r="S11" s="510"/>
      <c r="T11" s="510"/>
      <c r="U11" s="511"/>
    </row>
    <row r="12" spans="1:21" ht="40.5" outlineLevel="1">
      <c r="A12" s="26" t="s">
        <v>348</v>
      </c>
      <c r="B12" s="26" t="s">
        <v>349</v>
      </c>
      <c r="C12" s="26" t="s">
        <v>350</v>
      </c>
      <c r="D12" s="26" t="s">
        <v>351</v>
      </c>
      <c r="E12" s="26" t="s">
        <v>352</v>
      </c>
      <c r="F12" s="26" t="s">
        <v>353</v>
      </c>
      <c r="G12" s="26" t="s">
        <v>354</v>
      </c>
      <c r="I12" s="545"/>
      <c r="J12" s="546"/>
      <c r="K12" s="546"/>
      <c r="L12" s="546"/>
      <c r="M12" s="546"/>
      <c r="N12" s="547"/>
      <c r="P12" s="509"/>
      <c r="Q12" s="510"/>
      <c r="R12" s="510"/>
      <c r="S12" s="510"/>
      <c r="T12" s="510"/>
      <c r="U12" s="511"/>
    </row>
    <row r="13" spans="1:21" outlineLevel="1">
      <c r="A13" s="58">
        <v>2035</v>
      </c>
      <c r="B13" s="21">
        <f t="shared" ref="B13:B18" si="0">INDEX($E$204:$AW$204,1,MATCH($A13,$E$53:$BB$53,0))</f>
        <v>-779.7995507338851</v>
      </c>
      <c r="C13" s="21">
        <f>B13-Baseline!B13</f>
        <v>45.231843269238198</v>
      </c>
      <c r="D13" s="21">
        <f t="shared" ref="D13:D18" si="1">INDEX($E$205:$AW$205,1,MATCH($A13,$E$53:$BB$53,0))</f>
        <v>-445.75643973955079</v>
      </c>
      <c r="E13" s="21">
        <f>D13-Baseline!D13</f>
        <v>24.743188771421217</v>
      </c>
      <c r="F13" s="21">
        <f t="shared" ref="F13:F18" si="2">INDEX($E$206:$AW$206,1,MATCH($A13,$E$53:$BB$53,0))</f>
        <v>-1113.8843954329893</v>
      </c>
      <c r="G13" s="21">
        <f>F13-Baseline!F13</f>
        <v>65.708245513510747</v>
      </c>
      <c r="I13" s="545"/>
      <c r="J13" s="546"/>
      <c r="K13" s="546"/>
      <c r="L13" s="546"/>
      <c r="M13" s="546"/>
      <c r="N13" s="547"/>
      <c r="P13" s="509"/>
      <c r="Q13" s="510"/>
      <c r="R13" s="510"/>
      <c r="S13" s="510"/>
      <c r="T13" s="510"/>
      <c r="U13" s="511"/>
    </row>
    <row r="14" spans="1:21" outlineLevel="1">
      <c r="A14" s="58">
        <v>2040</v>
      </c>
      <c r="B14" s="21">
        <f t="shared" si="0"/>
        <v>-1136.2879619863304</v>
      </c>
      <c r="C14" s="21">
        <f>B14-Baseline!B14</f>
        <v>74.307903541568976</v>
      </c>
      <c r="D14" s="21">
        <f t="shared" si="1"/>
        <v>-646.53036271529186</v>
      </c>
      <c r="E14" s="21">
        <f>D14-Baseline!D14</f>
        <v>41.015864339947939</v>
      </c>
      <c r="F14" s="21">
        <f t="shared" si="2"/>
        <v>-1626.5324469605841</v>
      </c>
      <c r="G14" s="21">
        <f>F14-Baseline!F14</f>
        <v>107.62432072172714</v>
      </c>
      <c r="I14" s="545"/>
      <c r="J14" s="546"/>
      <c r="K14" s="546"/>
      <c r="L14" s="546"/>
      <c r="M14" s="546"/>
      <c r="N14" s="547"/>
      <c r="P14" s="509"/>
      <c r="Q14" s="510"/>
      <c r="R14" s="510"/>
      <c r="S14" s="510"/>
      <c r="T14" s="510"/>
      <c r="U14" s="511"/>
    </row>
    <row r="15" spans="1:21" outlineLevel="1">
      <c r="A15" s="58">
        <v>2045</v>
      </c>
      <c r="B15" s="21">
        <f t="shared" si="0"/>
        <v>-1457.0157219316286</v>
      </c>
      <c r="C15" s="21">
        <f>B15-Baseline!B15</f>
        <v>100.53345072106913</v>
      </c>
      <c r="D15" s="21">
        <f t="shared" si="1"/>
        <v>-825.61950155925797</v>
      </c>
      <c r="E15" s="21">
        <f>D15-Baseline!D15</f>
        <v>55.60973292503229</v>
      </c>
      <c r="F15" s="21">
        <f t="shared" si="2"/>
        <v>-2088.6973308203283</v>
      </c>
      <c r="G15" s="21">
        <f>F15-Baseline!F15</f>
        <v>145.46500452104692</v>
      </c>
      <c r="I15" s="545"/>
      <c r="J15" s="546"/>
      <c r="K15" s="546"/>
      <c r="L15" s="546"/>
      <c r="M15" s="546"/>
      <c r="N15" s="547"/>
      <c r="P15" s="509"/>
      <c r="Q15" s="510"/>
      <c r="R15" s="510"/>
      <c r="S15" s="510"/>
      <c r="T15" s="510"/>
      <c r="U15" s="511"/>
    </row>
    <row r="16" spans="1:21" outlineLevel="1">
      <c r="A16" s="58">
        <v>2050</v>
      </c>
      <c r="B16" s="21">
        <f t="shared" si="0"/>
        <v>-1745.3935030512855</v>
      </c>
      <c r="C16" s="21">
        <f>B16-Baseline!B16</f>
        <v>124.18414771572475</v>
      </c>
      <c r="D16" s="21">
        <f t="shared" si="1"/>
        <v>-985.4634722388713</v>
      </c>
      <c r="E16" s="21">
        <f>D16-Baseline!D16</f>
        <v>68.704057408160566</v>
      </c>
      <c r="F16" s="21">
        <f t="shared" si="2"/>
        <v>-2505.2992384722361</v>
      </c>
      <c r="G16" s="21">
        <f>F16-Baseline!F16</f>
        <v>179.64663988397569</v>
      </c>
      <c r="I16" s="545"/>
      <c r="J16" s="546"/>
      <c r="K16" s="546"/>
      <c r="L16" s="546"/>
      <c r="M16" s="546"/>
      <c r="N16" s="547"/>
      <c r="P16" s="509"/>
      <c r="Q16" s="510"/>
      <c r="R16" s="510"/>
      <c r="S16" s="510"/>
      <c r="T16" s="510"/>
      <c r="U16" s="511"/>
    </row>
    <row r="17" spans="1:21" outlineLevel="1">
      <c r="A17" s="58">
        <v>2060</v>
      </c>
      <c r="B17" s="21">
        <f t="shared" si="0"/>
        <v>-2237.9654753337732</v>
      </c>
      <c r="C17" s="21">
        <f>B17-Baseline!B17</f>
        <v>164.638834773285</v>
      </c>
      <c r="D17" s="21">
        <f t="shared" si="1"/>
        <v>-1255.6369980149675</v>
      </c>
      <c r="E17" s="21">
        <f>D17-Baseline!D17</f>
        <v>90.893272520801702</v>
      </c>
      <c r="F17" s="21">
        <f t="shared" si="2"/>
        <v>-3218.2288209770222</v>
      </c>
      <c r="G17" s="21">
        <f>F17-Baseline!F17</f>
        <v>238.19918605070006</v>
      </c>
      <c r="I17" s="545"/>
      <c r="J17" s="546"/>
      <c r="K17" s="546"/>
      <c r="L17" s="546"/>
      <c r="M17" s="546"/>
      <c r="N17" s="547"/>
      <c r="P17" s="509"/>
      <c r="Q17" s="510"/>
      <c r="R17" s="510"/>
      <c r="S17" s="510"/>
      <c r="T17" s="510"/>
      <c r="U17" s="511"/>
    </row>
    <row r="18" spans="1:21" outlineLevel="1">
      <c r="A18" s="58">
        <v>2070</v>
      </c>
      <c r="B18" s="21">
        <f t="shared" si="0"/>
        <v>-2645.3518229076631</v>
      </c>
      <c r="C18" s="21">
        <f>B18-Baseline!B18</f>
        <v>198.09726230462229</v>
      </c>
      <c r="D18" s="21">
        <f t="shared" si="1"/>
        <v>-1476.4874753244594</v>
      </c>
      <c r="E18" s="21">
        <f>D18-Baseline!D18</f>
        <v>109.03160664586994</v>
      </c>
      <c r="F18" s="21">
        <f t="shared" si="2"/>
        <v>-3808.9639299507107</v>
      </c>
      <c r="G18" s="21">
        <f>F18-Baseline!F18</f>
        <v>286.71595140509953</v>
      </c>
      <c r="I18" s="548"/>
      <c r="J18" s="549"/>
      <c r="K18" s="549"/>
      <c r="L18" s="549"/>
      <c r="M18" s="549"/>
      <c r="N18" s="550"/>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506" t="s">
        <v>358</v>
      </c>
      <c r="J21" s="507"/>
      <c r="K21" s="507"/>
      <c r="L21" s="507"/>
      <c r="M21" s="507"/>
      <c r="N21" s="508"/>
      <c r="P21" s="506" t="s">
        <v>581</v>
      </c>
      <c r="Q21" s="543"/>
      <c r="R21" s="543"/>
      <c r="S21" s="543"/>
      <c r="T21" s="543"/>
      <c r="U21" s="544"/>
    </row>
    <row r="22" spans="1:21" ht="12.75" customHeight="1" outlineLevel="1">
      <c r="A22" s="154"/>
      <c r="B22" s="155"/>
      <c r="I22" s="509"/>
      <c r="J22" s="510"/>
      <c r="K22" s="510"/>
      <c r="L22" s="510"/>
      <c r="M22" s="510"/>
      <c r="N22" s="511"/>
      <c r="P22" s="545"/>
      <c r="Q22" s="546"/>
      <c r="R22" s="546"/>
      <c r="S22" s="546"/>
      <c r="T22" s="546"/>
      <c r="U22" s="547"/>
    </row>
    <row r="23" spans="1:21" outlineLevel="1">
      <c r="A23" s="154"/>
      <c r="B23" s="533" t="s">
        <v>360</v>
      </c>
      <c r="C23" s="534"/>
      <c r="D23" s="534"/>
      <c r="E23" s="534"/>
      <c r="F23" s="534"/>
      <c r="G23" s="535"/>
      <c r="I23" s="509"/>
      <c r="J23" s="510"/>
      <c r="K23" s="510"/>
      <c r="L23" s="510"/>
      <c r="M23" s="510"/>
      <c r="N23" s="511"/>
      <c r="P23" s="545"/>
      <c r="Q23" s="546"/>
      <c r="R23" s="546"/>
      <c r="S23" s="546"/>
      <c r="T23" s="546"/>
      <c r="U23" s="547"/>
    </row>
    <row r="24" spans="1:21" outlineLevel="1">
      <c r="B24" s="17">
        <v>2027</v>
      </c>
      <c r="C24" s="17">
        <v>2028</v>
      </c>
      <c r="D24" s="17">
        <v>2029</v>
      </c>
      <c r="E24" s="17">
        <v>2030</v>
      </c>
      <c r="F24" s="17">
        <v>2031</v>
      </c>
      <c r="G24" s="17" t="s">
        <v>361</v>
      </c>
      <c r="I24" s="509"/>
      <c r="J24" s="510"/>
      <c r="K24" s="510"/>
      <c r="L24" s="510"/>
      <c r="M24" s="510"/>
      <c r="N24" s="511"/>
      <c r="P24" s="545"/>
      <c r="Q24" s="546"/>
      <c r="R24" s="546"/>
      <c r="S24" s="546"/>
      <c r="T24" s="546"/>
      <c r="U24" s="547"/>
    </row>
    <row r="25" spans="1:21" ht="14" outlineLevel="1" thickBot="1">
      <c r="B25" s="30" t="s">
        <v>362</v>
      </c>
      <c r="C25" s="30" t="s">
        <v>362</v>
      </c>
      <c r="D25" s="30" t="s">
        <v>362</v>
      </c>
      <c r="E25" s="30" t="s">
        <v>362</v>
      </c>
      <c r="F25" s="30" t="s">
        <v>362</v>
      </c>
      <c r="G25" s="30" t="s">
        <v>362</v>
      </c>
      <c r="I25" s="509"/>
      <c r="J25" s="510"/>
      <c r="K25" s="510"/>
      <c r="L25" s="510"/>
      <c r="M25" s="510"/>
      <c r="N25" s="511"/>
      <c r="P25" s="545"/>
      <c r="Q25" s="546"/>
      <c r="R25" s="546"/>
      <c r="S25" s="546"/>
      <c r="T25" s="546"/>
      <c r="U25" s="547"/>
    </row>
    <row r="26" spans="1:21" outlineLevel="1">
      <c r="A26" s="54" t="s">
        <v>363</v>
      </c>
      <c r="B26" s="21">
        <f>E64</f>
        <v>-1.661816</v>
      </c>
      <c r="C26" s="21">
        <f>F64</f>
        <v>-1.9332560000000001</v>
      </c>
      <c r="D26" s="21">
        <f>G64</f>
        <v>-1.6158799999999998</v>
      </c>
      <c r="E26" s="21">
        <f>H64</f>
        <v>-1.027064</v>
      </c>
      <c r="F26" s="21">
        <f>I64</f>
        <v>-0.93658399999999997</v>
      </c>
      <c r="G26" s="21">
        <f>SUM(J64:BB64)</f>
        <v>0</v>
      </c>
      <c r="I26" s="509"/>
      <c r="J26" s="510"/>
      <c r="K26" s="510"/>
      <c r="L26" s="510"/>
      <c r="M26" s="510"/>
      <c r="N26" s="511"/>
      <c r="P26" s="545"/>
      <c r="Q26" s="546"/>
      <c r="R26" s="546"/>
      <c r="S26" s="546"/>
      <c r="T26" s="546"/>
      <c r="U26" s="547"/>
    </row>
    <row r="27" spans="1:21" outlineLevel="1">
      <c r="A27" s="54" t="s">
        <v>364</v>
      </c>
      <c r="B27" s="21">
        <f>E71+E77</f>
        <v>-14.894267389414768</v>
      </c>
      <c r="C27" s="21">
        <f>F71+F77</f>
        <v>-14.343666067790876</v>
      </c>
      <c r="D27" s="21">
        <f>G71+G77</f>
        <v>-13.745604322567704</v>
      </c>
      <c r="E27" s="21">
        <f>H71+H77</f>
        <v>-13.122630913337868</v>
      </c>
      <c r="F27" s="21">
        <f>I71+I77</f>
        <v>-12.49147929620772</v>
      </c>
      <c r="G27" s="21">
        <f>SUM(J71:BB71)+SUM(J77:BB77)</f>
        <v>-581.16419148788236</v>
      </c>
      <c r="I27" s="509"/>
      <c r="J27" s="510"/>
      <c r="K27" s="510"/>
      <c r="L27" s="510"/>
      <c r="M27" s="510"/>
      <c r="N27" s="511"/>
      <c r="P27" s="545"/>
      <c r="Q27" s="546"/>
      <c r="R27" s="546"/>
      <c r="S27" s="546"/>
      <c r="T27" s="546"/>
      <c r="U27" s="547"/>
    </row>
    <row r="28" spans="1:21" outlineLevel="1">
      <c r="A28" s="154"/>
      <c r="B28" s="248"/>
      <c r="C28" s="248"/>
      <c r="D28" s="248"/>
      <c r="E28" s="248"/>
      <c r="F28" s="248"/>
      <c r="G28" s="248"/>
      <c r="I28" s="509"/>
      <c r="J28" s="510"/>
      <c r="K28" s="510"/>
      <c r="L28" s="510"/>
      <c r="M28" s="510"/>
      <c r="N28" s="511"/>
      <c r="P28" s="545"/>
      <c r="Q28" s="546"/>
      <c r="R28" s="546"/>
      <c r="S28" s="546"/>
      <c r="T28" s="546"/>
      <c r="U28" s="547"/>
    </row>
    <row r="29" spans="1:21" ht="14" outlineLevel="1" thickBot="1">
      <c r="A29" s="154"/>
      <c r="B29" s="248"/>
      <c r="C29" s="248"/>
      <c r="D29" s="248"/>
      <c r="E29" s="248"/>
      <c r="F29" s="248"/>
      <c r="G29" s="248"/>
      <c r="I29" s="509"/>
      <c r="J29" s="510"/>
      <c r="K29" s="510"/>
      <c r="L29" s="510"/>
      <c r="M29" s="510"/>
      <c r="N29" s="511"/>
      <c r="P29" s="545"/>
      <c r="Q29" s="546"/>
      <c r="R29" s="546"/>
      <c r="S29" s="546"/>
      <c r="T29" s="546"/>
      <c r="U29" s="547"/>
    </row>
    <row r="30" spans="1:21" ht="14" outlineLevel="1" thickBot="1">
      <c r="A30" s="308"/>
      <c r="B30" s="309" t="s">
        <v>365</v>
      </c>
      <c r="C30" s="310" t="s">
        <v>366</v>
      </c>
      <c r="D30" s="537" t="s">
        <v>321</v>
      </c>
      <c r="E30" s="538"/>
      <c r="F30" s="538"/>
      <c r="G30" s="539"/>
      <c r="I30" s="509"/>
      <c r="J30" s="510"/>
      <c r="K30" s="510"/>
      <c r="L30" s="510"/>
      <c r="M30" s="510"/>
      <c r="N30" s="511"/>
      <c r="P30" s="545"/>
      <c r="Q30" s="546"/>
      <c r="R30" s="546"/>
      <c r="S30" s="546"/>
      <c r="T30" s="546"/>
      <c r="U30" s="547"/>
    </row>
    <row r="31" spans="1:21" outlineLevel="1">
      <c r="A31" s="530" t="s">
        <v>367</v>
      </c>
      <c r="B31" s="312" t="s">
        <v>368</v>
      </c>
      <c r="C31" s="307">
        <v>200</v>
      </c>
      <c r="D31" s="551" t="s">
        <v>369</v>
      </c>
      <c r="E31" s="552"/>
      <c r="F31" s="552"/>
      <c r="G31" s="553"/>
      <c r="I31" s="509"/>
      <c r="J31" s="510"/>
      <c r="K31" s="510"/>
      <c r="L31" s="510"/>
      <c r="M31" s="510"/>
      <c r="N31" s="511"/>
      <c r="P31" s="545"/>
      <c r="Q31" s="546"/>
      <c r="R31" s="546"/>
      <c r="S31" s="546"/>
      <c r="T31" s="546"/>
      <c r="U31" s="547"/>
    </row>
    <row r="32" spans="1:21" outlineLevel="1">
      <c r="A32" s="530"/>
      <c r="B32" s="312" t="s">
        <v>370</v>
      </c>
      <c r="C32" s="252">
        <v>900</v>
      </c>
      <c r="D32" s="509"/>
      <c r="E32" s="510"/>
      <c r="F32" s="510"/>
      <c r="G32" s="554"/>
      <c r="I32" s="509"/>
      <c r="J32" s="510"/>
      <c r="K32" s="510"/>
      <c r="L32" s="510"/>
      <c r="M32" s="510"/>
      <c r="N32" s="511"/>
      <c r="P32" s="545"/>
      <c r="Q32" s="546"/>
      <c r="R32" s="546"/>
      <c r="S32" s="546"/>
      <c r="T32" s="546"/>
      <c r="U32" s="547"/>
    </row>
    <row r="33" spans="1:21" outlineLevel="1">
      <c r="A33" s="530"/>
      <c r="B33" s="312" t="s">
        <v>371</v>
      </c>
      <c r="C33" s="252">
        <v>0</v>
      </c>
      <c r="D33" s="509"/>
      <c r="E33" s="510"/>
      <c r="F33" s="510"/>
      <c r="G33" s="554"/>
      <c r="I33" s="509"/>
      <c r="J33" s="510"/>
      <c r="K33" s="510"/>
      <c r="L33" s="510"/>
      <c r="M33" s="510"/>
      <c r="N33" s="511"/>
      <c r="P33" s="545"/>
      <c r="Q33" s="546"/>
      <c r="R33" s="546"/>
      <c r="S33" s="546"/>
      <c r="T33" s="546"/>
      <c r="U33" s="547"/>
    </row>
    <row r="34" spans="1:21" outlineLevel="1">
      <c r="A34" s="530"/>
      <c r="B34" s="312" t="s">
        <v>372</v>
      </c>
      <c r="C34" s="252">
        <v>0</v>
      </c>
      <c r="D34" s="509"/>
      <c r="E34" s="510"/>
      <c r="F34" s="510"/>
      <c r="G34" s="554"/>
      <c r="I34" s="509"/>
      <c r="J34" s="510"/>
      <c r="K34" s="510"/>
      <c r="L34" s="510"/>
      <c r="M34" s="510"/>
      <c r="N34" s="511"/>
      <c r="P34" s="545"/>
      <c r="Q34" s="546"/>
      <c r="R34" s="546"/>
      <c r="S34" s="546"/>
      <c r="T34" s="546"/>
      <c r="U34" s="547"/>
    </row>
    <row r="35" spans="1:21" outlineLevel="1">
      <c r="A35" s="530"/>
      <c r="B35" s="312" t="s">
        <v>373</v>
      </c>
      <c r="C35" s="252">
        <v>800</v>
      </c>
      <c r="D35" s="509"/>
      <c r="E35" s="510"/>
      <c r="F35" s="510"/>
      <c r="G35" s="554"/>
      <c r="I35" s="509"/>
      <c r="J35" s="510"/>
      <c r="K35" s="510"/>
      <c r="L35" s="510"/>
      <c r="M35" s="510"/>
      <c r="N35" s="511"/>
      <c r="P35" s="545"/>
      <c r="Q35" s="546"/>
      <c r="R35" s="546"/>
      <c r="S35" s="546"/>
      <c r="T35" s="546"/>
      <c r="U35" s="547"/>
    </row>
    <row r="36" spans="1:21" outlineLevel="1">
      <c r="A36" s="530"/>
      <c r="B36" s="312" t="s">
        <v>374</v>
      </c>
      <c r="C36" s="252">
        <v>2000</v>
      </c>
      <c r="D36" s="509"/>
      <c r="E36" s="510"/>
      <c r="F36" s="510"/>
      <c r="G36" s="554"/>
      <c r="I36" s="509"/>
      <c r="J36" s="510"/>
      <c r="K36" s="510"/>
      <c r="L36" s="510"/>
      <c r="M36" s="510"/>
      <c r="N36" s="511"/>
      <c r="P36" s="545"/>
      <c r="Q36" s="546"/>
      <c r="R36" s="546"/>
      <c r="S36" s="546"/>
      <c r="T36" s="546"/>
      <c r="U36" s="547"/>
    </row>
    <row r="37" spans="1:21" outlineLevel="1">
      <c r="A37" s="530"/>
      <c r="B37" s="312" t="s">
        <v>375</v>
      </c>
      <c r="C37" s="252">
        <v>200</v>
      </c>
      <c r="D37" s="509"/>
      <c r="E37" s="510"/>
      <c r="F37" s="510"/>
      <c r="G37" s="554"/>
      <c r="I37" s="509"/>
      <c r="J37" s="510"/>
      <c r="K37" s="510"/>
      <c r="L37" s="510"/>
      <c r="M37" s="510"/>
      <c r="N37" s="511"/>
      <c r="P37" s="545"/>
      <c r="Q37" s="546"/>
      <c r="R37" s="546"/>
      <c r="S37" s="546"/>
      <c r="T37" s="546"/>
      <c r="U37" s="547"/>
    </row>
    <row r="38" spans="1:21" outlineLevel="1">
      <c r="A38" s="530"/>
      <c r="B38" s="312" t="s">
        <v>376</v>
      </c>
      <c r="C38" s="252">
        <v>1</v>
      </c>
      <c r="D38" s="512"/>
      <c r="E38" s="513"/>
      <c r="F38" s="513"/>
      <c r="G38" s="555"/>
      <c r="I38" s="509"/>
      <c r="J38" s="510"/>
      <c r="K38" s="510"/>
      <c r="L38" s="510"/>
      <c r="M38" s="510"/>
      <c r="N38" s="511"/>
      <c r="P38" s="545"/>
      <c r="Q38" s="546"/>
      <c r="R38" s="546"/>
      <c r="S38" s="546"/>
      <c r="T38" s="546"/>
      <c r="U38" s="547"/>
    </row>
    <row r="39" spans="1:21" outlineLevel="1">
      <c r="A39" s="530"/>
      <c r="B39" s="312" t="s">
        <v>377</v>
      </c>
      <c r="C39" s="558" t="s">
        <v>378</v>
      </c>
      <c r="D39" s="559"/>
      <c r="E39" s="559"/>
      <c r="F39" s="559"/>
      <c r="G39" s="560"/>
      <c r="I39" s="509"/>
      <c r="J39" s="510"/>
      <c r="K39" s="510"/>
      <c r="L39" s="510"/>
      <c r="M39" s="510"/>
      <c r="N39" s="511"/>
      <c r="P39" s="545"/>
      <c r="Q39" s="546"/>
      <c r="R39" s="546"/>
      <c r="S39" s="546"/>
      <c r="T39" s="546"/>
      <c r="U39" s="547"/>
    </row>
    <row r="40" spans="1:21" ht="14" outlineLevel="1" thickBot="1">
      <c r="A40" s="531"/>
      <c r="B40" s="313"/>
      <c r="C40" s="314"/>
      <c r="D40" s="540"/>
      <c r="E40" s="540"/>
      <c r="F40" s="540"/>
      <c r="G40" s="541"/>
      <c r="I40" s="509"/>
      <c r="J40" s="510"/>
      <c r="K40" s="510"/>
      <c r="L40" s="510"/>
      <c r="M40" s="510"/>
      <c r="N40" s="511"/>
      <c r="P40" s="545"/>
      <c r="Q40" s="546"/>
      <c r="R40" s="546"/>
      <c r="S40" s="546"/>
      <c r="T40" s="546"/>
      <c r="U40" s="547"/>
    </row>
    <row r="41" spans="1:21" outlineLevel="1">
      <c r="A41" s="154"/>
      <c r="B41" s="248"/>
      <c r="C41" s="248"/>
      <c r="D41" s="248"/>
      <c r="E41" s="248"/>
      <c r="F41" s="248"/>
      <c r="G41" s="248"/>
      <c r="I41" s="509"/>
      <c r="J41" s="510"/>
      <c r="K41" s="510"/>
      <c r="L41" s="510"/>
      <c r="M41" s="510"/>
      <c r="N41" s="511"/>
      <c r="P41" s="545"/>
      <c r="Q41" s="546"/>
      <c r="R41" s="546"/>
      <c r="S41" s="546"/>
      <c r="T41" s="546"/>
      <c r="U41" s="547"/>
    </row>
    <row r="42" spans="1:21" outlineLevel="1">
      <c r="A42" s="154"/>
      <c r="B42" s="248"/>
      <c r="C42" s="248"/>
      <c r="D42" s="248"/>
      <c r="E42" s="248"/>
      <c r="F42" s="248"/>
      <c r="G42" s="248"/>
      <c r="I42" s="509"/>
      <c r="J42" s="510"/>
      <c r="K42" s="510"/>
      <c r="L42" s="510"/>
      <c r="M42" s="510"/>
      <c r="N42" s="511"/>
      <c r="P42" s="545"/>
      <c r="Q42" s="546"/>
      <c r="R42" s="546"/>
      <c r="S42" s="546"/>
      <c r="T42" s="546"/>
      <c r="U42" s="547"/>
    </row>
    <row r="43" spans="1:21" outlineLevel="1">
      <c r="A43" s="154"/>
      <c r="B43" s="248"/>
      <c r="C43" s="248"/>
      <c r="D43" s="248"/>
      <c r="E43" s="248"/>
      <c r="F43" s="248"/>
      <c r="G43" s="248"/>
      <c r="I43" s="509"/>
      <c r="J43" s="510"/>
      <c r="K43" s="510"/>
      <c r="L43" s="510"/>
      <c r="M43" s="510"/>
      <c r="N43" s="511"/>
      <c r="P43" s="545"/>
      <c r="Q43" s="546"/>
      <c r="R43" s="546"/>
      <c r="S43" s="546"/>
      <c r="T43" s="546"/>
      <c r="U43" s="547"/>
    </row>
    <row r="44" spans="1:21" outlineLevel="1">
      <c r="A44" s="154"/>
      <c r="B44" s="248"/>
      <c r="C44" s="248"/>
      <c r="D44" s="248"/>
      <c r="E44" s="248"/>
      <c r="F44" s="248"/>
      <c r="G44" s="248"/>
      <c r="I44" s="509"/>
      <c r="J44" s="510"/>
      <c r="K44" s="510"/>
      <c r="L44" s="510"/>
      <c r="M44" s="510"/>
      <c r="N44" s="511"/>
      <c r="P44" s="545"/>
      <c r="Q44" s="546"/>
      <c r="R44" s="546"/>
      <c r="S44" s="546"/>
      <c r="T44" s="546"/>
      <c r="U44" s="547"/>
    </row>
    <row r="45" spans="1:21" outlineLevel="1">
      <c r="A45" s="154"/>
      <c r="B45" s="248"/>
      <c r="C45" s="248"/>
      <c r="D45" s="248"/>
      <c r="E45" s="248"/>
      <c r="F45" s="248"/>
      <c r="G45" s="248"/>
      <c r="I45" s="512"/>
      <c r="J45" s="513"/>
      <c r="K45" s="513"/>
      <c r="L45" s="513"/>
      <c r="M45" s="513"/>
      <c r="N45" s="514"/>
      <c r="P45" s="548"/>
      <c r="Q45" s="549"/>
      <c r="R45" s="549"/>
      <c r="S45" s="549"/>
      <c r="T45" s="549"/>
      <c r="U45" s="550"/>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25"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t="s">
        <v>368</v>
      </c>
      <c r="C54" s="325" t="s">
        <v>279</v>
      </c>
      <c r="D54" s="124" t="s">
        <v>389</v>
      </c>
      <c r="E54" s="343">
        <f>'Option_2 Workings'!E8/-1000000</f>
        <v>-5.8000000000000003E-2</v>
      </c>
      <c r="F54" s="343">
        <f>'Option_2 Workings'!F8/-1000000</f>
        <v>-5.8000000000000003E-2</v>
      </c>
      <c r="G54" s="343">
        <f>'Option_2 Workings'!G8/-1000000</f>
        <v>-5.8000000000000003E-2</v>
      </c>
      <c r="H54" s="343">
        <f>'Option_2 Workings'!H8/-1000000</f>
        <v>-5.8000000000000003E-2</v>
      </c>
      <c r="I54" s="343">
        <f>'Option_2 Workings'!I8/-1000000</f>
        <v>-5.8000000000000003E-2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526"/>
      <c r="B55" s="36" t="s">
        <v>370</v>
      </c>
      <c r="C55" s="121" t="s">
        <v>279</v>
      </c>
      <c r="D55" s="2" t="s">
        <v>389</v>
      </c>
      <c r="E55" s="241">
        <f>'Option_2 Workings'!E9/-1000000</f>
        <v>-0.29858400000000002</v>
      </c>
      <c r="F55" s="241">
        <f>'Option_2 Workings'!F9/-1000000</f>
        <v>-0.29858400000000002</v>
      </c>
      <c r="G55" s="241">
        <f>'Option_2 Workings'!G9/-1000000</f>
        <v>-0.29858400000000002</v>
      </c>
      <c r="H55" s="241">
        <f>'Option_2 Workings'!H9/-1000000</f>
        <v>-0.29858400000000002</v>
      </c>
      <c r="I55" s="241">
        <f>'Option_2 Workings'!I9/-1000000</f>
        <v>-0.29858400000000002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t="s">
        <v>371</v>
      </c>
      <c r="C56" s="121" t="s">
        <v>285</v>
      </c>
      <c r="D56" s="2" t="s">
        <v>389</v>
      </c>
      <c r="E56" s="241">
        <f>'Option_2 Workings'!E10/-1000000</f>
        <v>0</v>
      </c>
      <c r="F56" s="241">
        <f>'Option_2 Workings'!F10/-1000000</f>
        <v>0</v>
      </c>
      <c r="G56" s="241">
        <f>'Option_2 Workings'!G10/-1000000</f>
        <v>0</v>
      </c>
      <c r="H56" s="241">
        <f>'Option_2 Workings'!H10/-1000000</f>
        <v>0</v>
      </c>
      <c r="I56" s="241">
        <f>'Option_2 Workings'!I10/-1000000</f>
        <v>0</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t="s">
        <v>372</v>
      </c>
      <c r="C57" s="121" t="s">
        <v>279</v>
      </c>
      <c r="D57" s="2" t="s">
        <v>389</v>
      </c>
      <c r="E57" s="241">
        <f>'Option_2 Workings'!E11/-1000000</f>
        <v>0</v>
      </c>
      <c r="F57" s="241">
        <f>'Option_2 Workings'!F11/-1000000</f>
        <v>0</v>
      </c>
      <c r="G57" s="241">
        <f>'Option_2 Workings'!G11/-1000000</f>
        <v>0</v>
      </c>
      <c r="H57" s="241">
        <f>'Option_2 Workings'!H11/-1000000</f>
        <v>0</v>
      </c>
      <c r="I57" s="241">
        <f>'Option_2 Workings'!I11/-1000000</f>
        <v>0</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t="s">
        <v>373</v>
      </c>
      <c r="C58" s="121" t="s">
        <v>295</v>
      </c>
      <c r="D58" s="2" t="s">
        <v>389</v>
      </c>
      <c r="E58" s="241">
        <f>'Option_2 Workings'!E12/-1000000</f>
        <v>-0.63475199999999998</v>
      </c>
      <c r="F58" s="241">
        <f>'Option_2 Workings'!F12/-1000000</f>
        <v>-0.63475199999999998</v>
      </c>
      <c r="G58" s="241">
        <f>'Option_2 Workings'!G12/-1000000</f>
        <v>-0.31737599999999999</v>
      </c>
      <c r="H58" s="241">
        <f>'Option_2 Workings'!H12/-1000000</f>
        <v>0</v>
      </c>
      <c r="I58" s="241">
        <f>'Option_2 Workings'!I12/-1000000</f>
        <v>0</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t="s">
        <v>374</v>
      </c>
      <c r="C59" s="121" t="s">
        <v>279</v>
      </c>
      <c r="D59" s="2" t="s">
        <v>389</v>
      </c>
      <c r="E59" s="241">
        <f>'Option_2 Workings'!E13/-1000000</f>
        <v>-0.51039999999999996</v>
      </c>
      <c r="F59" s="241">
        <f>'Option_2 Workings'!F13/-1000000</f>
        <v>-0.51039999999999996</v>
      </c>
      <c r="G59" s="241">
        <f>'Option_2 Workings'!G13/-1000000</f>
        <v>-0.51039999999999996</v>
      </c>
      <c r="H59" s="241">
        <f>'Option_2 Workings'!H13/-1000000</f>
        <v>-0.51039999999999996</v>
      </c>
      <c r="I59" s="241">
        <f>'Option_2 Workings'!I13/-1000000</f>
        <v>-0.51039999999999996</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t="s">
        <v>375</v>
      </c>
      <c r="C60" s="121" t="s">
        <v>279</v>
      </c>
      <c r="D60" s="2" t="s">
        <v>389</v>
      </c>
      <c r="E60" s="241">
        <f>'Option_2 Workings'!E14/-1000000</f>
        <v>-6.9599999999999995E-2</v>
      </c>
      <c r="F60" s="241">
        <f>'Option_2 Workings'!F14/-1000000</f>
        <v>-6.9599999999999995E-2</v>
      </c>
      <c r="G60" s="241">
        <f>'Option_2 Workings'!G14/-1000000</f>
        <v>-6.9599999999999995E-2</v>
      </c>
      <c r="H60" s="241">
        <f>'Option_2 Workings'!H14/-1000000</f>
        <v>-6.9599999999999995E-2</v>
      </c>
      <c r="I60" s="241">
        <f>'Option_2 Workings'!I14/-1000000</f>
        <v>-6.9599999999999995E-2</v>
      </c>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t="s">
        <v>376</v>
      </c>
      <c r="C61" s="121" t="s">
        <v>279</v>
      </c>
      <c r="D61" s="2" t="s">
        <v>389</v>
      </c>
      <c r="E61" s="241">
        <f>'Option_2 Workings'!E15/-1000000</f>
        <v>-9.0480000000000005E-2</v>
      </c>
      <c r="F61" s="241">
        <f>'Option_2 Workings'!F15/-1000000</f>
        <v>-0.36192000000000002</v>
      </c>
      <c r="G61" s="241">
        <f>'Option_2 Workings'!G15/-1000000</f>
        <v>-0.36192000000000002</v>
      </c>
      <c r="H61" s="241">
        <f>'Option_2 Workings'!H15/-1000000</f>
        <v>-9.0480000000000005E-2</v>
      </c>
      <c r="I61" s="241">
        <f>'Option_2 Workings'!I15/-1000000</f>
        <v>0</v>
      </c>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-1.661816</v>
      </c>
      <c r="F64" s="23">
        <f t="shared" ref="F64:BB64" si="3">SUM(F54:F63)</f>
        <v>-1.9332560000000001</v>
      </c>
      <c r="G64" s="23">
        <f t="shared" si="3"/>
        <v>-1.6158799999999998</v>
      </c>
      <c r="H64" s="23">
        <f t="shared" si="3"/>
        <v>-1.027064</v>
      </c>
      <c r="I64" s="23">
        <f t="shared" si="3"/>
        <v>-0.93658399999999997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-14.894267389414768</v>
      </c>
      <c r="F75" s="275">
        <f>-F158*'Fixed Data'!$B$27/10^2</f>
        <v>-14.343666067790876</v>
      </c>
      <c r="G75" s="275">
        <f>-G158*'Fixed Data'!$B$27/10^2</f>
        <v>-13.745604322567704</v>
      </c>
      <c r="H75" s="275">
        <f>-H158*'Fixed Data'!$B$27/10^2</f>
        <v>-13.122630913337868</v>
      </c>
      <c r="I75" s="275">
        <f>-I158*'Fixed Data'!$B$27/10^2</f>
        <v>-12.49147929620772</v>
      </c>
      <c r="J75" s="275">
        <f>-J158*'Fixed Data'!$B$27/10^2</f>
        <v>-13.119904844037764</v>
      </c>
      <c r="K75" s="275">
        <f>-K158*'Fixed Data'!$B$27/10^2</f>
        <v>-12.911338351194452</v>
      </c>
      <c r="L75" s="275">
        <f>-L158*'Fixed Data'!$B$27/10^2</f>
        <v>-12.840907497146643</v>
      </c>
      <c r="M75" s="275">
        <f>-M158*'Fixed Data'!$B$27/10^2</f>
        <v>-12.957383564126285</v>
      </c>
      <c r="N75" s="275">
        <f>-N158*'Fixed Data'!$B$27/10^2</f>
        <v>-12.903209804155789</v>
      </c>
      <c r="O75" s="275">
        <f>-O158*'Fixed Data'!$B$27/10^2</f>
        <v>-12.900500288476239</v>
      </c>
      <c r="P75" s="275">
        <f>-P158*'Fixed Data'!$B$27/10^2</f>
        <v>-12.920364552252773</v>
      </c>
      <c r="Q75" s="275">
        <f>-Q158*'Fixed Data'!$B$27/10^2</f>
        <v>-12.908024881628267</v>
      </c>
      <c r="R75" s="275">
        <f>-R158*'Fixed Data'!$B$27/10^2</f>
        <v>-12.909629907452427</v>
      </c>
      <c r="S75" s="275">
        <f>-S158*'Fixed Data'!$B$27/10^2</f>
        <v>-12.912673113777821</v>
      </c>
      <c r="T75" s="275">
        <f>-T158*'Fixed Data'!$B$27/10^2</f>
        <v>-12.910109300952838</v>
      </c>
      <c r="U75" s="275">
        <f>-U158*'Fixed Data'!$B$27/10^2</f>
        <v>-12.910804107394362</v>
      </c>
      <c r="V75" s="275">
        <f>-V158*'Fixed Data'!$B$27/10^2</f>
        <v>-12.911195507375005</v>
      </c>
      <c r="W75" s="275">
        <f>-W158*'Fixed Data'!$B$27/10^2</f>
        <v>-12.910702971907401</v>
      </c>
      <c r="X75" s="275">
        <f>-X158*'Fixed Data'!$B$27/10^2</f>
        <v>-12.91090086222559</v>
      </c>
      <c r="Y75" s="275">
        <f>-Y158*'Fixed Data'!$B$27/10^2</f>
        <v>-12.910933113836</v>
      </c>
      <c r="Z75" s="275">
        <f>-Z158*'Fixed Data'!$B$27/10^2</f>
        <v>-12.910845649322995</v>
      </c>
      <c r="AA75" s="275">
        <f>-AA158*'Fixed Data'!$B$27/10^2</f>
        <v>-12.91089320846153</v>
      </c>
      <c r="AB75" s="275">
        <f>-AB158*'Fixed Data'!$B$27/10^2</f>
        <v>-12.91089065720684</v>
      </c>
      <c r="AC75" s="275">
        <f>-AC158*'Fixed Data'!$B$27/10^2</f>
        <v>-12.91087650499712</v>
      </c>
      <c r="AD75" s="275">
        <f>-AD158*'Fixed Data'!$B$27/10^2</f>
        <v>-12.910886790221831</v>
      </c>
      <c r="AE75" s="275">
        <f>-AE158*'Fixed Data'!$B$27/10^2</f>
        <v>-12.910884650808596</v>
      </c>
      <c r="AF75" s="275">
        <f>-AF158*'Fixed Data'!$B$27/10^2</f>
        <v>-12.910882648675846</v>
      </c>
      <c r="AG75" s="275">
        <f>-AG158*'Fixed Data'!$B$27/10^2</f>
        <v>-12.910884696568756</v>
      </c>
      <c r="AH75" s="275">
        <f>-AH158*'Fixed Data'!$B$27/10^2</f>
        <v>-12.910883998684399</v>
      </c>
      <c r="AI75" s="275">
        <f>-AI158*'Fixed Data'!$B$27/10^2</f>
        <v>-12.910883781309668</v>
      </c>
      <c r="AJ75" s="275">
        <f>-AJ158*'Fixed Data'!$B$27/10^2</f>
        <v>-12.910884158854273</v>
      </c>
      <c r="AK75" s="275">
        <f>-AK158*'Fixed Data'!$B$27/10^2</f>
        <v>-12.910883979616113</v>
      </c>
      <c r="AL75" s="275">
        <f>-AL158*'Fixed Data'!$B$27/10^2</f>
        <v>-12.910883973260018</v>
      </c>
      <c r="AM75" s="275">
        <f>-AM158*'Fixed Data'!$B$27/10^2</f>
        <v>-12.910884037243466</v>
      </c>
      <c r="AN75" s="275">
        <f>-AN158*'Fixed Data'!$B$27/10^2</f>
        <v>-12.910883996706533</v>
      </c>
      <c r="AO75" s="275">
        <f>-AO158*'Fixed Data'!$B$27/10^2</f>
        <v>-12.910884002403336</v>
      </c>
      <c r="AP75" s="275">
        <f>-AP158*'Fixed Data'!$B$27/10^2</f>
        <v>-12.910884012117776</v>
      </c>
      <c r="AQ75" s="275">
        <f>-AQ158*'Fixed Data'!$B$27/10^2</f>
        <v>-12.910884003742549</v>
      </c>
      <c r="AR75" s="275">
        <f>-AR158*'Fixed Data'!$B$27/10^2</f>
        <v>-12.910884006087889</v>
      </c>
      <c r="AS75" s="275">
        <f>-AS158*'Fixed Data'!$B$27/10^2</f>
        <v>-12.910884007316072</v>
      </c>
      <c r="AT75" s="275">
        <f>-AT158*'Fixed Data'!$B$27/10^2</f>
        <v>-12.910884005715502</v>
      </c>
      <c r="AU75" s="275">
        <f>-AU158*'Fixed Data'!$B$27/10^2</f>
        <v>-12.910884006373154</v>
      </c>
      <c r="AV75" s="275">
        <f>-AV158*'Fixed Data'!$B$27/10^2</f>
        <v>-12.910884006468244</v>
      </c>
      <c r="AW75" s="275">
        <f>-AW158*'Fixed Data'!$B$27/10^2</f>
        <v>-12.910884006185633</v>
      </c>
      <c r="AX75" s="275">
        <f>-AX158*'Fixed Data'!$B$27/10^2</f>
        <v>-12.910884006342345</v>
      </c>
      <c r="AY75" s="275">
        <f>-AY158*'Fixed Data'!$B$27/10^2</f>
        <v>-12.910884006332074</v>
      </c>
      <c r="AZ75" s="275">
        <f>-AZ158*'Fixed Data'!$B$27/10^2</f>
        <v>-12.910884006286686</v>
      </c>
      <c r="BA75" s="275">
        <f>-BA158*'Fixed Data'!$B$27/10^2</f>
        <v>-12.910884006320368</v>
      </c>
      <c r="BB75" s="275">
        <f>-BB158*'Fixed Data'!$B$27/10^2</f>
        <v>-12.910884006313045</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-14.894267389414768</v>
      </c>
      <c r="F77" s="23">
        <f t="shared" si="5"/>
        <v>-14.343666067790876</v>
      </c>
      <c r="G77" s="23">
        <f t="shared" si="5"/>
        <v>-13.745604322567704</v>
      </c>
      <c r="H77" s="23">
        <f t="shared" si="5"/>
        <v>-13.122630913337868</v>
      </c>
      <c r="I77" s="23">
        <f t="shared" si="5"/>
        <v>-12.49147929620772</v>
      </c>
      <c r="J77" s="23">
        <f t="shared" si="5"/>
        <v>-13.119904844037764</v>
      </c>
      <c r="K77" s="23">
        <f t="shared" si="5"/>
        <v>-12.911338351194452</v>
      </c>
      <c r="L77" s="23">
        <f t="shared" si="5"/>
        <v>-12.840907497146643</v>
      </c>
      <c r="M77" s="23">
        <f t="shared" si="5"/>
        <v>-12.957383564126285</v>
      </c>
      <c r="N77" s="23">
        <f t="shared" si="5"/>
        <v>-12.903209804155789</v>
      </c>
      <c r="O77" s="23">
        <f t="shared" si="5"/>
        <v>-12.900500288476239</v>
      </c>
      <c r="P77" s="23">
        <f t="shared" si="5"/>
        <v>-12.920364552252773</v>
      </c>
      <c r="Q77" s="23">
        <f t="shared" si="5"/>
        <v>-12.908024881628267</v>
      </c>
      <c r="R77" s="23">
        <f t="shared" si="5"/>
        <v>-12.909629907452427</v>
      </c>
      <c r="S77" s="23">
        <f t="shared" si="5"/>
        <v>-12.912673113777821</v>
      </c>
      <c r="T77" s="23">
        <f t="shared" si="5"/>
        <v>-12.910109300952838</v>
      </c>
      <c r="U77" s="23">
        <f t="shared" si="5"/>
        <v>-12.910804107394362</v>
      </c>
      <c r="V77" s="23">
        <f t="shared" si="5"/>
        <v>-12.911195507375005</v>
      </c>
      <c r="W77" s="23">
        <f t="shared" si="5"/>
        <v>-12.910702971907401</v>
      </c>
      <c r="X77" s="23">
        <f t="shared" si="5"/>
        <v>-12.91090086222559</v>
      </c>
      <c r="Y77" s="23">
        <f t="shared" si="5"/>
        <v>-12.910933113836</v>
      </c>
      <c r="Z77" s="23">
        <f t="shared" si="5"/>
        <v>-12.910845649322995</v>
      </c>
      <c r="AA77" s="23">
        <f t="shared" si="5"/>
        <v>-12.91089320846153</v>
      </c>
      <c r="AB77" s="23">
        <f t="shared" si="5"/>
        <v>-12.91089065720684</v>
      </c>
      <c r="AC77" s="23">
        <f t="shared" si="5"/>
        <v>-12.91087650499712</v>
      </c>
      <c r="AD77" s="23">
        <f t="shared" si="5"/>
        <v>-12.910886790221831</v>
      </c>
      <c r="AE77" s="23">
        <f t="shared" si="5"/>
        <v>-12.910884650808596</v>
      </c>
      <c r="AF77" s="23">
        <f t="shared" si="5"/>
        <v>-12.910882648675846</v>
      </c>
      <c r="AG77" s="23">
        <f t="shared" si="5"/>
        <v>-12.910884696568756</v>
      </c>
      <c r="AH77" s="23">
        <f t="shared" si="5"/>
        <v>-12.910883998684399</v>
      </c>
      <c r="AI77" s="23">
        <f t="shared" si="5"/>
        <v>-12.910883781309668</v>
      </c>
      <c r="AJ77" s="23">
        <f t="shared" si="5"/>
        <v>-12.910884158854273</v>
      </c>
      <c r="AK77" s="23">
        <f t="shared" ref="AK77:BB77" si="6">SUM(AK75:AK76)</f>
        <v>-12.910883979616113</v>
      </c>
      <c r="AL77" s="23">
        <f t="shared" si="6"/>
        <v>-12.910883973260018</v>
      </c>
      <c r="AM77" s="23">
        <f t="shared" si="6"/>
        <v>-12.910884037243466</v>
      </c>
      <c r="AN77" s="23">
        <f t="shared" si="6"/>
        <v>-12.910883996706533</v>
      </c>
      <c r="AO77" s="23">
        <f t="shared" si="6"/>
        <v>-12.910884002403336</v>
      </c>
      <c r="AP77" s="23">
        <f t="shared" si="6"/>
        <v>-12.910884012117776</v>
      </c>
      <c r="AQ77" s="23">
        <f t="shared" si="6"/>
        <v>-12.910884003742549</v>
      </c>
      <c r="AR77" s="23">
        <f t="shared" si="6"/>
        <v>-12.910884006087889</v>
      </c>
      <c r="AS77" s="23">
        <f t="shared" si="6"/>
        <v>-12.910884007316072</v>
      </c>
      <c r="AT77" s="23">
        <f t="shared" si="6"/>
        <v>-12.910884005715502</v>
      </c>
      <c r="AU77" s="23">
        <f t="shared" si="6"/>
        <v>-12.910884006373154</v>
      </c>
      <c r="AV77" s="23">
        <f t="shared" si="6"/>
        <v>-12.910884006468244</v>
      </c>
      <c r="AW77" s="23">
        <f t="shared" si="6"/>
        <v>-12.910884006185633</v>
      </c>
      <c r="AX77" s="23">
        <f t="shared" si="6"/>
        <v>-12.910884006342345</v>
      </c>
      <c r="AY77" s="23">
        <f t="shared" si="6"/>
        <v>-12.910884006332074</v>
      </c>
      <c r="AZ77" s="23">
        <f t="shared" si="6"/>
        <v>-12.910884006286686</v>
      </c>
      <c r="BA77" s="23">
        <f t="shared" si="6"/>
        <v>-12.910884006320368</v>
      </c>
      <c r="BB77" s="255">
        <f t="shared" si="6"/>
        <v>-12.910884006313045</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-0.56003199199999998</v>
      </c>
      <c r="F82" s="21">
        <f t="shared" si="8"/>
        <v>-0.65150727200000003</v>
      </c>
      <c r="G82" s="21">
        <f t="shared" si="8"/>
        <v>-0.54455155999999993</v>
      </c>
      <c r="H82" s="21">
        <f t="shared" si="8"/>
        <v>-0.34612056800000002</v>
      </c>
      <c r="I82" s="21">
        <f t="shared" si="8"/>
        <v>-0.31562880800000004</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-1.1017840080000001</v>
      </c>
      <c r="F83" s="21">
        <f t="shared" si="9"/>
        <v>-1.2817487280000002</v>
      </c>
      <c r="G83" s="21">
        <f t="shared" si="9"/>
        <v>-1.0713284399999998</v>
      </c>
      <c r="H83" s="21">
        <f t="shared" si="9"/>
        <v>-0.68094343199999996</v>
      </c>
      <c r="I83" s="21">
        <f t="shared" si="9"/>
        <v>-0.62095519199999993</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-4.666933266666666E-2</v>
      </c>
      <c r="G84" s="21">
        <f>IF($E$82&lt;0,(IF(2050-F$80&lt;=0,0,(2/(2050-F$80+1))*(1-(SUM($E84:F84)/$E$82))*$E$82*'Fixed Data'!D$52)),0)</f>
        <v>-4.4640231246376803E-2</v>
      </c>
      <c r="H84" s="21">
        <f>IF($E$82&lt;0,(IF(2050-G$80&lt;=0,0,(2/(2050-G$80+1))*(1-(SUM($E84:G84)/$E$82))*$E$82*'Fixed Data'!E$52)),0)</f>
        <v>-4.261112982608696E-2</v>
      </c>
      <c r="I84" s="21">
        <f>IF($E$82&lt;0,(IF(2050-H$80&lt;=0,0,(2/(2050-H$80+1))*(1-(SUM($E84:H84)/$E$82))*$E$82*'Fixed Data'!F$52)),0)</f>
        <v>-4.0582028405797103E-2</v>
      </c>
      <c r="J84" s="21">
        <f>IF($E$82&lt;0,(IF(2050-I$80&lt;=0,0,(2/(2050-I$80+1))*(1-(SUM($E84:I84)/$E$82))*$E$82*'Fixed Data'!G$52)),0)</f>
        <v>-3.8552926985507247E-2</v>
      </c>
      <c r="K84" s="21">
        <f>IF($E$82&lt;0,(IF(2050-J$80&lt;=0,0,(2/(2050-J$80+1))*(1-(SUM($E84:J84)/$E$82))*$E$82*'Fixed Data'!H$52)),0)</f>
        <v>-3.6523825565217397E-2</v>
      </c>
      <c r="L84" s="21">
        <f>IF($E$82&lt;0,(IF(2050-K$80&lt;=0,0,(2/(2050-K$80+1))*(1-(SUM($E84:K84)/$E$82))*$E$82*'Fixed Data'!I$52)),0)</f>
        <v>-3.4494724144927533E-2</v>
      </c>
      <c r="M84" s="21">
        <f>IF($E$82&lt;0,(IF(2050-L$80&lt;=0,0,(2/(2050-L$80+1))*(1-(SUM($E84:L84)/$E$82))*$E$82*'Fixed Data'!J$52)),0)</f>
        <v>-3.2465622724637676E-2</v>
      </c>
      <c r="N84" s="21">
        <f>IF($E$82&lt;0,(IF(2050-M$80&lt;=0,0,(2/(2050-M$80+1))*(1-(SUM($E84:M84)/$E$82))*$E$82*'Fixed Data'!K$52)),0)</f>
        <v>-3.0436521304347829E-2</v>
      </c>
      <c r="O84" s="21">
        <f>IF($E$82&lt;0,(IF(2050-N$80&lt;=0,0,(2/(2050-N$80+1))*(1-(SUM($E84:N84)/$E$82))*$E$82*'Fixed Data'!L$52)),0)</f>
        <v>-2.8407419884057972E-2</v>
      </c>
      <c r="P84" s="21">
        <f>IF($E$82&lt;0,(IF(2050-O$80&lt;=0,0,(2/(2050-O$80+1))*(1-(SUM($E84:O84)/$E$82))*$E$82*'Fixed Data'!M$52)),0)</f>
        <v>-2.6378318463768115E-2</v>
      </c>
      <c r="Q84" s="21">
        <f>IF($E$82&lt;0,(IF(2050-P$80&lt;=0,0,(2/(2050-P$80+1))*(1-(SUM($E84:P84)/$E$82))*$E$82*'Fixed Data'!N$52)),0)</f>
        <v>-2.4349217043478262E-2</v>
      </c>
      <c r="R84" s="21">
        <f>IF($E$82&lt;0,(IF(2050-Q$80&lt;=0,0,(2/(2050-Q$80+1))*(1-(SUM($E84:Q84)/$E$82))*$E$82*'Fixed Data'!O$52)),0)</f>
        <v>-2.2320115623188412E-2</v>
      </c>
      <c r="S84" s="21">
        <f>IF($E$82&lt;0,(IF(2050-R$80&lt;=0,0,(2/(2050-R$80+1))*(1-(SUM($E84:R84)/$E$82))*$E$82*'Fixed Data'!P$52)),0)</f>
        <v>-2.0291014202898552E-2</v>
      </c>
      <c r="T84" s="21">
        <f>IF($E$82&lt;0,(IF(2050-S$80&lt;=0,0,(2/(2050-S$80+1))*(1-(SUM($E84:S84)/$E$82))*$E$82*'Fixed Data'!Q$52)),0)</f>
        <v>-1.8261912782608702E-2</v>
      </c>
      <c r="U84" s="21">
        <f>IF($E$82&lt;0,(IF(2050-T$80&lt;=0,0,(2/(2050-T$80+1))*(1-(SUM($E84:T84)/$E$82))*$E$82*'Fixed Data'!R$52)),0)</f>
        <v>-1.6232811362318841E-2</v>
      </c>
      <c r="V84" s="21">
        <f>IF($E$82&lt;0,(IF(2050-U$80&lt;=0,0,(2/(2050-U$80+1))*(1-(SUM($E84:U84)/$E$82))*$E$82*'Fixed Data'!S$52)),0)</f>
        <v>-1.4203709942028986E-2</v>
      </c>
      <c r="W84" s="21">
        <f>IF($E$82&lt;0,(IF(2050-V$80&lt;=0,0,(2/(2050-V$80+1))*(1-(SUM($E84:V84)/$E$82))*$E$82*'Fixed Data'!T$52)),0)</f>
        <v>-1.2174608521739129E-2</v>
      </c>
      <c r="X84" s="21">
        <f>IF($E$82&lt;0,(IF(2050-W$80&lt;=0,0,(2/(2050-W$80+1))*(1-(SUM($E84:W84)/$E$82))*$E$82*'Fixed Data'!U$52)),0)</f>
        <v>-1.0145507101449278E-2</v>
      </c>
      <c r="Y84" s="21">
        <f>IF($E$82&lt;0,(IF(2050-X$80&lt;=0,0,(2/(2050-X$80+1))*(1-(SUM($E84:X84)/$E$82))*$E$82*'Fixed Data'!V$52)),0)</f>
        <v>-8.1164056811594311E-3</v>
      </c>
      <c r="Z84" s="21">
        <f>IF($E$82&lt;0,(IF(2050-Y$80&lt;=0,0,(2/(2050-Y$80+1))*(1-(SUM($E84:Y84)/$E$82))*$E$82*'Fixed Data'!W$52)),0)</f>
        <v>-6.0873042608695612E-3</v>
      </c>
      <c r="AA84" s="21">
        <f>IF($E$82&lt;0,(IF(2050-Z$80&lt;=0,0,(2/(2050-Z$80+1))*(1-(SUM($E84:Z84)/$E$82))*$E$82*'Fixed Data'!X$52)),0)</f>
        <v>-4.0582028405797277E-3</v>
      </c>
      <c r="AB84" s="21">
        <f>IF($E$82&lt;0,(IF(2050-AA$80&lt;=0,0,(2/(2050-AA$80+1))*(1-(SUM($E84:AA84)/$E$82))*$E$82*'Fixed Data'!Y$52)),0)</f>
        <v>-2.0291014202898638E-3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-5.6652806260869569E-2</v>
      </c>
      <c r="H85" s="21">
        <f>IF($F$82&lt;0,(IF(2050-G$80&lt;=0,0,(2/(2050-G$80+1))*(1-(SUM($E85:G85)/$F$82))*$F$82*'Fixed Data'!E$52)),0)</f>
        <v>-5.4077678703557321E-2</v>
      </c>
      <c r="I85" s="21">
        <f>IF($F$82&lt;0,(IF(2050-H$80&lt;=0,0,(2/(2050-H$80+1))*(1-(SUM($E85:H85)/$F$82))*$F$82*'Fixed Data'!F$52)),0)</f>
        <v>-5.1502551146245051E-2</v>
      </c>
      <c r="J85" s="21">
        <f>IF($F$82&lt;0,(IF(2050-I$80&lt;=0,0,(2/(2050-I$80+1))*(1-(SUM($E85:I85)/$F$82))*$F$82*'Fixed Data'!G$52)),0)</f>
        <v>-4.8927423588932817E-2</v>
      </c>
      <c r="K85" s="21">
        <f>IF($F$82&lt;0,(IF(2050-J$80&lt;=0,0,(2/(2050-J$80+1))*(1-(SUM($E85:J85)/$F$82))*$F$82*'Fixed Data'!H$52)),0)</f>
        <v>-4.6352296031620548E-2</v>
      </c>
      <c r="L85" s="21">
        <f>IF($F$82&lt;0,(IF(2050-K$80&lt;=0,0,(2/(2050-K$80+1))*(1-(SUM($E85:K85)/$F$82))*$F$82*'Fixed Data'!I$52)),0)</f>
        <v>-4.3777168474308299E-2</v>
      </c>
      <c r="M85" s="21">
        <f>IF($F$82&lt;0,(IF(2050-L$80&lt;=0,0,(2/(2050-L$80+1))*(1-(SUM($E85:L85)/$F$82))*$F$82*'Fixed Data'!J$52)),0)</f>
        <v>-4.1202040916996044E-2</v>
      </c>
      <c r="N85" s="21">
        <f>IF($F$82&lt;0,(IF(2050-M$80&lt;=0,0,(2/(2050-M$80+1))*(1-(SUM($E85:M85)/$F$82))*$F$82*'Fixed Data'!K$52)),0)</f>
        <v>-3.8626913359683802E-2</v>
      </c>
      <c r="O85" s="21">
        <f>IF($F$82&lt;0,(IF(2050-N$80&lt;=0,0,(2/(2050-N$80+1))*(1-(SUM($E85:N85)/$F$82))*$F$82*'Fixed Data'!L$52)),0)</f>
        <v>-3.6051785802371547E-2</v>
      </c>
      <c r="P85" s="21">
        <f>IF($F$82&lt;0,(IF(2050-O$80&lt;=0,0,(2/(2050-O$80+1))*(1-(SUM($E85:O85)/$F$82))*$F$82*'Fixed Data'!M$52)),0)</f>
        <v>-3.3476658245059292E-2</v>
      </c>
      <c r="Q85" s="21">
        <f>IF($F$82&lt;0,(IF(2050-P$80&lt;=0,0,(2/(2050-P$80+1))*(1-(SUM($E85:P85)/$F$82))*$F$82*'Fixed Data'!N$52)),0)</f>
        <v>-3.090153068774704E-2</v>
      </c>
      <c r="R85" s="21">
        <f>IF($F$82&lt;0,(IF(2050-Q$80&lt;=0,0,(2/(2050-Q$80+1))*(1-(SUM($E85:Q85)/$F$82))*$F$82*'Fixed Data'!O$52)),0)</f>
        <v>-2.8326403130434788E-2</v>
      </c>
      <c r="S85" s="21">
        <f>IF($F$82&lt;0,(IF(2050-R$80&lt;=0,0,(2/(2050-R$80+1))*(1-(SUM($E85:R85)/$F$82))*$F$82*'Fixed Data'!P$52)),0)</f>
        <v>-2.5751275573122526E-2</v>
      </c>
      <c r="T85" s="21">
        <f>IF($F$82&lt;0,(IF(2050-S$80&lt;=0,0,(2/(2050-S$80+1))*(1-(SUM($E85:S85)/$F$82))*$F$82*'Fixed Data'!Q$52)),0)</f>
        <v>-2.3176148015810274E-2</v>
      </c>
      <c r="U85" s="21">
        <f>IF($F$82&lt;0,(IF(2050-T$80&lt;=0,0,(2/(2050-T$80+1))*(1-(SUM($E85:T85)/$F$82))*$F$82*'Fixed Data'!R$52)),0)</f>
        <v>-2.0601020458498018E-2</v>
      </c>
      <c r="V85" s="21">
        <f>IF($F$82&lt;0,(IF(2050-U$80&lt;=0,0,(2/(2050-U$80+1))*(1-(SUM($E85:U85)/$F$82))*$F$82*'Fixed Data'!S$52)),0)</f>
        <v>-1.8025892901185777E-2</v>
      </c>
      <c r="W85" s="21">
        <f>IF($F$82&lt;0,(IF(2050-V$80&lt;=0,0,(2/(2050-V$80+1))*(1-(SUM($E85:V85)/$F$82))*$F$82*'Fixed Data'!T$52)),0)</f>
        <v>-1.545076534387353E-2</v>
      </c>
      <c r="X85" s="21">
        <f>IF($F$82&lt;0,(IF(2050-W$80&lt;=0,0,(2/(2050-W$80+1))*(1-(SUM($E85:W85)/$F$82))*$F$82*'Fixed Data'!U$52)),0)</f>
        <v>-1.2875637786561263E-2</v>
      </c>
      <c r="Y85" s="21">
        <f>IF($F$82&lt;0,(IF(2050-X$80&lt;=0,0,(2/(2050-X$80+1))*(1-(SUM($E85:X85)/$F$82))*$F$82*'Fixed Data'!V$52)),0)</f>
        <v>-1.0300510229249011E-2</v>
      </c>
      <c r="Z85" s="21">
        <f>IF($F$82&lt;0,(IF(2050-Y$80&lt;=0,0,(2/(2050-Y$80+1))*(1-(SUM($E85:Y85)/$F$82))*$F$82*'Fixed Data'!W$52)),0)</f>
        <v>-7.7253826719367149E-3</v>
      </c>
      <c r="AA85" s="21">
        <f>IF($F$82&lt;0,(IF(2050-Z$80&lt;=0,0,(2/(2050-Z$80+1))*(1-(SUM($E85:Z85)/$F$82))*$F$82*'Fixed Data'!X$52)),0)</f>
        <v>-5.1502551146245237E-3</v>
      </c>
      <c r="AB85" s="21">
        <f>IF($F$82&lt;0,(IF(2050-AA$80&lt;=0,0,(2/(2050-AA$80+1))*(1-(SUM($E85:AA85)/$F$82))*$F$82*'Fixed Data'!Y$52)),0)</f>
        <v>-2.575127557312238E-3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-4.950468727272727E-2</v>
      </c>
      <c r="I86" s="21">
        <f>IF($G$82&lt;0,(IF(2050-H$80&lt;=0,0,(2/(2050-H$80+1))*(1-(SUM($E86:H86)/$G$82))*$G$82*'Fixed Data'!F$52)),0)</f>
        <v>-4.7147321212121202E-2</v>
      </c>
      <c r="J86" s="21">
        <f>IF($G$82&lt;0,(IF(2050-I$80&lt;=0,0,(2/(2050-I$80+1))*(1-(SUM($E86:I86)/$G$82))*$G$82*'Fixed Data'!G$52)),0)</f>
        <v>-4.4789955151515147E-2</v>
      </c>
      <c r="K86" s="21">
        <f>IF($G$82&lt;0,(IF(2050-J$80&lt;=0,0,(2/(2050-J$80+1))*(1-(SUM($E86:J86)/$G$82))*$G$82*'Fixed Data'!H$52)),0)</f>
        <v>-4.2432589090909079E-2</v>
      </c>
      <c r="L86" s="21">
        <f>IF($G$82&lt;0,(IF(2050-K$80&lt;=0,0,(2/(2050-K$80+1))*(1-(SUM($E86:K86)/$G$82))*$G$82*'Fixed Data'!I$52)),0)</f>
        <v>-4.0075223030303024E-2</v>
      </c>
      <c r="M86" s="21">
        <f>IF($G$82&lt;0,(IF(2050-L$80&lt;=0,0,(2/(2050-L$80+1))*(1-(SUM($E86:L86)/$G$82))*$G$82*'Fixed Data'!J$52)),0)</f>
        <v>-3.7717856969696963E-2</v>
      </c>
      <c r="N86" s="21">
        <f>IF($G$82&lt;0,(IF(2050-M$80&lt;=0,0,(2/(2050-M$80+1))*(1-(SUM($E86:M86)/$G$82))*$G$82*'Fixed Data'!K$52)),0)</f>
        <v>-3.5360490909090901E-2</v>
      </c>
      <c r="O86" s="21">
        <f>IF($G$82&lt;0,(IF(2050-N$80&lt;=0,0,(2/(2050-N$80+1))*(1-(SUM($E86:N86)/$G$82))*$G$82*'Fixed Data'!L$52)),0)</f>
        <v>-3.3003124848484847E-2</v>
      </c>
      <c r="P86" s="21">
        <f>IF($G$82&lt;0,(IF(2050-O$80&lt;=0,0,(2/(2050-O$80+1))*(1-(SUM($E86:O86)/$G$82))*$G$82*'Fixed Data'!M$52)),0)</f>
        <v>-3.0645758787878782E-2</v>
      </c>
      <c r="Q86" s="21">
        <f>IF($G$82&lt;0,(IF(2050-P$80&lt;=0,0,(2/(2050-P$80+1))*(1-(SUM($E86:P86)/$G$82))*$G$82*'Fixed Data'!N$52)),0)</f>
        <v>-2.8288392727272727E-2</v>
      </c>
      <c r="R86" s="21">
        <f>IF($G$82&lt;0,(IF(2050-Q$80&lt;=0,0,(2/(2050-Q$80+1))*(1-(SUM($E86:Q86)/$G$82))*$G$82*'Fixed Data'!O$52)),0)</f>
        <v>-2.5931026666666662E-2</v>
      </c>
      <c r="S86" s="21">
        <f>IF($G$82&lt;0,(IF(2050-R$80&lt;=0,0,(2/(2050-R$80+1))*(1-(SUM($E86:R86)/$G$82))*$G$82*'Fixed Data'!P$52)),0)</f>
        <v>-2.3573660606060611E-2</v>
      </c>
      <c r="T86" s="21">
        <f>IF($G$82&lt;0,(IF(2050-S$80&lt;=0,0,(2/(2050-S$80+1))*(1-(SUM($E86:S86)/$G$82))*$G$82*'Fixed Data'!Q$52)),0)</f>
        <v>-2.121629454545455E-2</v>
      </c>
      <c r="U86" s="21">
        <f>IF($G$82&lt;0,(IF(2050-T$80&lt;=0,0,(2/(2050-T$80+1))*(1-(SUM($E86:T86)/$G$82))*$G$82*'Fixed Data'!R$52)),0)</f>
        <v>-1.8858928484848485E-2</v>
      </c>
      <c r="V86" s="21">
        <f>IF($G$82&lt;0,(IF(2050-U$80&lt;=0,0,(2/(2050-U$80+1))*(1-(SUM($E86:U86)/$G$82))*$G$82*'Fixed Data'!S$52)),0)</f>
        <v>-1.6501562424242423E-2</v>
      </c>
      <c r="W86" s="21">
        <f>IF($G$82&lt;0,(IF(2050-V$80&lt;=0,0,(2/(2050-V$80+1))*(1-(SUM($E86:V86)/$G$82))*$G$82*'Fixed Data'!T$52)),0)</f>
        <v>-1.4144196363636367E-2</v>
      </c>
      <c r="X86" s="21">
        <f>IF($G$82&lt;0,(IF(2050-W$80&lt;=0,0,(2/(2050-W$80+1))*(1-(SUM($E86:W86)/$G$82))*$G$82*'Fixed Data'!U$52)),0)</f>
        <v>-1.1786830303030285E-2</v>
      </c>
      <c r="Y86" s="21">
        <f>IF($G$82&lt;0,(IF(2050-X$80&lt;=0,0,(2/(2050-X$80+1))*(1-(SUM($E86:X86)/$G$82))*$G$82*'Fixed Data'!V$52)),0)</f>
        <v>-9.4294642424242372E-3</v>
      </c>
      <c r="Z86" s="21">
        <f>IF($G$82&lt;0,(IF(2050-Y$80&lt;=0,0,(2/(2050-Y$80+1))*(1-(SUM($E86:Y86)/$G$82))*$G$82*'Fixed Data'!W$52)),0)</f>
        <v>-7.0720981818181835E-3</v>
      </c>
      <c r="AA86" s="21">
        <f>IF($G$82&lt;0,(IF(2050-Z$80&lt;=0,0,(2/(2050-Z$80+1))*(1-(SUM($E86:Z86)/$G$82))*$G$82*'Fixed Data'!X$52)),0)</f>
        <v>-4.7147321212121212E-3</v>
      </c>
      <c r="AB86" s="21">
        <f>IF($G$82&lt;0,(IF(2050-AA$80&lt;=0,0,(2/(2050-AA$80+1))*(1-(SUM($E86:AA86)/$G$82))*$G$82*'Fixed Data'!Y$52)),0)</f>
        <v>-2.3573660606061014E-3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-3.2963863619047622E-2</v>
      </c>
      <c r="J87" s="21">
        <f>IF($H$82&lt;0,(IF(2050-I$80&lt;=0,0,(2/(2050-I$80+1))*(1-(SUM($E87:I87)/$H$82))*$H$82*'Fixed Data'!G$52)),0)</f>
        <v>-3.1315670438095244E-2</v>
      </c>
      <c r="K87" s="21">
        <f>IF($H$82&lt;0,(IF(2050-J$80&lt;=0,0,(2/(2050-J$80+1))*(1-(SUM($E87:J87)/$H$82))*$H$82*'Fixed Data'!H$52)),0)</f>
        <v>-2.966747725714286E-2</v>
      </c>
      <c r="L87" s="21">
        <f>IF($H$82&lt;0,(IF(2050-K$80&lt;=0,0,(2/(2050-K$80+1))*(1-(SUM($E87:K87)/$H$82))*$H$82*'Fixed Data'!I$52)),0)</f>
        <v>-2.8019284076190473E-2</v>
      </c>
      <c r="M87" s="21">
        <f>IF($H$82&lt;0,(IF(2050-L$80&lt;=0,0,(2/(2050-L$80+1))*(1-(SUM($E87:L87)/$H$82))*$H$82*'Fixed Data'!J$52)),0)</f>
        <v>-2.6371090895238095E-2</v>
      </c>
      <c r="N87" s="21">
        <f>IF($H$82&lt;0,(IF(2050-M$80&lt;=0,0,(2/(2050-M$80+1))*(1-(SUM($E87:M87)/$H$82))*$H$82*'Fixed Data'!K$52)),0)</f>
        <v>-2.4722897714285715E-2</v>
      </c>
      <c r="O87" s="21">
        <f>IF($H$82&lt;0,(IF(2050-N$80&lt;=0,0,(2/(2050-N$80+1))*(1-(SUM($E87:N87)/$H$82))*$H$82*'Fixed Data'!L$52)),0)</f>
        <v>-2.3074704533333334E-2</v>
      </c>
      <c r="P87" s="21">
        <f>IF($H$82&lt;0,(IF(2050-O$80&lt;=0,0,(2/(2050-O$80+1))*(1-(SUM($E87:O87)/$H$82))*$H$82*'Fixed Data'!M$52)),0)</f>
        <v>-2.1426511352380953E-2</v>
      </c>
      <c r="Q87" s="21">
        <f>IF($H$82&lt;0,(IF(2050-P$80&lt;=0,0,(2/(2050-P$80+1))*(1-(SUM($E87:P87)/$H$82))*$H$82*'Fixed Data'!N$52)),0)</f>
        <v>-1.9778318171428579E-2</v>
      </c>
      <c r="R87" s="21">
        <f>IF($H$82&lt;0,(IF(2050-Q$80&lt;=0,0,(2/(2050-Q$80+1))*(1-(SUM($E87:Q87)/$H$82))*$H$82*'Fixed Data'!O$52)),0)</f>
        <v>-1.8130124990476188E-2</v>
      </c>
      <c r="S87" s="21">
        <f>IF($H$82&lt;0,(IF(2050-R$80&lt;=0,0,(2/(2050-R$80+1))*(1-(SUM($E87:R87)/$H$82))*$H$82*'Fixed Data'!P$52)),0)</f>
        <v>-1.6481931809523814E-2</v>
      </c>
      <c r="T87" s="21">
        <f>IF($H$82&lt;0,(IF(2050-S$80&lt;=0,0,(2/(2050-S$80+1))*(1-(SUM($E87:S87)/$H$82))*$H$82*'Fixed Data'!Q$52)),0)</f>
        <v>-1.4833738628571425E-2</v>
      </c>
      <c r="U87" s="21">
        <f>IF($H$82&lt;0,(IF(2050-T$80&lt;=0,0,(2/(2050-T$80+1))*(1-(SUM($E87:T87)/$H$82))*$H$82*'Fixed Data'!R$52)),0)</f>
        <v>-1.3185545447619051E-2</v>
      </c>
      <c r="V87" s="21">
        <f>IF($H$82&lt;0,(IF(2050-U$80&lt;=0,0,(2/(2050-U$80+1))*(1-(SUM($E87:U87)/$H$82))*$H$82*'Fixed Data'!S$52)),0)</f>
        <v>-1.1537352266666665E-2</v>
      </c>
      <c r="W87" s="21">
        <f>IF($H$82&lt;0,(IF(2050-V$80&lt;=0,0,(2/(2050-V$80+1))*(1-(SUM($E87:V87)/$H$82))*$H$82*'Fixed Data'!T$52)),0)</f>
        <v>-9.8891590857142723E-3</v>
      </c>
      <c r="X87" s="21">
        <f>IF($H$82&lt;0,(IF(2050-W$80&lt;=0,0,(2/(2050-W$80+1))*(1-(SUM($E87:W87)/$H$82))*$H$82*'Fixed Data'!U$52)),0)</f>
        <v>-8.240965904761902E-3</v>
      </c>
      <c r="Y87" s="21">
        <f>IF($H$82&lt;0,(IF(2050-X$80&lt;=0,0,(2/(2050-X$80+1))*(1-(SUM($E87:X87)/$H$82))*$H$82*'Fixed Data'!V$52)),0)</f>
        <v>-6.592772723809516E-3</v>
      </c>
      <c r="Z87" s="21">
        <f>IF($H$82&lt;0,(IF(2050-Y$80&lt;=0,0,(2/(2050-Y$80+1))*(1-(SUM($E87:Y87)/$H$82))*$H$82*'Fixed Data'!W$52)),0)</f>
        <v>-4.9445795428571257E-3</v>
      </c>
      <c r="AA87" s="21">
        <f>IF($H$82&lt;0,(IF(2050-Z$80&lt;=0,0,(2/(2050-Z$80+1))*(1-(SUM($E87:Z87)/$H$82))*$H$82*'Fixed Data'!X$52)),0)</f>
        <v>-3.2963863619047246E-3</v>
      </c>
      <c r="AB87" s="21">
        <f>IF($H$82&lt;0,(IF(2050-AA$80&lt;=0,0,(2/(2050-AA$80+1))*(1-(SUM($E87:AA87)/$H$82))*$H$82*'Fixed Data'!Y$52)),0)</f>
        <v>-1.6481931809523751E-3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-3.1562880800000005E-2</v>
      </c>
      <c r="K88" s="21">
        <f>IF($I$82&lt;0,(IF(2050-J$80&lt;=0,0,(2/(2050-J$80+1))*(1-(SUM($E88:J88)/$I$82))*$I$82*'Fixed Data'!H$52)),0)</f>
        <v>-2.9901676547368427E-2</v>
      </c>
      <c r="L88" s="21">
        <f>IF($I$82&lt;0,(IF(2050-K$80&lt;=0,0,(2/(2050-K$80+1))*(1-(SUM($E88:K88)/$I$82))*$I$82*'Fixed Data'!I$52)),0)</f>
        <v>-2.8240472294736845E-2</v>
      </c>
      <c r="M88" s="21">
        <f>IF($I$82&lt;0,(IF(2050-L$80&lt;=0,0,(2/(2050-L$80+1))*(1-(SUM($E88:L88)/$I$82))*$I$82*'Fixed Data'!J$52)),0)</f>
        <v>-2.6579268042105267E-2</v>
      </c>
      <c r="N88" s="21">
        <f>IF($I$82&lt;0,(IF(2050-M$80&lt;=0,0,(2/(2050-M$80+1))*(1-(SUM($E88:M88)/$I$82))*$I$82*'Fixed Data'!K$52)),0)</f>
        <v>-2.4918063789473685E-2</v>
      </c>
      <c r="O88" s="21">
        <f>IF($I$82&lt;0,(IF(2050-N$80&lt;=0,0,(2/(2050-N$80+1))*(1-(SUM($E88:N88)/$I$82))*$I$82*'Fixed Data'!L$52)),0)</f>
        <v>-2.3256859536842107E-2</v>
      </c>
      <c r="P88" s="21">
        <f>IF($I$82&lt;0,(IF(2050-O$80&lt;=0,0,(2/(2050-O$80+1))*(1-(SUM($E88:O88)/$I$82))*$I$82*'Fixed Data'!M$52)),0)</f>
        <v>-2.1595655284210525E-2</v>
      </c>
      <c r="Q88" s="21">
        <f>IF($I$82&lt;0,(IF(2050-P$80&lt;=0,0,(2/(2050-P$80+1))*(1-(SUM($E88:P88)/$I$82))*$I$82*'Fixed Data'!N$52)),0)</f>
        <v>-1.9934451031578947E-2</v>
      </c>
      <c r="R88" s="21">
        <f>IF($I$82&lt;0,(IF(2050-Q$80&lt;=0,0,(2/(2050-Q$80+1))*(1-(SUM($E88:Q88)/$I$82))*$I$82*'Fixed Data'!O$52)),0)</f>
        <v>-1.8273246778947368E-2</v>
      </c>
      <c r="S88" s="21">
        <f>IF($I$82&lt;0,(IF(2050-R$80&lt;=0,0,(2/(2050-R$80+1))*(1-(SUM($E88:R88)/$I$82))*$I$82*'Fixed Data'!P$52)),0)</f>
        <v>-1.6612042526315787E-2</v>
      </c>
      <c r="T88" s="21">
        <f>IF($I$82&lt;0,(IF(2050-S$80&lt;=0,0,(2/(2050-S$80+1))*(1-(SUM($E88:S88)/$I$82))*$I$82*'Fixed Data'!Q$52)),0)</f>
        <v>-1.495083827368421E-2</v>
      </c>
      <c r="U88" s="21">
        <f>IF($I$82&lt;0,(IF(2050-T$80&lt;=0,0,(2/(2050-T$80+1))*(1-(SUM($E88:T88)/$I$82))*$I$82*'Fixed Data'!R$52)),0)</f>
        <v>-1.3289634021052626E-2</v>
      </c>
      <c r="V88" s="21">
        <f>IF($I$82&lt;0,(IF(2050-U$80&lt;=0,0,(2/(2050-U$80+1))*(1-(SUM($E88:U88)/$I$82))*$I$82*'Fixed Data'!S$52)),0)</f>
        <v>-1.1628429768421046E-2</v>
      </c>
      <c r="W88" s="21">
        <f>IF($I$82&lt;0,(IF(2050-V$80&lt;=0,0,(2/(2050-V$80+1))*(1-(SUM($E88:V88)/$I$82))*$I$82*'Fixed Data'!T$52)),0)</f>
        <v>-9.9672255157894647E-3</v>
      </c>
      <c r="X88" s="21">
        <f>IF($I$82&lt;0,(IF(2050-W$80&lt;=0,0,(2/(2050-W$80+1))*(1-(SUM($E88:W88)/$I$82))*$I$82*'Fixed Data'!U$52)),0)</f>
        <v>-8.3060212631578863E-3</v>
      </c>
      <c r="Y88" s="21">
        <f>IF($I$82&lt;0,(IF(2050-X$80&lt;=0,0,(2/(2050-X$80+1))*(1-(SUM($E88:X88)/$I$82))*$I$82*'Fixed Data'!V$52)),0)</f>
        <v>-6.6448170105263098E-3</v>
      </c>
      <c r="Z88" s="21">
        <f>IF($I$82&lt;0,(IF(2050-Y$80&lt;=0,0,(2/(2050-Y$80+1))*(1-(SUM($E88:Y88)/$I$82))*$I$82*'Fixed Data'!W$52)),0)</f>
        <v>-4.9836127578947176E-3</v>
      </c>
      <c r="AA88" s="21">
        <f>IF($I$82&lt;0,(IF(2050-Z$80&lt;=0,0,(2/(2050-Z$80+1))*(1-(SUM($E88:Z88)/$I$82))*$I$82*'Fixed Data'!X$52)),0)</f>
        <v>-3.3224085052631449E-3</v>
      </c>
      <c r="AB88" s="21">
        <f>IF($I$82&lt;0,(IF(2050-AA$80&lt;=0,0,(2/(2050-AA$80+1))*(1-(SUM($E88:AA88)/$I$82))*$I$82*'Fixed Data'!Y$52)),0)</f>
        <v>-1.6612042526315493E-3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-4.666933266666666E-2</v>
      </c>
      <c r="G128" s="21">
        <f t="shared" si="10"/>
        <v>-0.10129303750724637</v>
      </c>
      <c r="H128" s="21">
        <f t="shared" si="10"/>
        <v>-0.14619349580237156</v>
      </c>
      <c r="I128" s="21">
        <f t="shared" si="10"/>
        <v>-0.17219576438321099</v>
      </c>
      <c r="J128" s="21">
        <f t="shared" si="10"/>
        <v>-0.19514885696405046</v>
      </c>
      <c r="K128" s="21">
        <f t="shared" si="10"/>
        <v>-0.18487786449225829</v>
      </c>
      <c r="L128" s="21">
        <f t="shared" si="10"/>
        <v>-0.17460687202046618</v>
      </c>
      <c r="M128" s="21">
        <f t="shared" si="10"/>
        <v>-0.16433587954867401</v>
      </c>
      <c r="N128" s="21">
        <f t="shared" si="10"/>
        <v>-0.15406488707688193</v>
      </c>
      <c r="O128" s="21">
        <f t="shared" si="10"/>
        <v>-0.14379389460508982</v>
      </c>
      <c r="P128" s="21">
        <f t="shared" si="10"/>
        <v>-0.13352290213329768</v>
      </c>
      <c r="Q128" s="21">
        <f t="shared" si="10"/>
        <v>-0.12325190966150557</v>
      </c>
      <c r="R128" s="21">
        <f t="shared" si="10"/>
        <v>-0.11298091718971341</v>
      </c>
      <c r="S128" s="21">
        <f t="shared" si="10"/>
        <v>-0.1027099247179213</v>
      </c>
      <c r="T128" s="21">
        <f t="shared" si="10"/>
        <v>-9.243893224612916E-2</v>
      </c>
      <c r="U128" s="21">
        <f t="shared" si="10"/>
        <v>-8.216793977433702E-2</v>
      </c>
      <c r="V128" s="21">
        <f t="shared" si="10"/>
        <v>-7.1896947302544895E-2</v>
      </c>
      <c r="W128" s="21">
        <f t="shared" si="10"/>
        <v>-6.1625954830752762E-2</v>
      </c>
      <c r="X128" s="21">
        <f t="shared" si="10"/>
        <v>-5.1354962358960615E-2</v>
      </c>
      <c r="Y128" s="21">
        <f t="shared" si="10"/>
        <v>-4.1083969887168503E-2</v>
      </c>
      <c r="Z128" s="21">
        <f t="shared" si="10"/>
        <v>-3.0812977415376301E-2</v>
      </c>
      <c r="AA128" s="21">
        <f t="shared" si="10"/>
        <v>-2.0541984943584245E-2</v>
      </c>
      <c r="AB128" s="21">
        <f t="shared" si="10"/>
        <v>-1.0270992471792128E-2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-0.56003199199999998</v>
      </c>
      <c r="G129" s="21">
        <f t="shared" ref="G129:AW129" si="11">F131</f>
        <v>-1.1648699313333335</v>
      </c>
      <c r="H129" s="21">
        <f t="shared" si="11"/>
        <v>-1.6081284538260872</v>
      </c>
      <c r="I129" s="21">
        <f t="shared" si="11"/>
        <v>-1.8080555260237157</v>
      </c>
      <c r="J129" s="21">
        <f t="shared" si="11"/>
        <v>-1.9514885696405047</v>
      </c>
      <c r="K129" s="21">
        <f t="shared" si="11"/>
        <v>-1.7563397126764542</v>
      </c>
      <c r="L129" s="21">
        <f t="shared" si="11"/>
        <v>-1.571461848184196</v>
      </c>
      <c r="M129" s="21">
        <f t="shared" si="11"/>
        <v>-1.3968549761637299</v>
      </c>
      <c r="N129" s="21">
        <f t="shared" si="11"/>
        <v>-1.2325190966150559</v>
      </c>
      <c r="O129" s="21">
        <f t="shared" si="11"/>
        <v>-1.0784542095381739</v>
      </c>
      <c r="P129" s="21">
        <f t="shared" si="11"/>
        <v>-0.9346603149330841</v>
      </c>
      <c r="Q129" s="21">
        <f t="shared" si="11"/>
        <v>-0.80113741279978645</v>
      </c>
      <c r="R129" s="21">
        <f t="shared" si="11"/>
        <v>-0.67788550313828089</v>
      </c>
      <c r="S129" s="21">
        <f t="shared" si="11"/>
        <v>-0.56490458594856752</v>
      </c>
      <c r="T129" s="21">
        <f t="shared" si="11"/>
        <v>-0.46219466123064623</v>
      </c>
      <c r="U129" s="21">
        <f t="shared" si="11"/>
        <v>-0.36975572898451708</v>
      </c>
      <c r="V129" s="21">
        <f t="shared" si="11"/>
        <v>-0.28758778921018008</v>
      </c>
      <c r="W129" s="21">
        <f t="shared" si="11"/>
        <v>-0.21569084190763518</v>
      </c>
      <c r="X129" s="21">
        <f t="shared" si="11"/>
        <v>-0.15406488707688243</v>
      </c>
      <c r="Y129" s="21">
        <f t="shared" si="11"/>
        <v>-0.10270992471792181</v>
      </c>
      <c r="Z129" s="21">
        <f t="shared" si="11"/>
        <v>-6.162595483075331E-2</v>
      </c>
      <c r="AA129" s="21">
        <f t="shared" si="11"/>
        <v>-3.0812977415377009E-2</v>
      </c>
      <c r="AB129" s="21">
        <f t="shared" si="11"/>
        <v>-1.0270992471792764E-2</v>
      </c>
      <c r="AC129" s="21">
        <f t="shared" si="11"/>
        <v>-6.366435156834882E-16</v>
      </c>
      <c r="AD129" s="21">
        <f t="shared" si="11"/>
        <v>-6.366435156834882E-16</v>
      </c>
      <c r="AE129" s="21">
        <f t="shared" si="11"/>
        <v>-6.366435156834882E-16</v>
      </c>
      <c r="AF129" s="21">
        <f t="shared" si="11"/>
        <v>-6.366435156834882E-16</v>
      </c>
      <c r="AG129" s="21">
        <f t="shared" si="11"/>
        <v>-6.366435156834882E-16</v>
      </c>
      <c r="AH129" s="21">
        <f t="shared" si="11"/>
        <v>-6.366435156834882E-16</v>
      </c>
      <c r="AI129" s="21">
        <f t="shared" si="11"/>
        <v>-6.366435156834882E-16</v>
      </c>
      <c r="AJ129" s="21">
        <f t="shared" si="11"/>
        <v>-6.366435156834882E-16</v>
      </c>
      <c r="AK129" s="21">
        <f t="shared" si="11"/>
        <v>-6.366435156834882E-16</v>
      </c>
      <c r="AL129" s="21">
        <f t="shared" si="11"/>
        <v>-6.366435156834882E-16</v>
      </c>
      <c r="AM129" s="21">
        <f t="shared" si="11"/>
        <v>-6.366435156834882E-16</v>
      </c>
      <c r="AN129" s="21">
        <f t="shared" si="11"/>
        <v>-6.366435156834882E-16</v>
      </c>
      <c r="AO129" s="21">
        <f t="shared" si="11"/>
        <v>-6.366435156834882E-16</v>
      </c>
      <c r="AP129" s="21">
        <f t="shared" si="11"/>
        <v>-6.366435156834882E-16</v>
      </c>
      <c r="AQ129" s="21">
        <f t="shared" si="11"/>
        <v>-6.366435156834882E-16</v>
      </c>
      <c r="AR129" s="21">
        <f t="shared" si="11"/>
        <v>-6.366435156834882E-16</v>
      </c>
      <c r="AS129" s="21">
        <f t="shared" si="11"/>
        <v>-6.366435156834882E-16</v>
      </c>
      <c r="AT129" s="21">
        <f t="shared" si="11"/>
        <v>-6.366435156834882E-16</v>
      </c>
      <c r="AU129" s="21">
        <f t="shared" si="11"/>
        <v>-6.366435156834882E-16</v>
      </c>
      <c r="AV129" s="21">
        <f t="shared" si="11"/>
        <v>-6.366435156834882E-16</v>
      </c>
      <c r="AW129" s="21">
        <f t="shared" si="11"/>
        <v>-6.366435156834882E-16</v>
      </c>
      <c r="AX129" s="21">
        <f>AW131</f>
        <v>-6.366435156834882E-16</v>
      </c>
      <c r="AY129" s="21">
        <f>AX131</f>
        <v>-6.366435156834882E-16</v>
      </c>
      <c r="AZ129" s="21">
        <f>AY131</f>
        <v>-6.366435156834882E-16</v>
      </c>
      <c r="BA129" s="21">
        <f>AZ131</f>
        <v>-6.366435156834882E-16</v>
      </c>
      <c r="BB129" s="21">
        <f>BA131</f>
        <v>-6.366435156834882E-16</v>
      </c>
    </row>
    <row r="130" spans="1:54" ht="15" customHeight="1" outlineLevel="2">
      <c r="A130" s="8"/>
      <c r="B130" t="s">
        <v>457</v>
      </c>
      <c r="C130" t="s">
        <v>458</v>
      </c>
      <c r="D130" t="s">
        <v>389</v>
      </c>
      <c r="E130" s="21">
        <f>E131*(1/(1+'Fixed Data'!$B$10))</f>
        <v>-0.53890684372594311</v>
      </c>
      <c r="F130" s="21">
        <f>F131*(1/(1+'Fixed Data'!$B$10))</f>
        <v>-1.1209294951244551</v>
      </c>
      <c r="G130" s="21">
        <f>G131*(1/(1+'Fixed Data'!$B$10))</f>
        <v>-1.5474677192321857</v>
      </c>
      <c r="H130" s="21">
        <f>H131*(1/(1+'Fixed Data'!$B$10))</f>
        <v>-1.7398532775439914</v>
      </c>
      <c r="I130" s="21">
        <f>I131*(1/(1+'Fixed Data'!$B$10))</f>
        <v>-1.8778758368365136</v>
      </c>
      <c r="J130" s="21">
        <f>J131*(1/(1+'Fixed Data'!$B$10))</f>
        <v>-1.6900882531528623</v>
      </c>
      <c r="K130" s="21">
        <f>K131*(1/(1+'Fixed Data'!$B$10))</f>
        <v>-1.5121842265051926</v>
      </c>
      <c r="L130" s="21">
        <f>L131*(1/(1+'Fixed Data'!$B$10))</f>
        <v>-1.3441637568935048</v>
      </c>
      <c r="M130" s="21">
        <f>M131*(1/(1+'Fixed Data'!$B$10))</f>
        <v>-1.1860268443177984</v>
      </c>
      <c r="N130" s="21">
        <f>N131*(1/(1+'Fixed Data'!$B$10))</f>
        <v>-1.0377734887780736</v>
      </c>
      <c r="O130" s="21">
        <f>O131*(1/(1+'Fixed Data'!$B$10))</f>
        <v>-0.89940369027433043</v>
      </c>
      <c r="P130" s="21">
        <f>P131*(1/(1+'Fixed Data'!$B$10))</f>
        <v>-0.77091744880656909</v>
      </c>
      <c r="Q130" s="21">
        <f>Q131*(1/(1+'Fixed Data'!$B$10))</f>
        <v>-0.65231476437478919</v>
      </c>
      <c r="R130" s="21">
        <f>R131*(1/(1+'Fixed Data'!$B$10))</f>
        <v>-0.54359563697899116</v>
      </c>
      <c r="S130" s="21">
        <f>S131*(1/(1+'Fixed Data'!$B$10))</f>
        <v>-0.44476006661917467</v>
      </c>
      <c r="T130" s="21">
        <f>T131*(1/(1+'Fixed Data'!$B$10))</f>
        <v>-0.35580805329533982</v>
      </c>
      <c r="U130" s="21">
        <f>U131*(1/(1+'Fixed Data'!$B$10))</f>
        <v>-0.27673959700748663</v>
      </c>
      <c r="V130" s="21">
        <f>V131*(1/(1+'Fixed Data'!$B$10))</f>
        <v>-0.20755469775561511</v>
      </c>
      <c r="W130" s="21">
        <f>W131*(1/(1+'Fixed Data'!$B$10))</f>
        <v>-0.14825335553972521</v>
      </c>
      <c r="X130" s="21">
        <f>X131*(1/(1+'Fixed Data'!$B$10))</f>
        <v>-9.8835570359817007E-2</v>
      </c>
      <c r="Y130" s="21">
        <f>Y131*(1/(1+'Fixed Data'!$B$10))</f>
        <v>-5.9301342215890417E-2</v>
      </c>
      <c r="Z130" s="21">
        <f>Z131*(1/(1+'Fixed Data'!$B$10))</f>
        <v>-2.9650671107945548E-2</v>
      </c>
      <c r="AA130" s="21">
        <f>AA131*(1/(1+'Fixed Data'!$B$10))</f>
        <v>-9.8835570359822617E-3</v>
      </c>
      <c r="AB130" s="21">
        <f>AB131*(1/(1+'Fixed Data'!$B$10))</f>
        <v>-6.1262847929511958E-16</v>
      </c>
      <c r="AC130" s="21">
        <f>AC131*(1/(1+'Fixed Data'!$B$10))</f>
        <v>-6.1262847929511958E-16</v>
      </c>
      <c r="AD130" s="21">
        <f>AD131*(1/(1+'Fixed Data'!$B$10))</f>
        <v>-6.1262847929511958E-16</v>
      </c>
      <c r="AE130" s="21">
        <f>AE131*(1/(1+'Fixed Data'!$B$10))</f>
        <v>-6.1262847929511958E-16</v>
      </c>
      <c r="AF130" s="21">
        <f>AF131*(1/(1+'Fixed Data'!$B$10))</f>
        <v>-6.1262847929511958E-16</v>
      </c>
      <c r="AG130" s="21">
        <f>AG131*(1/(1+'Fixed Data'!$B$10))</f>
        <v>-6.1262847929511958E-16</v>
      </c>
      <c r="AH130" s="21">
        <f>AH131*(1/(1+'Fixed Data'!$B$10))</f>
        <v>-6.1262847929511958E-16</v>
      </c>
      <c r="AI130" s="21">
        <f>AI131*(1/(1+'Fixed Data'!$B$10))</f>
        <v>-6.1262847929511958E-16</v>
      </c>
      <c r="AJ130" s="21">
        <f>AJ131*(1/(1+'Fixed Data'!$B$10))</f>
        <v>-6.1262847929511958E-16</v>
      </c>
      <c r="AK130" s="21">
        <f>AK131*(1/(1+'Fixed Data'!$B$10))</f>
        <v>-6.1262847929511958E-16</v>
      </c>
      <c r="AL130" s="21">
        <f>AL131*(1/(1+'Fixed Data'!$B$10))</f>
        <v>-6.1262847929511958E-16</v>
      </c>
      <c r="AM130" s="21">
        <f>AM131*(1/(1+'Fixed Data'!$B$10))</f>
        <v>-6.1262847929511958E-16</v>
      </c>
      <c r="AN130" s="21">
        <f>AN131*(1/(1+'Fixed Data'!$B$10))</f>
        <v>-6.1262847929511958E-16</v>
      </c>
      <c r="AO130" s="21">
        <f>AO131*(1/(1+'Fixed Data'!$B$10))</f>
        <v>-6.1262847929511958E-16</v>
      </c>
      <c r="AP130" s="21">
        <f>AP131*(1/(1+'Fixed Data'!$B$10))</f>
        <v>-6.1262847929511958E-16</v>
      </c>
      <c r="AQ130" s="21">
        <f>AQ131*(1/(1+'Fixed Data'!$B$10))</f>
        <v>-6.1262847929511958E-16</v>
      </c>
      <c r="AR130" s="21">
        <f>AR131*(1/(1+'Fixed Data'!$B$10))</f>
        <v>-6.1262847929511958E-16</v>
      </c>
      <c r="AS130" s="21">
        <f>AS131*(1/(1+'Fixed Data'!$B$10))</f>
        <v>-6.1262847929511958E-16</v>
      </c>
      <c r="AT130" s="21">
        <f>AT131*(1/(1+'Fixed Data'!$B$10))</f>
        <v>-6.1262847929511958E-16</v>
      </c>
      <c r="AU130" s="21">
        <f>AU131*(1/(1+'Fixed Data'!$B$10))</f>
        <v>-6.1262847929511958E-16</v>
      </c>
      <c r="AV130" s="21">
        <f>AV131*(1/(1+'Fixed Data'!$B$10))</f>
        <v>-6.1262847929511958E-16</v>
      </c>
      <c r="AW130" s="21">
        <f>AW131*(1/(1+'Fixed Data'!$B$10))</f>
        <v>-6.1262847929511958E-16</v>
      </c>
      <c r="AX130" s="21">
        <f>AX131*(1/(1+'Fixed Data'!$B$10))</f>
        <v>-6.1262847929511958E-16</v>
      </c>
      <c r="AY130" s="21">
        <f>AY131*(1/(1+'Fixed Data'!$B$10))</f>
        <v>-6.1262847929511958E-16</v>
      </c>
      <c r="AZ130" s="21">
        <f>AZ131*(1/(1+'Fixed Data'!$B$10))</f>
        <v>-6.1262847929511958E-16</v>
      </c>
      <c r="BA130" s="21">
        <f>BA131*(1/(1+'Fixed Data'!$B$10))</f>
        <v>-6.1262847929511958E-16</v>
      </c>
      <c r="BB130" s="21">
        <f>BB131*(1/(1+'Fixed Data'!$B$10))</f>
        <v>-6.1262847929511958E-16</v>
      </c>
    </row>
    <row r="131" spans="1:54" ht="13.9" customHeight="1" outlineLevel="2">
      <c r="A131" s="8"/>
      <c r="B131" t="s">
        <v>459</v>
      </c>
      <c r="C131" t="s">
        <v>460</v>
      </c>
      <c r="D131" t="s">
        <v>389</v>
      </c>
      <c r="E131" s="21">
        <f t="shared" ref="E131:BB131" si="12">E82-E128+E129</f>
        <v>-0.56003199199999998</v>
      </c>
      <c r="F131" s="21">
        <f t="shared" si="12"/>
        <v>-1.1648699313333335</v>
      </c>
      <c r="G131" s="21">
        <f t="shared" si="12"/>
        <v>-1.6081284538260872</v>
      </c>
      <c r="H131" s="21">
        <f t="shared" si="12"/>
        <v>-1.8080555260237157</v>
      </c>
      <c r="I131" s="21">
        <f t="shared" si="12"/>
        <v>-1.9514885696405047</v>
      </c>
      <c r="J131" s="21">
        <f t="shared" si="12"/>
        <v>-1.7563397126764542</v>
      </c>
      <c r="K131" s="21">
        <f t="shared" si="12"/>
        <v>-1.571461848184196</v>
      </c>
      <c r="L131" s="21">
        <f t="shared" si="12"/>
        <v>-1.3968549761637299</v>
      </c>
      <c r="M131" s="21">
        <f t="shared" si="12"/>
        <v>-1.2325190966150559</v>
      </c>
      <c r="N131" s="21">
        <f t="shared" si="12"/>
        <v>-1.0784542095381739</v>
      </c>
      <c r="O131" s="21">
        <f t="shared" si="12"/>
        <v>-0.9346603149330841</v>
      </c>
      <c r="P131" s="21">
        <f t="shared" si="12"/>
        <v>-0.80113741279978645</v>
      </c>
      <c r="Q131" s="21">
        <f t="shared" si="12"/>
        <v>-0.67788550313828089</v>
      </c>
      <c r="R131" s="21">
        <f t="shared" si="12"/>
        <v>-0.56490458594856752</v>
      </c>
      <c r="S131" s="21">
        <f t="shared" si="12"/>
        <v>-0.46219466123064623</v>
      </c>
      <c r="T131" s="21">
        <f t="shared" si="12"/>
        <v>-0.36975572898451708</v>
      </c>
      <c r="U131" s="21">
        <f t="shared" si="12"/>
        <v>-0.28758778921018008</v>
      </c>
      <c r="V131" s="21">
        <f t="shared" si="12"/>
        <v>-0.21569084190763518</v>
      </c>
      <c r="W131" s="21">
        <f t="shared" si="12"/>
        <v>-0.15406488707688243</v>
      </c>
      <c r="X131" s="21">
        <f t="shared" si="12"/>
        <v>-0.10270992471792181</v>
      </c>
      <c r="Y131" s="21">
        <f t="shared" si="12"/>
        <v>-6.162595483075331E-2</v>
      </c>
      <c r="Z131" s="21">
        <f t="shared" si="12"/>
        <v>-3.0812977415377009E-2</v>
      </c>
      <c r="AA131" s="21">
        <f t="shared" si="12"/>
        <v>-1.0270992471792764E-2</v>
      </c>
      <c r="AB131" s="21">
        <f t="shared" si="12"/>
        <v>-6.366435156834882E-16</v>
      </c>
      <c r="AC131" s="21">
        <f t="shared" si="12"/>
        <v>-6.366435156834882E-16</v>
      </c>
      <c r="AD131" s="21">
        <f t="shared" si="12"/>
        <v>-6.366435156834882E-16</v>
      </c>
      <c r="AE131" s="21">
        <f t="shared" si="12"/>
        <v>-6.366435156834882E-16</v>
      </c>
      <c r="AF131" s="21">
        <f t="shared" si="12"/>
        <v>-6.366435156834882E-16</v>
      </c>
      <c r="AG131" s="21">
        <f t="shared" si="12"/>
        <v>-6.366435156834882E-16</v>
      </c>
      <c r="AH131" s="21">
        <f t="shared" si="12"/>
        <v>-6.366435156834882E-16</v>
      </c>
      <c r="AI131" s="21">
        <f t="shared" si="12"/>
        <v>-6.366435156834882E-16</v>
      </c>
      <c r="AJ131" s="21">
        <f t="shared" si="12"/>
        <v>-6.366435156834882E-16</v>
      </c>
      <c r="AK131" s="21">
        <f t="shared" si="12"/>
        <v>-6.366435156834882E-16</v>
      </c>
      <c r="AL131" s="21">
        <f t="shared" si="12"/>
        <v>-6.366435156834882E-16</v>
      </c>
      <c r="AM131" s="21">
        <f t="shared" si="12"/>
        <v>-6.366435156834882E-16</v>
      </c>
      <c r="AN131" s="21">
        <f t="shared" si="12"/>
        <v>-6.366435156834882E-16</v>
      </c>
      <c r="AO131" s="21">
        <f t="shared" si="12"/>
        <v>-6.366435156834882E-16</v>
      </c>
      <c r="AP131" s="21">
        <f t="shared" si="12"/>
        <v>-6.366435156834882E-16</v>
      </c>
      <c r="AQ131" s="21">
        <f t="shared" si="12"/>
        <v>-6.366435156834882E-16</v>
      </c>
      <c r="AR131" s="21">
        <f t="shared" si="12"/>
        <v>-6.366435156834882E-16</v>
      </c>
      <c r="AS131" s="21">
        <f t="shared" si="12"/>
        <v>-6.366435156834882E-16</v>
      </c>
      <c r="AT131" s="21">
        <f t="shared" si="12"/>
        <v>-6.366435156834882E-16</v>
      </c>
      <c r="AU131" s="21">
        <f t="shared" si="12"/>
        <v>-6.366435156834882E-16</v>
      </c>
      <c r="AV131" s="21">
        <f t="shared" si="12"/>
        <v>-6.366435156834882E-16</v>
      </c>
      <c r="AW131" s="21">
        <f t="shared" si="12"/>
        <v>-6.366435156834882E-16</v>
      </c>
      <c r="AX131" s="21">
        <f t="shared" si="12"/>
        <v>-6.366435156834882E-16</v>
      </c>
      <c r="AY131" s="21">
        <f t="shared" si="12"/>
        <v>-6.366435156834882E-16</v>
      </c>
      <c r="AZ131" s="21">
        <f t="shared" si="12"/>
        <v>-6.366435156834882E-16</v>
      </c>
      <c r="BA131" s="21">
        <f t="shared" si="12"/>
        <v>-6.366435156834882E-16</v>
      </c>
      <c r="BB131" s="21">
        <f t="shared" si="12"/>
        <v>-6.366435156834882E-16</v>
      </c>
    </row>
    <row r="132" spans="1:54" ht="14.5" outlineLevel="2">
      <c r="A132" s="8"/>
      <c r="B132" t="s">
        <v>461</v>
      </c>
      <c r="C132" t="s">
        <v>462</v>
      </c>
      <c r="D132" t="s">
        <v>389</v>
      </c>
      <c r="E132" s="21">
        <f>AVERAGE(E129:E130)*'Fixed Data'!$B$10</f>
        <v>-1.0562574137028484E-2</v>
      </c>
      <c r="F132" s="21">
        <f>AVERAGE(F129:F130)*'Fixed Data'!$B$10</f>
        <v>-3.2946845147639313E-2</v>
      </c>
      <c r="G132" s="21">
        <f>AVERAGE(G129:G130)*'Fixed Data'!$B$10</f>
        <v>-5.3161817951084177E-2</v>
      </c>
      <c r="H132" s="21">
        <f>AVERAGE(H129:H130)*'Fixed Data'!$B$10</f>
        <v>-6.5620441934853543E-2</v>
      </c>
      <c r="I132" s="21">
        <f>AVERAGE(I129:I130)*'Fixed Data'!$B$10</f>
        <v>-7.2244254712060488E-2</v>
      </c>
      <c r="J132" s="21">
        <f>AVERAGE(J129:J130)*'Fixed Data'!$B$10</f>
        <v>-7.1374905726749996E-2</v>
      </c>
      <c r="K132" s="21">
        <f>AVERAGE(K129:K130)*'Fixed Data'!$B$10</f>
        <v>-6.4063069207960274E-2</v>
      </c>
      <c r="L132" s="21">
        <f>AVERAGE(L129:L130)*'Fixed Data'!$B$10</f>
        <v>-5.7146261859522936E-2</v>
      </c>
      <c r="M132" s="21">
        <f>AVERAGE(M129:M130)*'Fixed Data'!$B$10</f>
        <v>-5.062448368143796E-2</v>
      </c>
      <c r="N132" s="21">
        <f>AVERAGE(N129:N130)*'Fixed Data'!$B$10</f>
        <v>-4.4497734673705339E-2</v>
      </c>
      <c r="O132" s="21">
        <f>AVERAGE(O129:O130)*'Fixed Data'!$B$10</f>
        <v>-3.876601483632508E-2</v>
      </c>
      <c r="P132" s="21">
        <f>AVERAGE(P129:P130)*'Fixed Data'!$B$10</f>
        <v>-3.3429324169297205E-2</v>
      </c>
      <c r="Q132" s="21">
        <f>AVERAGE(Q129:Q130)*'Fixed Data'!$B$10</f>
        <v>-2.8487662672621681E-2</v>
      </c>
      <c r="R132" s="21">
        <f>AVERAGE(R129:R130)*'Fixed Data'!$B$10</f>
        <v>-2.394103034629853E-2</v>
      </c>
      <c r="S132" s="21">
        <f>AVERAGE(S129:S130)*'Fixed Data'!$B$10</f>
        <v>-1.9789427190327745E-2</v>
      </c>
      <c r="T132" s="21">
        <f>AVERAGE(T129:T130)*'Fixed Data'!$B$10</f>
        <v>-1.6032853204709326E-2</v>
      </c>
      <c r="U132" s="21">
        <f>AVERAGE(U129:U130)*'Fixed Data'!$B$10</f>
        <v>-1.2671308389443272E-2</v>
      </c>
      <c r="V132" s="21">
        <f>AVERAGE(V129:V130)*'Fixed Data'!$B$10</f>
        <v>-9.7047927445295858E-3</v>
      </c>
      <c r="W132" s="21">
        <f>AVERAGE(W129:W130)*'Fixed Data'!$B$10</f>
        <v>-7.1333062699682637E-3</v>
      </c>
      <c r="X132" s="21">
        <f>AVERAGE(X129:X130)*'Fixed Data'!$B$10</f>
        <v>-4.9568489657593083E-3</v>
      </c>
      <c r="Y132" s="21">
        <f>AVERAGE(Y129:Y130)*'Fixed Data'!$B$10</f>
        <v>-3.1754208319027199E-3</v>
      </c>
      <c r="Z132" s="21">
        <f>AVERAGE(Z129:Z130)*'Fixed Data'!$B$10</f>
        <v>-1.7890218683984974E-3</v>
      </c>
      <c r="AA132" s="21">
        <f>AVERAGE(AA129:AA130)*'Fixed Data'!$B$10</f>
        <v>-7.9765207524664164E-4</v>
      </c>
      <c r="AB132" s="21">
        <f>AVERAGE(AB129:AB130)*'Fixed Data'!$B$10</f>
        <v>-2.0131145244715016E-4</v>
      </c>
      <c r="AC132" s="21">
        <f>AVERAGE(AC129:AC130)*'Fixed Data'!$B$10</f>
        <v>-2.4485731101580711E-17</v>
      </c>
      <c r="AD132" s="21">
        <f>AVERAGE(AD129:AD130)*'Fixed Data'!$B$10</f>
        <v>-2.4485731101580711E-17</v>
      </c>
      <c r="AE132" s="21">
        <f>AVERAGE(AE129:AE130)*'Fixed Data'!$B$10</f>
        <v>-2.4485731101580711E-17</v>
      </c>
      <c r="AF132" s="21">
        <f>AVERAGE(AF129:AF130)*'Fixed Data'!$B$10</f>
        <v>-2.4485731101580711E-17</v>
      </c>
      <c r="AG132" s="21">
        <f>AVERAGE(AG129:AG130)*'Fixed Data'!$B$10</f>
        <v>-2.4485731101580711E-17</v>
      </c>
      <c r="AH132" s="21">
        <f>AVERAGE(AH129:AH130)*'Fixed Data'!$B$10</f>
        <v>-2.4485731101580711E-17</v>
      </c>
      <c r="AI132" s="21">
        <f>AVERAGE(AI129:AI130)*'Fixed Data'!$B$10</f>
        <v>-2.4485731101580711E-17</v>
      </c>
      <c r="AJ132" s="21">
        <f>AVERAGE(AJ129:AJ130)*'Fixed Data'!$B$10</f>
        <v>-2.4485731101580711E-17</v>
      </c>
      <c r="AK132" s="21">
        <f>AVERAGE(AK129:AK130)*'Fixed Data'!$B$10</f>
        <v>-2.4485731101580711E-17</v>
      </c>
      <c r="AL132" s="21">
        <f>AVERAGE(AL129:AL130)*'Fixed Data'!$B$10</f>
        <v>-2.4485731101580711E-17</v>
      </c>
      <c r="AM132" s="21">
        <f>AVERAGE(AM129:AM130)*'Fixed Data'!$B$10</f>
        <v>-2.4485731101580711E-17</v>
      </c>
      <c r="AN132" s="21">
        <f>AVERAGE(AN129:AN130)*'Fixed Data'!$B$10</f>
        <v>-2.4485731101580711E-17</v>
      </c>
      <c r="AO132" s="21">
        <f>AVERAGE(AO129:AO130)*'Fixed Data'!$B$10</f>
        <v>-2.4485731101580711E-17</v>
      </c>
      <c r="AP132" s="21">
        <f>AVERAGE(AP129:AP130)*'Fixed Data'!$B$10</f>
        <v>-2.4485731101580711E-17</v>
      </c>
      <c r="AQ132" s="21">
        <f>AVERAGE(AQ129:AQ130)*'Fixed Data'!$B$10</f>
        <v>-2.4485731101580711E-17</v>
      </c>
      <c r="AR132" s="21">
        <f>AVERAGE(AR129:AR130)*'Fixed Data'!$B$10</f>
        <v>-2.4485731101580711E-17</v>
      </c>
      <c r="AS132" s="21">
        <f>AVERAGE(AS129:AS130)*'Fixed Data'!$B$10</f>
        <v>-2.4485731101580711E-17</v>
      </c>
      <c r="AT132" s="21">
        <f>AVERAGE(AT129:AT130)*'Fixed Data'!$B$10</f>
        <v>-2.4485731101580711E-17</v>
      </c>
      <c r="AU132" s="21">
        <f>AVERAGE(AU129:AU130)*'Fixed Data'!$B$10</f>
        <v>-2.4485731101580711E-17</v>
      </c>
      <c r="AV132" s="21">
        <f>AVERAGE(AV129:AV130)*'Fixed Data'!$B$10</f>
        <v>-2.4485731101580711E-17</v>
      </c>
      <c r="AW132" s="21">
        <f>AVERAGE(AW129:AW130)*'Fixed Data'!$B$10</f>
        <v>-2.4485731101580711E-17</v>
      </c>
      <c r="AX132" s="21">
        <f>AVERAGE(AX129:AX130)*'Fixed Data'!$B$10</f>
        <v>-2.4485731101580711E-17</v>
      </c>
      <c r="AY132" s="21">
        <f>AVERAGE(AY129:AY130)*'Fixed Data'!$B$10</f>
        <v>-2.4485731101580711E-17</v>
      </c>
      <c r="AZ132" s="21">
        <f>AVERAGE(AZ129:AZ130)*'Fixed Data'!$B$10</f>
        <v>-2.4485731101580711E-17</v>
      </c>
      <c r="BA132" s="21">
        <f>AVERAGE(BA129:BA130)*'Fixed Data'!$B$10</f>
        <v>-2.4485731101580711E-17</v>
      </c>
      <c r="BB132" s="21">
        <f>AVERAGE(BB129:BB130)*'Fixed Data'!$B$10</f>
        <v>-2.4485731101580711E-17</v>
      </c>
    </row>
    <row r="133" spans="1:54" ht="14" outlineLevel="2" thickBot="1">
      <c r="A133" s="9"/>
      <c r="B133" s="3" t="s">
        <v>463</v>
      </c>
      <c r="C133" s="7" t="s">
        <v>464</v>
      </c>
      <c r="D133" s="7" t="s">
        <v>389</v>
      </c>
      <c r="E133" s="21">
        <f>E128+E132</f>
        <v>-1.0562574137028484E-2</v>
      </c>
      <c r="F133" s="21">
        <f t="shared" ref="F133:BB133" si="13">F128+F132</f>
        <v>-7.9616177814305966E-2</v>
      </c>
      <c r="G133" s="21">
        <f t="shared" si="13"/>
        <v>-0.15445485545833054</v>
      </c>
      <c r="H133" s="21">
        <f t="shared" si="13"/>
        <v>-0.21181393773722512</v>
      </c>
      <c r="I133" s="21">
        <f t="shared" si="13"/>
        <v>-0.24444001909527147</v>
      </c>
      <c r="J133" s="21">
        <f t="shared" si="13"/>
        <v>-0.26652376269080047</v>
      </c>
      <c r="K133" s="21">
        <f t="shared" si="13"/>
        <v>-0.24894093370021858</v>
      </c>
      <c r="L133" s="21">
        <f t="shared" si="13"/>
        <v>-0.23175313387998911</v>
      </c>
      <c r="M133" s="21">
        <f t="shared" si="13"/>
        <v>-0.21496036323011197</v>
      </c>
      <c r="N133" s="21">
        <f t="shared" si="13"/>
        <v>-0.19856262175058725</v>
      </c>
      <c r="O133" s="21">
        <f t="shared" si="13"/>
        <v>-0.1825599094414149</v>
      </c>
      <c r="P133" s="21">
        <f t="shared" si="13"/>
        <v>-0.16695222630259487</v>
      </c>
      <c r="Q133" s="21">
        <f t="shared" si="13"/>
        <v>-0.15173957233412724</v>
      </c>
      <c r="R133" s="21">
        <f t="shared" si="13"/>
        <v>-0.13692194753601195</v>
      </c>
      <c r="S133" s="21">
        <f t="shared" si="13"/>
        <v>-0.12249935190824904</v>
      </c>
      <c r="T133" s="21">
        <f t="shared" si="13"/>
        <v>-0.10847178545083849</v>
      </c>
      <c r="U133" s="21">
        <f t="shared" si="13"/>
        <v>-9.4839248163780296E-2</v>
      </c>
      <c r="V133" s="21">
        <f t="shared" si="13"/>
        <v>-8.1601740047074475E-2</v>
      </c>
      <c r="W133" s="21">
        <f t="shared" si="13"/>
        <v>-6.8759261100721031E-2</v>
      </c>
      <c r="X133" s="21">
        <f t="shared" si="13"/>
        <v>-5.6311811324719921E-2</v>
      </c>
      <c r="Y133" s="21">
        <f t="shared" si="13"/>
        <v>-4.4259390719071222E-2</v>
      </c>
      <c r="Z133" s="21">
        <f t="shared" si="13"/>
        <v>-3.2601999283774802E-2</v>
      </c>
      <c r="AA133" s="21">
        <f t="shared" si="13"/>
        <v>-2.1339637018830886E-2</v>
      </c>
      <c r="AB133" s="21">
        <f t="shared" si="13"/>
        <v>-1.0472303924239278E-2</v>
      </c>
      <c r="AC133" s="21">
        <f t="shared" si="13"/>
        <v>-2.4485731101580711E-17</v>
      </c>
      <c r="AD133" s="21">
        <f t="shared" si="13"/>
        <v>-2.4485731101580711E-17</v>
      </c>
      <c r="AE133" s="21">
        <f t="shared" si="13"/>
        <v>-2.4485731101580711E-17</v>
      </c>
      <c r="AF133" s="21">
        <f t="shared" si="13"/>
        <v>-2.4485731101580711E-17</v>
      </c>
      <c r="AG133" s="21">
        <f t="shared" si="13"/>
        <v>-2.4485731101580711E-17</v>
      </c>
      <c r="AH133" s="21">
        <f t="shared" si="13"/>
        <v>-2.4485731101580711E-17</v>
      </c>
      <c r="AI133" s="21">
        <f t="shared" si="13"/>
        <v>-2.4485731101580711E-17</v>
      </c>
      <c r="AJ133" s="21">
        <f t="shared" si="13"/>
        <v>-2.4485731101580711E-17</v>
      </c>
      <c r="AK133" s="21">
        <f t="shared" si="13"/>
        <v>-2.4485731101580711E-17</v>
      </c>
      <c r="AL133" s="21">
        <f t="shared" si="13"/>
        <v>-2.4485731101580711E-17</v>
      </c>
      <c r="AM133" s="21">
        <f t="shared" si="13"/>
        <v>-2.4485731101580711E-17</v>
      </c>
      <c r="AN133" s="21">
        <f t="shared" si="13"/>
        <v>-2.4485731101580711E-17</v>
      </c>
      <c r="AO133" s="21">
        <f t="shared" si="13"/>
        <v>-2.4485731101580711E-17</v>
      </c>
      <c r="AP133" s="21">
        <f t="shared" si="13"/>
        <v>-2.4485731101580711E-17</v>
      </c>
      <c r="AQ133" s="21">
        <f t="shared" si="13"/>
        <v>-2.4485731101580711E-17</v>
      </c>
      <c r="AR133" s="21">
        <f t="shared" si="13"/>
        <v>-2.4485731101580711E-17</v>
      </c>
      <c r="AS133" s="21">
        <f t="shared" si="13"/>
        <v>-2.4485731101580711E-17</v>
      </c>
      <c r="AT133" s="21">
        <f t="shared" si="13"/>
        <v>-2.4485731101580711E-17</v>
      </c>
      <c r="AU133" s="21">
        <f t="shared" si="13"/>
        <v>-2.4485731101580711E-17</v>
      </c>
      <c r="AV133" s="21">
        <f t="shared" si="13"/>
        <v>-2.4485731101580711E-17</v>
      </c>
      <c r="AW133" s="21">
        <f t="shared" si="13"/>
        <v>-2.4485731101580711E-17</v>
      </c>
      <c r="AX133" s="21">
        <f t="shared" si="13"/>
        <v>-2.4485731101580711E-17</v>
      </c>
      <c r="AY133" s="21">
        <f t="shared" si="13"/>
        <v>-2.4485731101580711E-17</v>
      </c>
      <c r="AZ133" s="21">
        <f t="shared" si="13"/>
        <v>-2.4485731101580711E-17</v>
      </c>
      <c r="BA133" s="21">
        <f t="shared" si="13"/>
        <v>-2.4485731101580711E-17</v>
      </c>
      <c r="BB133" s="21">
        <f t="shared" si="13"/>
        <v>-2.4485731101580711E-17</v>
      </c>
    </row>
    <row r="134" spans="1:54" ht="14" outlineLevel="2" thickBot="1">
      <c r="A134" s="139"/>
      <c r="B134" s="142" t="s">
        <v>465</v>
      </c>
      <c r="C134" s="143"/>
      <c r="D134" s="243"/>
      <c r="E134" s="245">
        <f t="shared" ref="E134:AJ134" si="14">E83+E77+E71</f>
        <v>-15.996051397414767</v>
      </c>
      <c r="F134" s="245">
        <f t="shared" si="14"/>
        <v>-15.625414795790876</v>
      </c>
      <c r="G134" s="245">
        <f t="shared" si="14"/>
        <v>-14.816932762567705</v>
      </c>
      <c r="H134" s="245">
        <f t="shared" si="14"/>
        <v>-13.803574345337868</v>
      </c>
      <c r="I134" s="245">
        <f t="shared" si="14"/>
        <v>-13.11243448820772</v>
      </c>
      <c r="J134" s="245">
        <f t="shared" si="14"/>
        <v>-13.119904844037764</v>
      </c>
      <c r="K134" s="245">
        <f t="shared" si="14"/>
        <v>-12.911338351194452</v>
      </c>
      <c r="L134" s="245">
        <f t="shared" si="14"/>
        <v>-12.840907497146643</v>
      </c>
      <c r="M134" s="245">
        <f t="shared" si="14"/>
        <v>-12.957383564126285</v>
      </c>
      <c r="N134" s="245">
        <f t="shared" si="14"/>
        <v>-12.903209804155789</v>
      </c>
      <c r="O134" s="245">
        <f t="shared" si="14"/>
        <v>-12.900500288476239</v>
      </c>
      <c r="P134" s="245">
        <f t="shared" si="14"/>
        <v>-12.920364552252773</v>
      </c>
      <c r="Q134" s="245">
        <f t="shared" si="14"/>
        <v>-12.908024881628267</v>
      </c>
      <c r="R134" s="245">
        <f t="shared" si="14"/>
        <v>-12.909629907452427</v>
      </c>
      <c r="S134" s="245">
        <f t="shared" si="14"/>
        <v>-12.912673113777821</v>
      </c>
      <c r="T134" s="245">
        <f t="shared" si="14"/>
        <v>-12.910109300952838</v>
      </c>
      <c r="U134" s="245">
        <f t="shared" si="14"/>
        <v>-12.910804107394362</v>
      </c>
      <c r="V134" s="245">
        <f t="shared" si="14"/>
        <v>-12.911195507375005</v>
      </c>
      <c r="W134" s="245">
        <f t="shared" si="14"/>
        <v>-12.910702971907401</v>
      </c>
      <c r="X134" s="245">
        <f t="shared" si="14"/>
        <v>-12.91090086222559</v>
      </c>
      <c r="Y134" s="245">
        <f t="shared" si="14"/>
        <v>-12.910933113836</v>
      </c>
      <c r="Z134" s="245">
        <f t="shared" si="14"/>
        <v>-12.910845649322995</v>
      </c>
      <c r="AA134" s="245">
        <f t="shared" si="14"/>
        <v>-12.91089320846153</v>
      </c>
      <c r="AB134" s="245">
        <f t="shared" si="14"/>
        <v>-12.91089065720684</v>
      </c>
      <c r="AC134" s="245">
        <f t="shared" si="14"/>
        <v>-12.91087650499712</v>
      </c>
      <c r="AD134" s="245">
        <f t="shared" si="14"/>
        <v>-12.910886790221831</v>
      </c>
      <c r="AE134" s="245">
        <f t="shared" si="14"/>
        <v>-12.910884650808596</v>
      </c>
      <c r="AF134" s="245">
        <f t="shared" si="14"/>
        <v>-12.910882648675846</v>
      </c>
      <c r="AG134" s="245">
        <f t="shared" si="14"/>
        <v>-12.910884696568756</v>
      </c>
      <c r="AH134" s="245">
        <f t="shared" si="14"/>
        <v>-12.910883998684399</v>
      </c>
      <c r="AI134" s="245">
        <f t="shared" si="14"/>
        <v>-12.910883781309668</v>
      </c>
      <c r="AJ134" s="245">
        <f t="shared" si="14"/>
        <v>-12.910884158854273</v>
      </c>
      <c r="AK134" s="245">
        <f t="shared" ref="AK134:BB134" si="15">AK83+AK77+AK71</f>
        <v>-12.910883979616113</v>
      </c>
      <c r="AL134" s="245">
        <f t="shared" si="15"/>
        <v>-12.910883973260018</v>
      </c>
      <c r="AM134" s="245">
        <f t="shared" si="15"/>
        <v>-12.910884037243466</v>
      </c>
      <c r="AN134" s="245">
        <f t="shared" si="15"/>
        <v>-12.910883996706533</v>
      </c>
      <c r="AO134" s="245">
        <f t="shared" si="15"/>
        <v>-12.910884002403336</v>
      </c>
      <c r="AP134" s="245">
        <f t="shared" si="15"/>
        <v>-12.910884012117776</v>
      </c>
      <c r="AQ134" s="245">
        <f t="shared" si="15"/>
        <v>-12.910884003742549</v>
      </c>
      <c r="AR134" s="245">
        <f t="shared" si="15"/>
        <v>-12.910884006087889</v>
      </c>
      <c r="AS134" s="245">
        <f t="shared" si="15"/>
        <v>-12.910884007316072</v>
      </c>
      <c r="AT134" s="245">
        <f t="shared" si="15"/>
        <v>-12.910884005715502</v>
      </c>
      <c r="AU134" s="245">
        <f t="shared" si="15"/>
        <v>-12.910884006373154</v>
      </c>
      <c r="AV134" s="245">
        <f t="shared" si="15"/>
        <v>-12.910884006468244</v>
      </c>
      <c r="AW134" s="245">
        <f t="shared" si="15"/>
        <v>-12.910884006185633</v>
      </c>
      <c r="AX134" s="245">
        <f t="shared" si="15"/>
        <v>-12.910884006342345</v>
      </c>
      <c r="AY134" s="245">
        <f t="shared" si="15"/>
        <v>-12.910884006332074</v>
      </c>
      <c r="AZ134" s="245">
        <f t="shared" si="15"/>
        <v>-12.910884006286686</v>
      </c>
      <c r="BA134" s="245">
        <f t="shared" si="15"/>
        <v>-12.910884006320368</v>
      </c>
      <c r="BB134" s="245">
        <f t="shared" si="15"/>
        <v>-12.910884006313045</v>
      </c>
    </row>
    <row r="135" spans="1:54" ht="14" outlineLevel="2" thickBot="1">
      <c r="A135" s="138"/>
      <c r="B135" s="140" t="s">
        <v>466</v>
      </c>
      <c r="C135" s="141"/>
      <c r="D135" s="244"/>
      <c r="E135" s="245">
        <f>E133+E134</f>
        <v>-16.006613971551797</v>
      </c>
      <c r="F135" s="245">
        <f t="shared" ref="F135:AW135" si="16">F133+F134</f>
        <v>-15.705030973605181</v>
      </c>
      <c r="G135" s="245">
        <f t="shared" si="16"/>
        <v>-14.971387618026036</v>
      </c>
      <c r="H135" s="245">
        <f t="shared" si="16"/>
        <v>-14.015388283075094</v>
      </c>
      <c r="I135" s="245">
        <f t="shared" si="16"/>
        <v>-13.356874507302992</v>
      </c>
      <c r="J135" s="245">
        <f t="shared" si="16"/>
        <v>-13.386428606728565</v>
      </c>
      <c r="K135" s="245">
        <f t="shared" si="16"/>
        <v>-13.160279284894671</v>
      </c>
      <c r="L135" s="245">
        <f t="shared" si="16"/>
        <v>-13.072660631026633</v>
      </c>
      <c r="M135" s="245">
        <f t="shared" si="16"/>
        <v>-13.172343927356398</v>
      </c>
      <c r="N135" s="245">
        <f t="shared" si="16"/>
        <v>-13.101772425906377</v>
      </c>
      <c r="O135" s="245">
        <f t="shared" si="16"/>
        <v>-13.083060197917654</v>
      </c>
      <c r="P135" s="245">
        <f t="shared" si="16"/>
        <v>-13.087316778555367</v>
      </c>
      <c r="Q135" s="245">
        <f t="shared" si="16"/>
        <v>-13.059764453962394</v>
      </c>
      <c r="R135" s="245">
        <f t="shared" si="16"/>
        <v>-13.046551854988438</v>
      </c>
      <c r="S135" s="245">
        <f t="shared" si="16"/>
        <v>-13.03517246568607</v>
      </c>
      <c r="T135" s="245">
        <f t="shared" si="16"/>
        <v>-13.018581086403676</v>
      </c>
      <c r="U135" s="245">
        <f t="shared" si="16"/>
        <v>-13.005643355558142</v>
      </c>
      <c r="V135" s="245">
        <f t="shared" si="16"/>
        <v>-12.992797247422081</v>
      </c>
      <c r="W135" s="245">
        <f t="shared" si="16"/>
        <v>-12.979462233008123</v>
      </c>
      <c r="X135" s="245">
        <f t="shared" si="16"/>
        <v>-12.967212673550311</v>
      </c>
      <c r="Y135" s="245">
        <f t="shared" si="16"/>
        <v>-12.955192504555072</v>
      </c>
      <c r="Z135" s="245">
        <f t="shared" si="16"/>
        <v>-12.943447648606771</v>
      </c>
      <c r="AA135" s="245">
        <f t="shared" si="16"/>
        <v>-12.932232845480362</v>
      </c>
      <c r="AB135" s="245">
        <f t="shared" si="16"/>
        <v>-12.921362961131079</v>
      </c>
      <c r="AC135" s="245">
        <f t="shared" si="16"/>
        <v>-12.91087650499712</v>
      </c>
      <c r="AD135" s="245">
        <f t="shared" si="16"/>
        <v>-12.910886790221831</v>
      </c>
      <c r="AE135" s="245">
        <f t="shared" si="16"/>
        <v>-12.910884650808596</v>
      </c>
      <c r="AF135" s="245">
        <f t="shared" si="16"/>
        <v>-12.910882648675846</v>
      </c>
      <c r="AG135" s="245">
        <f t="shared" si="16"/>
        <v>-12.910884696568756</v>
      </c>
      <c r="AH135" s="245">
        <f t="shared" si="16"/>
        <v>-12.910883998684399</v>
      </c>
      <c r="AI135" s="245">
        <f t="shared" si="16"/>
        <v>-12.910883781309668</v>
      </c>
      <c r="AJ135" s="245">
        <f t="shared" si="16"/>
        <v>-12.910884158854273</v>
      </c>
      <c r="AK135" s="245">
        <f t="shared" si="16"/>
        <v>-12.910883979616113</v>
      </c>
      <c r="AL135" s="245">
        <f t="shared" si="16"/>
        <v>-12.910883973260018</v>
      </c>
      <c r="AM135" s="245">
        <f t="shared" si="16"/>
        <v>-12.910884037243466</v>
      </c>
      <c r="AN135" s="245">
        <f t="shared" si="16"/>
        <v>-12.910883996706533</v>
      </c>
      <c r="AO135" s="245">
        <f t="shared" si="16"/>
        <v>-12.910884002403336</v>
      </c>
      <c r="AP135" s="245">
        <f t="shared" si="16"/>
        <v>-12.910884012117776</v>
      </c>
      <c r="AQ135" s="245">
        <f t="shared" si="16"/>
        <v>-12.910884003742549</v>
      </c>
      <c r="AR135" s="245">
        <f t="shared" si="16"/>
        <v>-12.910884006087889</v>
      </c>
      <c r="AS135" s="245">
        <f t="shared" si="16"/>
        <v>-12.910884007316072</v>
      </c>
      <c r="AT135" s="245">
        <f t="shared" si="16"/>
        <v>-12.910884005715502</v>
      </c>
      <c r="AU135" s="245">
        <f t="shared" si="16"/>
        <v>-12.910884006373154</v>
      </c>
      <c r="AV135" s="245">
        <f t="shared" si="16"/>
        <v>-12.910884006468244</v>
      </c>
      <c r="AW135" s="245">
        <f t="shared" si="16"/>
        <v>-12.910884006185633</v>
      </c>
      <c r="AX135" s="245">
        <f>AX133+AX134</f>
        <v>-12.910884006342345</v>
      </c>
      <c r="AY135" s="245">
        <f>AY133+AY134</f>
        <v>-12.910884006332074</v>
      </c>
      <c r="AZ135" s="245">
        <f>AZ133+AZ134</f>
        <v>-12.910884006286686</v>
      </c>
      <c r="BA135" s="245">
        <f>BA133+BA134</f>
        <v>-12.910884006320368</v>
      </c>
      <c r="BB135" s="245">
        <f>BB133+BB134</f>
        <v>-12.910884006313045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-88.808516080473737</v>
      </c>
      <c r="F143" s="21">
        <f>-(F$158*'Fixed Data'!$B$25*'Fixed Data'!F$47*'Fixed Data'!$B$24*'Fixed Data'!$B$23+F$158*'Fixed Data'!$B$26)*'Fixed Data'!M42/10^6</f>
        <v>-87.047308306295591</v>
      </c>
      <c r="G143" s="21">
        <f>-(G$158*'Fixed Data'!$B$25*'Fixed Data'!G$47*'Fixed Data'!$B$24*'Fixed Data'!$B$23+G$158*'Fixed Data'!$B$26)*'Fixed Data'!N42/10^6</f>
        <v>-84.584538365287798</v>
      </c>
      <c r="H143" s="21">
        <f>-(H$158*'Fixed Data'!$B$25*'Fixed Data'!H$47*'Fixed Data'!$B$24*'Fixed Data'!$B$23+H$158*'Fixed Data'!$B$26)*'Fixed Data'!O42/10^6</f>
        <v>-81.86483516579608</v>
      </c>
      <c r="I143" s="21">
        <f>-(I$158*'Fixed Data'!$B$25*'Fixed Data'!I$47*'Fixed Data'!$B$24*'Fixed Data'!$B$23+I$158*'Fixed Data'!$B$26)*'Fixed Data'!P42/10^6</f>
        <v>-79.252725781136618</v>
      </c>
      <c r="J143" s="21">
        <f>-(J$158*'Fixed Data'!$B$25*'Fixed Data'!J$47*'Fixed Data'!$B$24*'Fixed Data'!$B$23+J$158*'Fixed Data'!$B$26)*'Fixed Data'!Q42/10^6</f>
        <v>-84.631768480057758</v>
      </c>
      <c r="K143" s="21">
        <f>-(K$158*'Fixed Data'!$B$25*'Fixed Data'!K$47*'Fixed Data'!$B$24*'Fixed Data'!$B$23+K$158*'Fixed Data'!$B$26)*'Fixed Data'!R42/10^6</f>
        <v>-84.382254788023303</v>
      </c>
      <c r="L143" s="21">
        <f>-(L$158*'Fixed Data'!$B$25*'Fixed Data'!L$47*'Fixed Data'!$B$24*'Fixed Data'!$B$23+L$158*'Fixed Data'!$B$26)*'Fixed Data'!S42/10^6</f>
        <v>-85.284322198260014</v>
      </c>
      <c r="M143" s="21">
        <f>-(M$158*'Fixed Data'!$B$25*'Fixed Data'!M$47*'Fixed Data'!$B$24*'Fixed Data'!$B$23+M$158*'Fixed Data'!$B$26)*'Fixed Data'!T42/10^6</f>
        <v>-87.432638027077033</v>
      </c>
      <c r="N143" s="21">
        <f>-(N$158*'Fixed Data'!$B$25*'Fixed Data'!N$47*'Fixed Data'!$B$24*'Fixed Data'!$B$23+N$158*'Fixed Data'!$B$26)*'Fixed Data'!U42/10^6</f>
        <v>-88.16227283837469</v>
      </c>
      <c r="O143" s="21">
        <f>-(O$158*'Fixed Data'!$B$25*'Fixed Data'!O$47*'Fixed Data'!$B$24*'Fixed Data'!$B$23+O$158*'Fixed Data'!$B$26)*'Fixed Data'!V42/10^6</f>
        <v>-89.512451766250095</v>
      </c>
      <c r="P143" s="21">
        <f>-(P$158*'Fixed Data'!$B$25*'Fixed Data'!P$47*'Fixed Data'!$B$24*'Fixed Data'!$B$23+P$158*'Fixed Data'!$B$26)*'Fixed Data'!W42/10^6</f>
        <v>-91.021082991648612</v>
      </c>
      <c r="Q143" s="21">
        <f>-(Q$158*'Fixed Data'!$B$25*'Fixed Data'!Q$47*'Fixed Data'!$B$24*'Fixed Data'!$B$23+Q$158*'Fixed Data'!$B$26)*'Fixed Data'!X42/10^6</f>
        <v>-92.303643020227355</v>
      </c>
      <c r="R143" s="21">
        <f>-(R$158*'Fixed Data'!$B$25*'Fixed Data'!R$47*'Fixed Data'!$B$24*'Fixed Data'!$B$23+R$158*'Fixed Data'!$B$26)*'Fixed Data'!Y42/10^6</f>
        <v>-93.958713002892281</v>
      </c>
      <c r="S143" s="21">
        <f>-(S$158*'Fixed Data'!$B$25*'Fixed Data'!S$47*'Fixed Data'!$B$24*'Fixed Data'!$B$23+S$158*'Fixed Data'!$B$26)*'Fixed Data'!Z42/10^6</f>
        <v>-95.350845442063445</v>
      </c>
      <c r="T143" s="21">
        <f>-(T$158*'Fixed Data'!$B$25*'Fixed Data'!T$47*'Fixed Data'!$B$24*'Fixed Data'!$B$23+T$158*'Fixed Data'!$B$26)*'Fixed Data'!AA42/10^6</f>
        <v>-96.701624921196824</v>
      </c>
      <c r="U143" s="21">
        <f>-(U$158*'Fixed Data'!$B$25*'Fixed Data'!U$47*'Fixed Data'!$B$24*'Fixed Data'!$B$23+U$158*'Fixed Data'!$B$26)*'Fixed Data'!AB42/10^6</f>
        <v>-98.076614402850893</v>
      </c>
      <c r="V143" s="21">
        <f>-(V$158*'Fixed Data'!$B$25*'Fixed Data'!V$47*'Fixed Data'!$B$24*'Fixed Data'!$B$23+V$158*'Fixed Data'!$B$26)*'Fixed Data'!AC42/10^6</f>
        <v>-99.723379635449248</v>
      </c>
      <c r="W143" s="21">
        <f>-(W$158*'Fixed Data'!$B$25*'Fixed Data'!W$47*'Fixed Data'!$B$24*'Fixed Data'!$B$23+W$158*'Fixed Data'!$B$26)*'Fixed Data'!AD42/10^6</f>
        <v>-101.08934978156984</v>
      </c>
      <c r="X143" s="21">
        <f>-(X$158*'Fixed Data'!$B$25*'Fixed Data'!X$47*'Fixed Data'!$B$24*'Fixed Data'!$B$23+X$158*'Fixed Data'!$B$26)*'Fixed Data'!AE42/10^6</f>
        <v>-102.73465369966202</v>
      </c>
      <c r="Y143" s="21">
        <f>-(Y$158*'Fixed Data'!$B$25*'Fixed Data'!Y$47*'Fixed Data'!$B$24*'Fixed Data'!$B$23+Y$158*'Fixed Data'!$B$26)*'Fixed Data'!AF42/10^6</f>
        <v>-104.10470913668979</v>
      </c>
      <c r="Z143" s="21">
        <f>-(Z$158*'Fixed Data'!$B$25*'Fixed Data'!Z$47*'Fixed Data'!$B$24*'Fixed Data'!$B$23+Z$158*'Fixed Data'!$B$26)*'Fixed Data'!AG42/10^6</f>
        <v>-105.74775131395354</v>
      </c>
      <c r="AA143" s="21">
        <f>-(AA$158*'Fixed Data'!$B$25*'Fixed Data'!AA$47*'Fixed Data'!$B$24*'Fixed Data'!$B$23+AA$158*'Fixed Data'!$B$26)*'Fixed Data'!AH42/10^6</f>
        <v>-107.39189433724655</v>
      </c>
      <c r="AB143" s="21">
        <f>-(AB$158*'Fixed Data'!$B$25*'Fixed Data'!AB$47*'Fixed Data'!$B$24*'Fixed Data'!$B$23+AB$158*'Fixed Data'!$B$26)*'Fixed Data'!AI42/10^6</f>
        <v>-109.03562627603111</v>
      </c>
      <c r="AC143" s="21">
        <f>-(AC$158*'Fixed Data'!$B$25*'Fixed Data'!AC$47*'Fixed Data'!$B$24*'Fixed Data'!$B$23+AC$158*'Fixed Data'!$B$26)*'Fixed Data'!AJ42/10^6</f>
        <v>-110.61663901595219</v>
      </c>
      <c r="AD143" s="21">
        <f>-(AD$158*'Fixed Data'!$B$25*'Fixed Data'!AD$47*'Fixed Data'!$B$24*'Fixed Data'!$B$23+AD$158*'Fixed Data'!$B$26)*'Fixed Data'!AK42/10^6</f>
        <v>-112.21239724335798</v>
      </c>
      <c r="AE143" s="21">
        <f>-(AE$158*'Fixed Data'!$B$25*'Fixed Data'!AE$47*'Fixed Data'!$B$24*'Fixed Data'!$B$23+AE$158*'Fixed Data'!$B$26)*'Fixed Data'!AL42/10^6</f>
        <v>-113.83494916213108</v>
      </c>
      <c r="AF143" s="21">
        <f>-(AF$158*'Fixed Data'!$B$25*'Fixed Data'!AF$47*'Fixed Data'!$B$24*'Fixed Data'!$B$23+AF$158*'Fixed Data'!$B$26)*'Fixed Data'!AM42/10^6</f>
        <v>-115.44856530908913</v>
      </c>
      <c r="AG143" s="21">
        <f>-(AG$158*'Fixed Data'!$B$25*'Fixed Data'!AG$47*'Fixed Data'!$B$24*'Fixed Data'!$B$23+AG$158*'Fixed Data'!$B$26)*'Fixed Data'!AN42/10^6</f>
        <v>-117.05651479727042</v>
      </c>
      <c r="AH143" s="21">
        <f>-(AH$158*'Fixed Data'!$B$25*'Fixed Data'!AH$47*'Fixed Data'!$B$24*'Fixed Data'!$B$23+AH$158*'Fixed Data'!$B$26)*'Fixed Data'!AO42/10^6</f>
        <v>-118.66287661413357</v>
      </c>
      <c r="AI143" s="21">
        <f>-(AI$158*'Fixed Data'!$B$25*'Fixed Data'!AI$47*'Fixed Data'!$B$24*'Fixed Data'!$B$23+AI$158*'Fixed Data'!$B$26)*'Fixed Data'!AP42/10^6</f>
        <v>-120.2736433721855</v>
      </c>
      <c r="AJ143" s="21">
        <f>-(AJ$158*'Fixed Data'!$B$25*'Fixed Data'!AJ$47*'Fixed Data'!$B$24*'Fixed Data'!$B$23+AJ$158*'Fixed Data'!$B$26)*'Fixed Data'!AQ42/10^6</f>
        <v>-121.88502098851572</v>
      </c>
      <c r="AK143" s="21">
        <f>-(AK$158*'Fixed Data'!$B$25*'Fixed Data'!AK$47*'Fixed Data'!$B$24*'Fixed Data'!$B$23+AK$158*'Fixed Data'!$B$26)*'Fixed Data'!AR42/10^6</f>
        <v>-123.49450365157679</v>
      </c>
      <c r="AL143" s="21">
        <f>-(AL$158*'Fixed Data'!$B$25*'Fixed Data'!AL$47*'Fixed Data'!$B$24*'Fixed Data'!$B$23+AL$158*'Fixed Data'!$B$26)*'Fixed Data'!AS42/10^6</f>
        <v>-125.10381598956599</v>
      </c>
      <c r="AM143" s="21">
        <f>-(AM$158*'Fixed Data'!$B$25*'Fixed Data'!AM$47*'Fixed Data'!$B$24*'Fixed Data'!$B$23+AM$158*'Fixed Data'!$B$26)*'Fixed Data'!AT42/10^6</f>
        <v>-126.71361074489903</v>
      </c>
      <c r="AN143" s="21">
        <f>-(AN$158*'Fixed Data'!$B$25*'Fixed Data'!AN$47*'Fixed Data'!$B$24*'Fixed Data'!$B$23+AN$158*'Fixed Data'!$B$26)*'Fixed Data'!AU42/10^6</f>
        <v>-128.3237150792437</v>
      </c>
      <c r="AO143" s="21">
        <f>-(AO$158*'Fixed Data'!$B$25*'Fixed Data'!AO$47*'Fixed Data'!$B$24*'Fixed Data'!$B$23+AO$158*'Fixed Data'!$B$26)*'Fixed Data'!AV42/10^6</f>
        <v>-129.93358466720488</v>
      </c>
      <c r="AP143" s="21">
        <f>-(AP$158*'Fixed Data'!$B$25*'Fixed Data'!AP$47*'Fixed Data'!$B$24*'Fixed Data'!$B$23+AP$158*'Fixed Data'!$B$26)*'Fixed Data'!AW42/10^6</f>
        <v>-131.54330630070359</v>
      </c>
      <c r="AQ143" s="21">
        <f>-(AQ$158*'Fixed Data'!$B$25*'Fixed Data'!AQ$47*'Fixed Data'!$B$24*'Fixed Data'!$B$23+AQ$158*'Fixed Data'!$B$26)*'Fixed Data'!AX42/10^6</f>
        <v>-133.15311826066988</v>
      </c>
      <c r="AR143" s="21">
        <f>-(AR$158*'Fixed Data'!$B$25*'Fixed Data'!AR$47*'Fixed Data'!$B$24*'Fixed Data'!$B$23+AR$158*'Fixed Data'!$B$26)*'Fixed Data'!AY42/10^6</f>
        <v>-134.7629887653784</v>
      </c>
      <c r="AS143" s="21">
        <f>-(AS$158*'Fixed Data'!$B$25*'Fixed Data'!AS$47*'Fixed Data'!$B$24*'Fixed Data'!$B$23+AS$158*'Fixed Data'!$B$26)*'Fixed Data'!AZ42/10^6</f>
        <v>-136.37284084987613</v>
      </c>
      <c r="AT143" s="21">
        <f>-(AT$158*'Fixed Data'!$B$25*'Fixed Data'!AT$47*'Fixed Data'!$B$24*'Fixed Data'!$B$23+AT$158*'Fixed Data'!$B$26)*'Fixed Data'!BA42/10^6</f>
        <v>-137.98265947723633</v>
      </c>
      <c r="AU143" s="21">
        <f>-(AU$158*'Fixed Data'!$B$25*'Fixed Data'!AU$47*'Fixed Data'!$B$24*'Fixed Data'!$B$23+AU$158*'Fixed Data'!$B$26)*'Fixed Data'!BB42/10^6</f>
        <v>-139.59248371738843</v>
      </c>
      <c r="AV143" s="21">
        <f>-(AV$158*'Fixed Data'!$B$25*'Fixed Data'!AV$47*'Fixed Data'!$B$24*'Fixed Data'!$B$23+AV$158*'Fixed Data'!$B$26)*'Fixed Data'!BC42/10^6</f>
        <v>-141.20232266234339</v>
      </c>
      <c r="AW143" s="21">
        <f>-(AW$158*'Fixed Data'!$B$25*'Fixed Data'!AW$47*'Fixed Data'!$B$24*'Fixed Data'!$B$23+AW$158*'Fixed Data'!$B$26)*'Fixed Data'!BD42/10^6</f>
        <v>-142.81216052662813</v>
      </c>
      <c r="AX143" s="21">
        <f>-(AX$158*'Fixed Data'!$B$25*'Fixed Data'!AX$47*'Fixed Data'!$B$24*'Fixed Data'!$B$23+AX$158*'Fixed Data'!$B$26)*'Fixed Data'!BE42/10^6</f>
        <v>-144.42199277118681</v>
      </c>
      <c r="AY143" s="21">
        <f>-(AY$158*'Fixed Data'!$B$25*'Fixed Data'!AY$47*'Fixed Data'!$B$24*'Fixed Data'!$B$23+AY$158*'Fixed Data'!$B$26)*'Fixed Data'!BF42/10^6</f>
        <v>-146.03182424921832</v>
      </c>
      <c r="AZ143" s="21">
        <f>-(AZ$158*'Fixed Data'!$B$25*'Fixed Data'!AZ$47*'Fixed Data'!$B$24*'Fixed Data'!$B$23+AZ$158*'Fixed Data'!$B$26)*'Fixed Data'!BG42/10^6</f>
        <v>-147.64165821603464</v>
      </c>
      <c r="BA143" s="21">
        <f>-(BA$158*'Fixed Data'!$B$25*'Fixed Data'!BA$47*'Fixed Data'!$B$24*'Fixed Data'!$B$23+BA$158*'Fixed Data'!$B$26)*'Fixed Data'!BH42/10^6</f>
        <v>-149.25149277373163</v>
      </c>
      <c r="BB143" s="21">
        <f>-(BB$158*'Fixed Data'!$B$25*'Fixed Data'!BB$47*'Fixed Data'!$B$24*'Fixed Data'!$B$23+BB$158*'Fixed Data'!$B$26)*'Fixed Data'!BI42/10^6</f>
        <v>-150.86132634816249</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13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13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13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135" t="s">
        <v>395</v>
      </c>
      <c r="D158" s="135" t="s">
        <v>478</v>
      </c>
      <c r="E158" s="238">
        <v>218.07711596915402</v>
      </c>
      <c r="F158" s="36">
        <v>210.01538690728165</v>
      </c>
      <c r="G158" s="36">
        <v>201.25875744980064</v>
      </c>
      <c r="H158" s="36">
        <v>192.13737934785613</v>
      </c>
      <c r="I158" s="36">
        <v>182.89625853241876</v>
      </c>
      <c r="J158" s="36">
        <v>192.09746511002518</v>
      </c>
      <c r="K158" s="36">
        <v>189.04370099676669</v>
      </c>
      <c r="L158" s="36">
        <v>188.01247487973686</v>
      </c>
      <c r="M158" s="36">
        <v>189.71788032884288</v>
      </c>
      <c r="N158" s="36">
        <v>188.92468540178211</v>
      </c>
      <c r="O158" s="36">
        <v>188.88501353678728</v>
      </c>
      <c r="P158" s="36">
        <v>189.17585975580411</v>
      </c>
      <c r="Q158" s="36">
        <v>188.99518623145784</v>
      </c>
      <c r="R158" s="36">
        <v>189.01868650801643</v>
      </c>
      <c r="S158" s="36">
        <v>189.06324416509278</v>
      </c>
      <c r="T158" s="36">
        <v>189.02570563485565</v>
      </c>
      <c r="U158" s="36">
        <v>189.03587876932161</v>
      </c>
      <c r="V158" s="36">
        <v>189.04160952308999</v>
      </c>
      <c r="W158" s="36">
        <v>189.03439797575575</v>
      </c>
      <c r="X158" s="36">
        <v>189.03729542272245</v>
      </c>
      <c r="Y158" s="36">
        <v>189.03776764052273</v>
      </c>
      <c r="Z158" s="36">
        <v>189.03648701300031</v>
      </c>
      <c r="AA158" s="36">
        <v>189.03718335874851</v>
      </c>
      <c r="AB158" s="36">
        <v>189.03714600409049</v>
      </c>
      <c r="AC158" s="36">
        <v>189.03693879194643</v>
      </c>
      <c r="AD158" s="36">
        <v>189.03708938492846</v>
      </c>
      <c r="AE158" s="36">
        <v>189.03705806032178</v>
      </c>
      <c r="AF158" s="36">
        <v>189.03702874573221</v>
      </c>
      <c r="AG158" s="36">
        <v>189.03705873032746</v>
      </c>
      <c r="AH158" s="36">
        <v>189.03704851212714</v>
      </c>
      <c r="AI158" s="36">
        <v>189.0370453293956</v>
      </c>
      <c r="AJ158" s="36">
        <v>189.03705085728339</v>
      </c>
      <c r="AK158" s="36">
        <v>189.03704823293538</v>
      </c>
      <c r="AL158" s="36">
        <v>189.03704813987144</v>
      </c>
      <c r="AM158" s="36">
        <v>189.03704907669672</v>
      </c>
      <c r="AN158" s="36">
        <v>189.03704848316784</v>
      </c>
      <c r="AO158" s="36">
        <v>189.03704856657865</v>
      </c>
      <c r="AP158" s="36">
        <v>189.03704870881438</v>
      </c>
      <c r="AQ158" s="36">
        <v>189.03704858618696</v>
      </c>
      <c r="AR158" s="36">
        <v>189.03704862052666</v>
      </c>
      <c r="AS158" s="36">
        <v>189.03704863850933</v>
      </c>
      <c r="AT158" s="36">
        <v>189.03704861507433</v>
      </c>
      <c r="AU158" s="36">
        <v>189.03704862470343</v>
      </c>
      <c r="AV158" s="36">
        <v>189.0370486260957</v>
      </c>
      <c r="AW158" s="36">
        <v>189.03704862195784</v>
      </c>
      <c r="AX158" s="36">
        <v>189.03704862425232</v>
      </c>
      <c r="AY158" s="36">
        <v>189.03704862410197</v>
      </c>
      <c r="AZ158" s="36">
        <v>189.03704862343739</v>
      </c>
      <c r="BA158" s="36">
        <v>189.03704862393056</v>
      </c>
      <c r="BB158" s="36">
        <v>189.03704862382332</v>
      </c>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13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13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-44.474533799234045</v>
      </c>
      <c r="F172" s="262">
        <f>-(F$158*'Fixed Data'!$B$25*'Fixed Data'!F$47*'Fixed Data'!$B$24*'Fixed Data'!$B$23+F$158*'Fixed Data'!$B$26)*'Fixed Data'!M44/10^6</f>
        <v>-43.482668993296052</v>
      </c>
      <c r="G172" s="262">
        <f>-(G$158*'Fixed Data'!$B$25*'Fixed Data'!G$47*'Fixed Data'!$B$24*'Fixed Data'!$B$23+G$158*'Fixed Data'!$B$26)*'Fixed Data'!N44/10^6</f>
        <v>-42.304214473655584</v>
      </c>
      <c r="H172" s="262">
        <f>-(H$158*'Fixed Data'!$B$25*'Fixed Data'!H$47*'Fixed Data'!$B$24*'Fixed Data'!$B$23+H$158*'Fixed Data'!$B$26)*'Fixed Data'!O44/10^6</f>
        <v>-41.001947058115285</v>
      </c>
      <c r="I172" s="262">
        <f>-(I$158*'Fixed Data'!$B$25*'Fixed Data'!I$47*'Fixed Data'!$B$24*'Fixed Data'!$B$23+I$158*'Fixed Data'!$B$26)*'Fixed Data'!P44/10^6</f>
        <v>-39.624263992125599</v>
      </c>
      <c r="J172" s="262">
        <f>-(J$158*'Fixed Data'!$B$25*'Fixed Data'!J$47*'Fixed Data'!$B$24*'Fixed Data'!$B$23+J$158*'Fixed Data'!$B$26)*'Fixed Data'!Q44/10^6</f>
        <v>-42.251466825129079</v>
      </c>
      <c r="K172" s="262">
        <f>-(K$158*'Fixed Data'!$B$25*'Fixed Data'!K$47*'Fixed Data'!$B$24*'Fixed Data'!$B$23+K$158*'Fixed Data'!$B$26)*'Fixed Data'!R44/10^6</f>
        <v>-42.212992178672202</v>
      </c>
      <c r="L172" s="262">
        <f>-(L$158*'Fixed Data'!$B$25*'Fixed Data'!L$47*'Fixed Data'!$B$24*'Fixed Data'!$B$23+L$158*'Fixed Data'!$B$26)*'Fixed Data'!S44/10^6</f>
        <v>-42.622052718046284</v>
      </c>
      <c r="M172" s="262">
        <f>-(M$158*'Fixed Data'!$B$25*'Fixed Data'!M$47*'Fixed Data'!$B$24*'Fixed Data'!$B$23+M$158*'Fixed Data'!$B$26)*'Fixed Data'!T44/10^6</f>
        <v>-43.663619018462242</v>
      </c>
      <c r="N172" s="262">
        <f>-(N$158*'Fixed Data'!$B$25*'Fixed Data'!N$47*'Fixed Data'!$B$24*'Fixed Data'!$B$23+N$158*'Fixed Data'!$B$26)*'Fixed Data'!U44/10^6</f>
        <v>-44.143213200406876</v>
      </c>
      <c r="O172" s="262">
        <f>-(O$158*'Fixed Data'!$B$25*'Fixed Data'!O$47*'Fixed Data'!$B$24*'Fixed Data'!$B$23+O$158*'Fixed Data'!$B$26)*'Fixed Data'!V44/10^6</f>
        <v>-44.806034169886786</v>
      </c>
      <c r="P172" s="262">
        <f>-(P$158*'Fixed Data'!$B$25*'Fixed Data'!P$47*'Fixed Data'!$B$24*'Fixed Data'!$B$23+P$158*'Fixed Data'!$B$26)*'Fixed Data'!W44/10^6</f>
        <v>-45.558402793868339</v>
      </c>
      <c r="Q172" s="262">
        <f>-(Q$158*'Fixed Data'!$B$25*'Fixed Data'!Q$47*'Fixed Data'!$B$24*'Fixed Data'!$B$23+Q$158*'Fixed Data'!$B$26)*'Fixed Data'!X44/10^6</f>
        <v>-46.208012160801488</v>
      </c>
      <c r="R172" s="262">
        <f>-(R$158*'Fixed Data'!$B$25*'Fixed Data'!R$47*'Fixed Data'!$B$24*'Fixed Data'!$B$23+R$158*'Fixed Data'!$B$26)*'Fixed Data'!Y44/10^6</f>
        <v>-46.917520628826288</v>
      </c>
      <c r="S172" s="262">
        <f>-(S$158*'Fixed Data'!$B$25*'Fixed Data'!S$47*'Fixed Data'!$B$24*'Fixed Data'!$B$23+S$158*'Fixed Data'!$B$26)*'Fixed Data'!Z44/10^6</f>
        <v>-47.632509278450144</v>
      </c>
      <c r="T172" s="262">
        <f>-(T$158*'Fixed Data'!$B$25*'Fixed Data'!T$47*'Fixed Data'!$B$24*'Fixed Data'!$B$23+T$158*'Fixed Data'!$B$26)*'Fixed Data'!AA44/10^6</f>
        <v>-48.337397616712465</v>
      </c>
      <c r="U172" s="262">
        <f>-(U$158*'Fixed Data'!$B$25*'Fixed Data'!U$47*'Fixed Data'!$B$24*'Fixed Data'!$B$23+U$158*'Fixed Data'!$B$26)*'Fixed Data'!AB44/10^6</f>
        <v>-49.06509904770148</v>
      </c>
      <c r="V172" s="262">
        <f>-(V$158*'Fixed Data'!$B$25*'Fixed Data'!V$47*'Fixed Data'!$B$24*'Fixed Data'!$B$23+V$158*'Fixed Data'!$B$26)*'Fixed Data'!AC44/10^6</f>
        <v>-49.802585304820539</v>
      </c>
      <c r="W172" s="262">
        <f>-(W$158*'Fixed Data'!$B$25*'Fixed Data'!W$47*'Fixed Data'!$B$24*'Fixed Data'!$B$23+W$158*'Fixed Data'!$B$26)*'Fixed Data'!AD44/10^6</f>
        <v>-50.547695709032169</v>
      </c>
      <c r="X172" s="262">
        <f>-(X$158*'Fixed Data'!$B$25*'Fixed Data'!X$47*'Fixed Data'!$B$24*'Fixed Data'!$B$23+X$158*'Fixed Data'!$B$26)*'Fixed Data'!AE44/10^6</f>
        <v>-51.306697541917671</v>
      </c>
      <c r="Y172" s="262">
        <f>-(Y$158*'Fixed Data'!$B$25*'Fixed Data'!Y$47*'Fixed Data'!$B$24*'Fixed Data'!$B$23+Y$158*'Fixed Data'!$B$26)*'Fixed Data'!AF44/10^6</f>
        <v>-52.076428097433357</v>
      </c>
      <c r="Z172" s="262">
        <f>-(Z$158*'Fixed Data'!$B$25*'Fixed Data'!Z$47*'Fixed Data'!$B$24*'Fixed Data'!$B$23+Z$158*'Fixed Data'!$B$26)*'Fixed Data'!AG44/10^6</f>
        <v>-52.857216441150996</v>
      </c>
      <c r="AA172" s="262">
        <f>-(AA$158*'Fixed Data'!$B$25*'Fixed Data'!AA$47*'Fixed Data'!$B$24*'Fixed Data'!$B$23+AA$158*'Fixed Data'!$B$26)*'Fixed Data'!AH44/10^6</f>
        <v>-53.650272300125998</v>
      </c>
      <c r="AB172" s="262">
        <f>-(AB$158*'Fixed Data'!$B$25*'Fixed Data'!AB$47*'Fixed Data'!$B$24*'Fixed Data'!$B$23+AB$158*'Fixed Data'!$B$26)*'Fixed Data'!AI44/10^6</f>
        <v>-54.455015630627372</v>
      </c>
      <c r="AC172" s="262">
        <f>-(AC$158*'Fixed Data'!$B$25*'Fixed Data'!AC$47*'Fixed Data'!$B$24*'Fixed Data'!$B$23+AC$158*'Fixed Data'!$B$26)*'Fixed Data'!AJ44/10^6</f>
        <v>-55.236237469028495</v>
      </c>
      <c r="AD172" s="262">
        <f>-(AD$158*'Fixed Data'!$B$25*'Fixed Data'!AD$47*'Fixed Data'!$B$24*'Fixed Data'!$B$23+AD$158*'Fixed Data'!$B$26)*'Fixed Data'!AK44/10^6</f>
        <v>-56.024205306924038</v>
      </c>
      <c r="AE172" s="262">
        <f>-(AE$158*'Fixed Data'!$B$25*'Fixed Data'!AE$47*'Fixed Data'!$B$24*'Fixed Data'!$B$23+AE$158*'Fixed Data'!$B$26)*'Fixed Data'!AL44/10^6</f>
        <v>-56.815089142918993</v>
      </c>
      <c r="AF172" s="262">
        <f>-(AF$158*'Fixed Data'!$B$25*'Fixed Data'!AF$47*'Fixed Data'!$B$24*'Fixed Data'!$B$23+AF$158*'Fixed Data'!$B$26)*'Fixed Data'!AM44/10^6</f>
        <v>-57.606272353124865</v>
      </c>
      <c r="AG172" s="262">
        <f>-(AG$158*'Fixed Data'!$B$25*'Fixed Data'!AG$47*'Fixed Data'!$B$24*'Fixed Data'!$B$23+AG$158*'Fixed Data'!$B$26)*'Fixed Data'!AN44/10^6</f>
        <v>-58.396237006900293</v>
      </c>
      <c r="AH172" s="262">
        <f>-(AH$158*'Fixed Data'!$B$25*'Fixed Data'!AH$47*'Fixed Data'!$B$24*'Fixed Data'!$B$23+AH$158*'Fixed Data'!$B$26)*'Fixed Data'!AO44/10^6</f>
        <v>-59.185009597243635</v>
      </c>
      <c r="AI172" s="262">
        <f>-(AI$158*'Fixed Data'!$B$25*'Fixed Data'!AI$47*'Fixed Data'!$B$24*'Fixed Data'!$B$23+AI$158*'Fixed Data'!$B$26)*'Fixed Data'!AP44/10^6</f>
        <v>-59.975037570745215</v>
      </c>
      <c r="AJ172" s="262">
        <f>-(AJ$158*'Fixed Data'!$B$25*'Fixed Data'!AJ$47*'Fixed Data'!$B$24*'Fixed Data'!$B$23+AJ$158*'Fixed Data'!$B$26)*'Fixed Data'!AQ44/10^6</f>
        <v>-60.76515225951168</v>
      </c>
      <c r="AK172" s="262">
        <f>-(AK$158*'Fixed Data'!$B$25*'Fixed Data'!AK$47*'Fixed Data'!$B$24*'Fixed Data'!$B$23+AK$158*'Fixed Data'!$B$26)*'Fixed Data'!AR44/10^6</f>
        <v>-61.555019486783117</v>
      </c>
      <c r="AL172" s="262">
        <f>-(AL$158*'Fixed Data'!$B$25*'Fixed Data'!AL$47*'Fixed Data'!$B$24*'Fixed Data'!$B$23+AL$158*'Fixed Data'!$B$26)*'Fixed Data'!AS44/10^6</f>
        <v>-62.344747682194914</v>
      </c>
      <c r="AM172" s="262">
        <f>-(AM$158*'Fixed Data'!$B$25*'Fixed Data'!AM$47*'Fixed Data'!$B$24*'Fixed Data'!$B$23+AM$158*'Fixed Data'!$B$26)*'Fixed Data'!AT44/10^6</f>
        <v>-63.134539783222273</v>
      </c>
      <c r="AN172" s="262">
        <f>-(AN$158*'Fixed Data'!$B$25*'Fixed Data'!AN$47*'Fixed Data'!$B$24*'Fixed Data'!$B$23+AN$158*'Fixed Data'!$B$26)*'Fixed Data'!AU44/10^6</f>
        <v>-63.924443748659961</v>
      </c>
      <c r="AO172" s="262">
        <f>-(AO$158*'Fixed Data'!$B$25*'Fixed Data'!AO$47*'Fixed Data'!$B$24*'Fixed Data'!$B$23+AO$158*'Fixed Data'!$B$26)*'Fixed Data'!AV44/10^6</f>
        <v>-64.714298588063073</v>
      </c>
      <c r="AP172" s="262">
        <f>-(AP$158*'Fixed Data'!$B$25*'Fixed Data'!AP$47*'Fixed Data'!$B$24*'Fixed Data'!$B$23+AP$158*'Fixed Data'!$B$26)*'Fixed Data'!AW44/10^6</f>
        <v>-65.504121484741134</v>
      </c>
      <c r="AQ172" s="262">
        <f>-(AQ$158*'Fixed Data'!$B$25*'Fixed Data'!AQ$47*'Fixed Data'!$B$24*'Fixed Data'!$B$23+AQ$158*'Fixed Data'!$B$26)*'Fixed Data'!AX44/10^6</f>
        <v>-66.293951889747291</v>
      </c>
      <c r="AR172" s="262">
        <f>-(AR$158*'Fixed Data'!$B$25*'Fixed Data'!AR$47*'Fixed Data'!$B$24*'Fixed Data'!$B$23+AR$158*'Fixed Data'!$B$26)*'Fixed Data'!AY44/10^6</f>
        <v>-67.083798204264994</v>
      </c>
      <c r="AS172" s="262">
        <f>-(AS$158*'Fixed Data'!$B$25*'Fixed Data'!AS$47*'Fixed Data'!$B$24*'Fixed Data'!$B$23+AS$158*'Fixed Data'!$B$26)*'Fixed Data'!AZ44/10^6</f>
        <v>-67.873645068853975</v>
      </c>
      <c r="AT172" s="262">
        <f>-(AT$158*'Fixed Data'!$B$25*'Fixed Data'!AT$47*'Fixed Data'!$B$24*'Fixed Data'!$B$23+AT$158*'Fixed Data'!$B$26)*'Fixed Data'!BA44/10^6</f>
        <v>-68.663483219767841</v>
      </c>
      <c r="AU172" s="262">
        <f>-(AU$158*'Fixed Data'!$B$25*'Fixed Data'!AU$47*'Fixed Data'!$B$24*'Fixed Data'!$B$23+AU$158*'Fixed Data'!$B$26)*'Fixed Data'!BB44/10^6</f>
        <v>-69.453321514805893</v>
      </c>
      <c r="AV172" s="262">
        <f>-(AV$158*'Fixed Data'!$B$25*'Fixed Data'!AV$47*'Fixed Data'!$B$24*'Fixed Data'!$B$23+AV$158*'Fixed Data'!$B$26)*'Fixed Data'!BC44/10^6</f>
        <v>-70.243162690015623</v>
      </c>
      <c r="AW172" s="262">
        <f>-(AW$158*'Fixed Data'!$B$25*'Fixed Data'!AW$47*'Fixed Data'!$B$24*'Fixed Data'!$B$23+AW$158*'Fixed Data'!$B$26)*'Fixed Data'!BD44/10^6</f>
        <v>-71.033004460402651</v>
      </c>
      <c r="AX172" s="262">
        <f>-(AX$158*'Fixed Data'!$B$25*'Fixed Data'!AX$47*'Fixed Data'!$B$24*'Fixed Data'!$B$23+AX$158*'Fixed Data'!$B$26)*'Fixed Data'!BE44/10^6</f>
        <v>-71.822845102599544</v>
      </c>
      <c r="AY172" s="262">
        <f>-(AY$158*'Fixed Data'!$B$25*'Fixed Data'!AY$47*'Fixed Data'!$B$24*'Fixed Data'!$B$23+AY$158*'Fixed Data'!$B$26)*'Fixed Data'!BF44/10^6</f>
        <v>-72.612685247784739</v>
      </c>
      <c r="AZ172" s="262">
        <f>-(AZ$158*'Fixed Data'!$B$25*'Fixed Data'!AZ$47*'Fixed Data'!$B$24*'Fixed Data'!$B$23+AZ$158*'Fixed Data'!$B$26)*'Fixed Data'!BG44/10^6</f>
        <v>-73.402525894940851</v>
      </c>
      <c r="BA172" s="262">
        <f>-(BA$158*'Fixed Data'!$B$25*'Fixed Data'!BA$47*'Fixed Data'!$B$24*'Fixed Data'!$B$23+BA$158*'Fixed Data'!$B$26)*'Fixed Data'!BH44/10^6</f>
        <v>-74.192366758558322</v>
      </c>
      <c r="BB172" s="262">
        <f>-(BB$158*'Fixed Data'!$B$25*'Fixed Data'!BB$47*'Fixed Data'!$B$24*'Fixed Data'!$B$23+BB$158*'Fixed Data'!$B$26)*'Fixed Data'!BI44/10^6</f>
        <v>-74.982207466914133</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-133.42360136609773</v>
      </c>
      <c r="F176" s="262">
        <f>-(F$158*'Fixed Data'!$B$25*'Fixed Data'!F$47*'Fixed Data'!$B$24*'Fixed Data'!$B$23+F$158*'Fixed Data'!$B$26)*'Fixed Data'!M46/10^6</f>
        <v>-130.44800694945201</v>
      </c>
      <c r="G176" s="262">
        <f>-(G$158*'Fixed Data'!$B$25*'Fixed Data'!G$47*'Fixed Data'!$B$24*'Fixed Data'!$B$23+G$158*'Fixed Data'!$B$26)*'Fixed Data'!N46/10^6</f>
        <v>-126.91264342096677</v>
      </c>
      <c r="H176" s="262">
        <f>-(H$158*'Fixed Data'!$B$25*'Fixed Data'!H$47*'Fixed Data'!$B$24*'Fixed Data'!$B$23+H$158*'Fixed Data'!$B$26)*'Fixed Data'!O46/10^6</f>
        <v>-123.00584117434582</v>
      </c>
      <c r="I176" s="262">
        <f>-(I$158*'Fixed Data'!$B$25*'Fixed Data'!I$47*'Fixed Data'!$B$24*'Fixed Data'!$B$23+I$158*'Fixed Data'!$B$26)*'Fixed Data'!P46/10^6</f>
        <v>-118.87279197637679</v>
      </c>
      <c r="J176" s="262">
        <f>-(J$158*'Fixed Data'!$B$25*'Fixed Data'!J$47*'Fixed Data'!$B$24*'Fixed Data'!$B$23+J$158*'Fixed Data'!$B$26)*'Fixed Data'!Q46/10^6</f>
        <v>-126.75440044754782</v>
      </c>
      <c r="K176" s="262">
        <f>-(K$158*'Fixed Data'!$B$25*'Fixed Data'!K$47*'Fixed Data'!$B$24*'Fixed Data'!$B$23+K$158*'Fixed Data'!$B$26)*'Fixed Data'!R46/10^6</f>
        <v>-126.6389765360166</v>
      </c>
      <c r="L176" s="262">
        <f>-(L$158*'Fixed Data'!$B$25*'Fixed Data'!L$47*'Fixed Data'!$B$24*'Fixed Data'!$B$23+L$158*'Fixed Data'!$B$26)*'Fixed Data'!S46/10^6</f>
        <v>-127.86615815413883</v>
      </c>
      <c r="M176" s="262">
        <f>-(M$158*'Fixed Data'!$B$25*'Fixed Data'!M$47*'Fixed Data'!$B$24*'Fixed Data'!$B$23+M$158*'Fixed Data'!$B$26)*'Fixed Data'!T46/10^6</f>
        <v>-130.99085702789216</v>
      </c>
      <c r="N176" s="262">
        <f>-(N$158*'Fixed Data'!$B$25*'Fixed Data'!N$47*'Fixed Data'!$B$24*'Fixed Data'!$B$23+N$158*'Fixed Data'!$B$26)*'Fixed Data'!U46/10^6</f>
        <v>-132.42963957384103</v>
      </c>
      <c r="O176" s="262">
        <f>-(O$158*'Fixed Data'!$B$25*'Fixed Data'!O$47*'Fixed Data'!$B$24*'Fixed Data'!$B$23+O$158*'Fixed Data'!$B$26)*'Fixed Data'!V46/10^6</f>
        <v>-134.41810250966037</v>
      </c>
      <c r="P176" s="262">
        <f>-(P$158*'Fixed Data'!$B$25*'Fixed Data'!P$47*'Fixed Data'!$B$24*'Fixed Data'!$B$23+P$158*'Fixed Data'!$B$26)*'Fixed Data'!W46/10^6</f>
        <v>-136.675208409021</v>
      </c>
      <c r="Q176" s="262">
        <f>-(Q$158*'Fixed Data'!$B$25*'Fixed Data'!Q$47*'Fixed Data'!$B$24*'Fixed Data'!$B$23+Q$158*'Fixed Data'!$B$26)*'Fixed Data'!X46/10^6</f>
        <v>-138.62403648240448</v>
      </c>
      <c r="R176" s="262">
        <f>-(R$158*'Fixed Data'!$B$25*'Fixed Data'!R$47*'Fixed Data'!$B$24*'Fixed Data'!$B$23+R$158*'Fixed Data'!$B$26)*'Fixed Data'!Y46/10^6</f>
        <v>-140.75256188647887</v>
      </c>
      <c r="S176" s="262">
        <f>-(S$158*'Fixed Data'!$B$25*'Fixed Data'!S$47*'Fixed Data'!$B$24*'Fixed Data'!$B$23+S$158*'Fixed Data'!$B$26)*'Fixed Data'!Z46/10^6</f>
        <v>-142.89752780795075</v>
      </c>
      <c r="T176" s="262">
        <f>-(T$158*'Fixed Data'!$B$25*'Fixed Data'!T$47*'Fixed Data'!$B$24*'Fixed Data'!$B$23+T$158*'Fixed Data'!$B$26)*'Fixed Data'!AA46/10^6</f>
        <v>-145.01219282274315</v>
      </c>
      <c r="U176" s="262">
        <f>-(U$158*'Fixed Data'!$B$25*'Fixed Data'!U$47*'Fixed Data'!$B$24*'Fixed Data'!$B$23+U$158*'Fixed Data'!$B$26)*'Fixed Data'!AB46/10^6</f>
        <v>-147.19529717050014</v>
      </c>
      <c r="V176" s="262">
        <f>-(V$158*'Fixed Data'!$B$25*'Fixed Data'!V$47*'Fixed Data'!$B$24*'Fixed Data'!$B$23+V$158*'Fixed Data'!$B$26)*'Fixed Data'!AC46/10^6</f>
        <v>-149.40775588706509</v>
      </c>
      <c r="W176" s="262">
        <f>-(W$158*'Fixed Data'!$B$25*'Fixed Data'!W$47*'Fixed Data'!$B$24*'Fixed Data'!$B$23+W$158*'Fixed Data'!$B$26)*'Fixed Data'!AD46/10^6</f>
        <v>-151.64308712709652</v>
      </c>
      <c r="X176" s="262">
        <f>-(X$158*'Fixed Data'!$B$25*'Fixed Data'!X$47*'Fixed Data'!$B$24*'Fixed Data'!$B$23+X$158*'Fixed Data'!$B$26)*'Fixed Data'!AE46/10^6</f>
        <v>-153.92009262575303</v>
      </c>
      <c r="Y176" s="262">
        <f>-(Y$158*'Fixed Data'!$B$25*'Fixed Data'!Y$47*'Fixed Data'!$B$24*'Fixed Data'!$B$23+Y$158*'Fixed Data'!$B$26)*'Fixed Data'!AF46/10^6</f>
        <v>-156.22928429230006</v>
      </c>
      <c r="Z176" s="262">
        <f>-(Z$158*'Fixed Data'!$B$25*'Fixed Data'!Z$47*'Fixed Data'!$B$24*'Fixed Data'!$B$23+Z$158*'Fixed Data'!$B$26)*'Fixed Data'!AG46/10^6</f>
        <v>-158.57164929605722</v>
      </c>
      <c r="AA176" s="262">
        <f>-(AA$158*'Fixed Data'!$B$25*'Fixed Data'!AA$47*'Fixed Data'!$B$24*'Fixed Data'!$B$23+AA$158*'Fixed Data'!$B$26)*'Fixed Data'!AH46/10^6</f>
        <v>-160.95081692777387</v>
      </c>
      <c r="AB176" s="262">
        <f>-(AB$158*'Fixed Data'!$B$25*'Fixed Data'!AB$47*'Fixed Data'!$B$24*'Fixed Data'!$B$23+AB$158*'Fixed Data'!$B$26)*'Fixed Data'!AI46/10^6</f>
        <v>-163.36504689188212</v>
      </c>
      <c r="AC176" s="262">
        <f>-(AC$158*'Fixed Data'!$B$25*'Fixed Data'!AC$47*'Fixed Data'!$B$24*'Fixed Data'!$B$23+AC$158*'Fixed Data'!$B$26)*'Fixed Data'!AJ46/10^6</f>
        <v>-165.70871240865097</v>
      </c>
      <c r="AD176" s="262">
        <f>-(AD$158*'Fixed Data'!$B$25*'Fixed Data'!AD$47*'Fixed Data'!$B$24*'Fixed Data'!$B$23+AD$158*'Fixed Data'!$B$26)*'Fixed Data'!AK46/10^6</f>
        <v>-168.07261592412669</v>
      </c>
      <c r="AE176" s="262">
        <f>-(AE$158*'Fixed Data'!$B$25*'Fixed Data'!AE$47*'Fixed Data'!$B$24*'Fixed Data'!$B$23+AE$158*'Fixed Data'!$B$26)*'Fixed Data'!AL46/10^6</f>
        <v>-170.44526743429043</v>
      </c>
      <c r="AF176" s="262">
        <f>-(AF$158*'Fixed Data'!$B$25*'Fixed Data'!AF$47*'Fixed Data'!$B$24*'Fixed Data'!$B$23+AF$158*'Fixed Data'!$B$26)*'Fixed Data'!AM46/10^6</f>
        <v>-172.81881706759631</v>
      </c>
      <c r="AG176" s="262">
        <f>-(AG$158*'Fixed Data'!$B$25*'Fixed Data'!AG$47*'Fixed Data'!$B$24*'Fixed Data'!$B$23+AG$158*'Fixed Data'!$B$26)*'Fixed Data'!AN46/10^6</f>
        <v>-175.18871102670886</v>
      </c>
      <c r="AH176" s="262">
        <f>-(AH$158*'Fixed Data'!$B$25*'Fixed Data'!AH$47*'Fixed Data'!$B$24*'Fixed Data'!$B$23+AH$158*'Fixed Data'!$B$26)*'Fixed Data'!AO46/10^6</f>
        <v>-177.55502879922992</v>
      </c>
      <c r="AI176" s="262">
        <f>-(AI$158*'Fixed Data'!$B$25*'Fixed Data'!AI$47*'Fixed Data'!$B$24*'Fixed Data'!$B$23+AI$158*'Fixed Data'!$B$26)*'Fixed Data'!AP46/10^6</f>
        <v>-179.92511272088652</v>
      </c>
      <c r="AJ176" s="262">
        <f>-(AJ$158*'Fixed Data'!$B$25*'Fixed Data'!AJ$47*'Fixed Data'!$B$24*'Fixed Data'!$B$23+AJ$158*'Fixed Data'!$B$26)*'Fixed Data'!AQ46/10^6</f>
        <v>-182.2954567880478</v>
      </c>
      <c r="AK176" s="262">
        <f>-(AK$158*'Fixed Data'!$B$25*'Fixed Data'!AK$47*'Fixed Data'!$B$24*'Fixed Data'!$B$23+AK$158*'Fixed Data'!$B$26)*'Fixed Data'!AR46/10^6</f>
        <v>-184.6650584705099</v>
      </c>
      <c r="AL176" s="262">
        <f>-(AL$158*'Fixed Data'!$B$25*'Fixed Data'!AL$47*'Fixed Data'!$B$24*'Fixed Data'!$B$23+AL$158*'Fixed Data'!$B$26)*'Fixed Data'!AS46/10^6</f>
        <v>-187.03424305735555</v>
      </c>
      <c r="AM176" s="262">
        <f>-(AM$158*'Fixed Data'!$B$25*'Fixed Data'!AM$47*'Fixed Data'!$B$24*'Fixed Data'!$B$23+AM$158*'Fixed Data'!$B$26)*'Fixed Data'!AT46/10^6</f>
        <v>-189.4036193613708</v>
      </c>
      <c r="AN176" s="262">
        <f>-(AN$158*'Fixed Data'!$B$25*'Fixed Data'!AN$47*'Fixed Data'!$B$24*'Fixed Data'!$B$23+AN$158*'Fixed Data'!$B$26)*'Fixed Data'!AU46/10^6</f>
        <v>-191.7733312584848</v>
      </c>
      <c r="AO176" s="262">
        <f>-(AO$158*'Fixed Data'!$B$25*'Fixed Data'!AO$47*'Fixed Data'!$B$24*'Fixed Data'!$B$23+AO$158*'Fixed Data'!$B$26)*'Fixed Data'!AV46/10^6</f>
        <v>-194.14289577744992</v>
      </c>
      <c r="AP176" s="262">
        <f>-(AP$158*'Fixed Data'!$B$25*'Fixed Data'!AP$47*'Fixed Data'!$B$24*'Fixed Data'!$B$23+AP$158*'Fixed Data'!$B$26)*'Fixed Data'!AW46/10^6</f>
        <v>-196.51236446824717</v>
      </c>
      <c r="AQ176" s="262">
        <f>-(AQ$158*'Fixed Data'!$B$25*'Fixed Data'!AQ$47*'Fixed Data'!$B$24*'Fixed Data'!$B$23+AQ$158*'Fixed Data'!$B$26)*'Fixed Data'!AX46/10^6</f>
        <v>-198.88185568405385</v>
      </c>
      <c r="AR176" s="262">
        <f>-(AR$158*'Fixed Data'!$B$25*'Fixed Data'!AR$47*'Fixed Data'!$B$24*'Fixed Data'!$B$23+AR$158*'Fixed Data'!$B$26)*'Fixed Data'!AY46/10^6</f>
        <v>-201.25139462840468</v>
      </c>
      <c r="AS176" s="262">
        <f>-(AS$158*'Fixed Data'!$B$25*'Fixed Data'!AS$47*'Fixed Data'!$B$24*'Fixed Data'!$B$23+AS$158*'Fixed Data'!$B$26)*'Fixed Data'!AZ46/10^6</f>
        <v>-203.62093522294913</v>
      </c>
      <c r="AT176" s="262">
        <f>-(AT$158*'Fixed Data'!$B$25*'Fixed Data'!AT$47*'Fixed Data'!$B$24*'Fixed Data'!$B$23+AT$158*'Fixed Data'!$B$26)*'Fixed Data'!BA46/10^6</f>
        <v>-205.99044967646921</v>
      </c>
      <c r="AU176" s="262">
        <f>-(AU$158*'Fixed Data'!$B$25*'Fixed Data'!AU$47*'Fixed Data'!$B$24*'Fixed Data'!$B$23+AU$158*'Fixed Data'!$B$26)*'Fixed Data'!BB46/10^6</f>
        <v>-208.3599645623666</v>
      </c>
      <c r="AV176" s="262">
        <f>-(AV$158*'Fixed Data'!$B$25*'Fixed Data'!AV$47*'Fixed Data'!$B$24*'Fixed Data'!$B$23+AV$158*'Fixed Data'!$B$26)*'Fixed Data'!BC46/10^6</f>
        <v>-210.72948808878047</v>
      </c>
      <c r="AW176" s="262">
        <f>-(AW$158*'Fixed Data'!$B$25*'Fixed Data'!AW$47*'Fixed Data'!$B$24*'Fixed Data'!$B$23+AW$158*'Fixed Data'!$B$26)*'Fixed Data'!BD46/10^6</f>
        <v>-213.09901340072452</v>
      </c>
      <c r="AX176" s="262">
        <f>-(AX$158*'Fixed Data'!$B$25*'Fixed Data'!AX$47*'Fixed Data'!$B$24*'Fixed Data'!$B$23+AX$158*'Fixed Data'!$B$26)*'Fixed Data'!BE46/10^6</f>
        <v>-215.46853532809681</v>
      </c>
      <c r="AY176" s="262">
        <f>-(AY$158*'Fixed Data'!$B$25*'Fixed Data'!AY$47*'Fixed Data'!$B$24*'Fixed Data'!$B$23+AY$158*'Fixed Data'!$B$26)*'Fixed Data'!BF46/10^6</f>
        <v>-217.83805576443498</v>
      </c>
      <c r="AZ176" s="262">
        <f>-(AZ$158*'Fixed Data'!$B$25*'Fixed Data'!AZ$47*'Fixed Data'!$B$24*'Fixed Data'!$B$23+AZ$158*'Fixed Data'!$B$26)*'Fixed Data'!BG46/10^6</f>
        <v>-220.20757770668632</v>
      </c>
      <c r="BA176" s="262">
        <f>-(BA$158*'Fixed Data'!$B$25*'Fixed Data'!BA$47*'Fixed Data'!$B$24*'Fixed Data'!$B$23+BA$158*'Fixed Data'!$B$26)*'Fixed Data'!BH46/10^6</f>
        <v>-222.57710029832148</v>
      </c>
      <c r="BB176" s="262">
        <f>-(BB$158*'Fixed Data'!$B$25*'Fixed Data'!BB$47*'Fixed Data'!$B$24*'Fixed Data'!$B$23+BB$158*'Fixed Data'!$B$26)*'Fixed Data'!BI46/10^6</f>
        <v>-224.94662242417149</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-1.1123465821370286</v>
      </c>
      <c r="F190" s="21">
        <f t="shared" ref="F190:BB190" si="17">(F133+F83)*F186</f>
        <v>-1.3153284114147887</v>
      </c>
      <c r="G190" s="21">
        <f t="shared" si="17"/>
        <v>-1.1442818226407434</v>
      </c>
      <c r="H190" s="21">
        <f t="shared" si="17"/>
        <v>-0.80521599756585982</v>
      </c>
      <c r="I190" s="21">
        <f t="shared" si="17"/>
        <v>-0.75414193059653956</v>
      </c>
      <c r="J190" s="21">
        <f t="shared" si="17"/>
        <v>-0.22440585651582304</v>
      </c>
      <c r="K190" s="21">
        <f t="shared" si="17"/>
        <v>-0.20251360995970139</v>
      </c>
      <c r="L190" s="21">
        <f t="shared" si="17"/>
        <v>-0.18215586833981839</v>
      </c>
      <c r="M190" s="21">
        <f t="shared" si="17"/>
        <v>-0.16324338396538982</v>
      </c>
      <c r="N190" s="21">
        <f t="shared" si="17"/>
        <v>-0.14569154549757701</v>
      </c>
      <c r="O190" s="21">
        <f t="shared" si="17"/>
        <v>-0.12942015443217128</v>
      </c>
      <c r="P190" s="21">
        <f t="shared" si="17"/>
        <v>-0.11435321180351786</v>
      </c>
      <c r="Q190" s="21">
        <f t="shared" si="17"/>
        <v>-0.10041871466026059</v>
      </c>
      <c r="R190" s="21">
        <f t="shared" si="17"/>
        <v>-8.7548461882659981E-2</v>
      </c>
      <c r="S190" s="21">
        <f t="shared" si="17"/>
        <v>-7.5677868929610273E-2</v>
      </c>
      <c r="T190" s="21">
        <f t="shared" si="17"/>
        <v>-6.4745791121088109E-2</v>
      </c>
      <c r="U190" s="21">
        <f t="shared" si="17"/>
        <v>-5.4694355078637902E-2</v>
      </c>
      <c r="V190" s="21">
        <f t="shared" si="17"/>
        <v>-4.5468797962667805E-2</v>
      </c>
      <c r="W190" s="21">
        <f t="shared" si="17"/>
        <v>-3.7017314160821907E-2</v>
      </c>
      <c r="X190" s="21">
        <f t="shared" si="17"/>
        <v>-2.9290909096539738E-2</v>
      </c>
      <c r="Y190" s="21">
        <f t="shared" si="17"/>
        <v>-2.2243259841136901E-2</v>
      </c>
      <c r="Z190" s="21">
        <f t="shared" si="17"/>
        <v>-1.5830582226368097E-2</v>
      </c>
      <c r="AA190" s="21">
        <f t="shared" si="17"/>
        <v>-1.0011504167490085E-2</v>
      </c>
      <c r="AB190" s="21">
        <f t="shared" si="17"/>
        <v>-4.746944919348909E-3</v>
      </c>
      <c r="AC190" s="21">
        <f t="shared" si="17"/>
        <v>-1.0723700614558199E-17</v>
      </c>
      <c r="AD190" s="21">
        <f t="shared" si="17"/>
        <v>-1.0361063395708405E-17</v>
      </c>
      <c r="AE190" s="21">
        <f t="shared" si="17"/>
        <v>-1.001068927121585E-17</v>
      </c>
      <c r="AF190" s="21">
        <f t="shared" si="17"/>
        <v>-9.6721635470684538E-18</v>
      </c>
      <c r="AG190" s="21">
        <f t="shared" si="17"/>
        <v>-9.345085552723144E-18</v>
      </c>
      <c r="AH190" s="21">
        <f t="shared" si="17"/>
        <v>-9.0290681668822667E-18</v>
      </c>
      <c r="AI190" s="21">
        <f t="shared" si="17"/>
        <v>-8.7237373593065376E-18</v>
      </c>
      <c r="AJ190" s="21">
        <f t="shared" si="17"/>
        <v>-8.4696479216568319E-18</v>
      </c>
      <c r="AK190" s="21">
        <f t="shared" si="17"/>
        <v>-8.2229591472396431E-18</v>
      </c>
      <c r="AL190" s="21">
        <f t="shared" si="17"/>
        <v>-7.9834554827569351E-18</v>
      </c>
      <c r="AM190" s="21">
        <f t="shared" si="17"/>
        <v>-7.7509276531620723E-18</v>
      </c>
      <c r="AN190" s="21">
        <f t="shared" si="17"/>
        <v>-7.5251724787981284E-18</v>
      </c>
      <c r="AO190" s="21">
        <f t="shared" si="17"/>
        <v>-7.305992697862261E-18</v>
      </c>
      <c r="AP190" s="21">
        <f t="shared" si="17"/>
        <v>-7.0931967940410302E-18</v>
      </c>
      <c r="AQ190" s="21">
        <f t="shared" si="17"/>
        <v>-6.8865988291660486E-18</v>
      </c>
      <c r="AR190" s="21">
        <f t="shared" si="17"/>
        <v>-6.6860182807437365E-18</v>
      </c>
      <c r="AS190" s="21">
        <f t="shared" si="17"/>
        <v>-6.4912798842172194E-18</v>
      </c>
      <c r="AT190" s="21">
        <f t="shared" si="17"/>
        <v>-6.3022134798225441E-18</v>
      </c>
      <c r="AU190" s="21">
        <f t="shared" si="17"/>
        <v>-6.1186538639053828E-18</v>
      </c>
      <c r="AV190" s="21">
        <f t="shared" si="17"/>
        <v>-5.9404406445683326E-18</v>
      </c>
      <c r="AW190" s="21">
        <f t="shared" si="17"/>
        <v>-5.7674181015226525E-18</v>
      </c>
      <c r="AX190" s="21">
        <f t="shared" si="17"/>
        <v>-5.5994350500219931E-18</v>
      </c>
      <c r="AY190" s="21">
        <f t="shared" si="17"/>
        <v>-5.4363447087592157E-18</v>
      </c>
      <c r="AZ190" s="21">
        <f t="shared" si="17"/>
        <v>-5.2780045716108895E-18</v>
      </c>
      <c r="BA190" s="21">
        <f t="shared" si="17"/>
        <v>-5.1242762831173686E-18</v>
      </c>
      <c r="BB190" s="21">
        <f t="shared" si="17"/>
        <v>-4.9750255175896776E-18</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-14.894267389414768</v>
      </c>
      <c r="F192" s="21">
        <f t="shared" ref="F192:BB192" si="19">F77*F186</f>
        <v>-13.858614558252055</v>
      </c>
      <c r="G192" s="21">
        <f t="shared" si="19"/>
        <v>-12.831668718119635</v>
      </c>
      <c r="H192" s="21">
        <f t="shared" si="19"/>
        <v>-11.835861231458789</v>
      </c>
      <c r="I192" s="21">
        <f t="shared" si="19"/>
        <v>-10.88560254513785</v>
      </c>
      <c r="J192" s="21">
        <f t="shared" si="19"/>
        <v>-11.046607830416969</v>
      </c>
      <c r="K192" s="21">
        <f t="shared" si="19"/>
        <v>-10.503382067572085</v>
      </c>
      <c r="L192" s="21">
        <f t="shared" si="19"/>
        <v>-10.092837219734346</v>
      </c>
      <c r="M192" s="21">
        <f t="shared" si="19"/>
        <v>-9.839986816924009</v>
      </c>
      <c r="N192" s="21">
        <f t="shared" si="19"/>
        <v>-9.4674846739697873</v>
      </c>
      <c r="O192" s="21">
        <f t="shared" si="19"/>
        <v>-9.1454073607691484</v>
      </c>
      <c r="P192" s="21">
        <f t="shared" si="19"/>
        <v>-8.8497483198848581</v>
      </c>
      <c r="Q192" s="21">
        <f t="shared" si="19"/>
        <v>-8.5423152805620983</v>
      </c>
      <c r="R192" s="21">
        <f t="shared" si="19"/>
        <v>-8.254470975696476</v>
      </c>
      <c r="S192" s="21">
        <f t="shared" si="19"/>
        <v>-7.9772143134871243</v>
      </c>
      <c r="T192" s="21">
        <f t="shared" si="19"/>
        <v>-7.705923127159588</v>
      </c>
      <c r="U192" s="21">
        <f t="shared" si="19"/>
        <v>-7.4457370537258889</v>
      </c>
      <c r="V192" s="21">
        <f t="shared" si="19"/>
        <v>-7.1941669337280878</v>
      </c>
      <c r="W192" s="21">
        <f t="shared" si="19"/>
        <v>-6.9506207643517239</v>
      </c>
      <c r="X192" s="21">
        <f t="shared" si="19"/>
        <v>-6.7156785515062136</v>
      </c>
      <c r="Y192" s="21">
        <f t="shared" si="19"/>
        <v>-6.488594519193132</v>
      </c>
      <c r="Z192" s="21">
        <f t="shared" si="19"/>
        <v>-6.2691309782732363</v>
      </c>
      <c r="AA192" s="21">
        <f t="shared" si="19"/>
        <v>-6.0571536923739826</v>
      </c>
      <c r="AB192" s="21">
        <f t="shared" si="19"/>
        <v>-5.8523212516437066</v>
      </c>
      <c r="AC192" s="21">
        <f t="shared" si="19"/>
        <v>-5.6544104701935822</v>
      </c>
      <c r="AD192" s="21">
        <f t="shared" si="19"/>
        <v>-5.4632028740880374</v>
      </c>
      <c r="AE192" s="21">
        <f t="shared" si="19"/>
        <v>-5.2784560085041239</v>
      </c>
      <c r="AF192" s="21">
        <f t="shared" si="19"/>
        <v>-5.0999567052723034</v>
      </c>
      <c r="AG192" s="21">
        <f t="shared" si="19"/>
        <v>-4.9274951828164966</v>
      </c>
      <c r="AH192" s="21">
        <f t="shared" si="19"/>
        <v>-4.7608646535902457</v>
      </c>
      <c r="AI192" s="21">
        <f t="shared" si="19"/>
        <v>-4.5998691530760523</v>
      </c>
      <c r="AJ192" s="21">
        <f t="shared" si="19"/>
        <v>-4.4658925122204307</v>
      </c>
      <c r="AK192" s="21">
        <f t="shared" si="19"/>
        <v>-4.3358179128366077</v>
      </c>
      <c r="AL192" s="21">
        <f t="shared" si="19"/>
        <v>-4.2095319521379242</v>
      </c>
      <c r="AM192" s="21">
        <f t="shared" si="19"/>
        <v>-4.0869242456305059</v>
      </c>
      <c r="AN192" s="21">
        <f t="shared" si="19"/>
        <v>-3.9678876046588254</v>
      </c>
      <c r="AO192" s="21">
        <f t="shared" si="19"/>
        <v>-3.852318064475357</v>
      </c>
      <c r="AP192" s="21">
        <f t="shared" si="19"/>
        <v>-3.7401146285183766</v>
      </c>
      <c r="AQ192" s="21">
        <f t="shared" si="19"/>
        <v>-3.6311792486331869</v>
      </c>
      <c r="AR192" s="21">
        <f t="shared" si="19"/>
        <v>-3.5254167468862261</v>
      </c>
      <c r="AS192" s="21">
        <f t="shared" si="19"/>
        <v>-3.4227347060403792</v>
      </c>
      <c r="AT192" s="21">
        <f t="shared" si="19"/>
        <v>-3.3230434035107388</v>
      </c>
      <c r="AU192" s="21">
        <f t="shared" si="19"/>
        <v>-3.2262557317281626</v>
      </c>
      <c r="AV192" s="21">
        <f t="shared" si="19"/>
        <v>-3.1322871182057517</v>
      </c>
      <c r="AW192" s="21">
        <f t="shared" si="19"/>
        <v>-3.041055454502124</v>
      </c>
      <c r="AX192" s="21">
        <f t="shared" si="19"/>
        <v>-2.9524810238243071</v>
      </c>
      <c r="AY192" s="21">
        <f t="shared" si="19"/>
        <v>-2.866486430895105</v>
      </c>
      <c r="AZ192" s="21">
        <f t="shared" si="19"/>
        <v>-2.7829965348398331</v>
      </c>
      <c r="BA192" s="21">
        <f t="shared" si="19"/>
        <v>-2.7019383833466923</v>
      </c>
      <c r="BB192" s="21">
        <f t="shared" si="19"/>
        <v>-2.6232411488787961</v>
      </c>
    </row>
    <row r="193" spans="1:54" outlineLevel="2">
      <c r="A193" s="522"/>
      <c r="B193" s="150" t="s">
        <v>493</v>
      </c>
      <c r="C193" s="19"/>
      <c r="D193" s="135" t="s">
        <v>389</v>
      </c>
      <c r="E193" s="21">
        <f t="shared" ref="E193:BB193" si="20">SUMIF($B$143:$B$154,"Environmental",E$143:E$154)*E186</f>
        <v>-88.808516080473737</v>
      </c>
      <c r="F193" s="21">
        <f t="shared" si="20"/>
        <v>-84.103679522990916</v>
      </c>
      <c r="G193" s="21">
        <f t="shared" si="20"/>
        <v>-78.960571649548697</v>
      </c>
      <c r="H193" s="21">
        <f t="shared" si="20"/>
        <v>-73.837390928504774</v>
      </c>
      <c r="I193" s="21">
        <f t="shared" si="20"/>
        <v>-69.06417190589778</v>
      </c>
      <c r="J193" s="21">
        <f t="shared" si="20"/>
        <v>-71.257678123991653</v>
      </c>
      <c r="K193" s="21">
        <f t="shared" si="20"/>
        <v>-68.645018638197911</v>
      </c>
      <c r="L193" s="21">
        <f t="shared" si="20"/>
        <v>-67.032706335878743</v>
      </c>
      <c r="M193" s="21">
        <f t="shared" si="20"/>
        <v>-66.397355708234699</v>
      </c>
      <c r="N193" s="21">
        <f t="shared" si="20"/>
        <v>-64.687390160146677</v>
      </c>
      <c r="O193" s="21">
        <f t="shared" si="20"/>
        <v>-63.457061118383216</v>
      </c>
      <c r="P193" s="21">
        <f t="shared" si="20"/>
        <v>-62.34450065412392</v>
      </c>
      <c r="Q193" s="21">
        <f t="shared" si="20"/>
        <v>-61.085009322028398</v>
      </c>
      <c r="R193" s="21">
        <f t="shared" si="20"/>
        <v>-60.077591298604581</v>
      </c>
      <c r="S193" s="21">
        <f t="shared" si="20"/>
        <v>-58.906016001592299</v>
      </c>
      <c r="T193" s="21">
        <f t="shared" si="20"/>
        <v>-57.72029272123703</v>
      </c>
      <c r="U193" s="21">
        <f t="shared" si="20"/>
        <v>-56.561363327095783</v>
      </c>
      <c r="V193" s="21">
        <f t="shared" si="20"/>
        <v>-55.566244030861483</v>
      </c>
      <c r="W193" s="21">
        <f t="shared" si="20"/>
        <v>-54.422577544806451</v>
      </c>
      <c r="X193" s="21">
        <f t="shared" si="20"/>
        <v>-53.438014721794367</v>
      </c>
      <c r="Y193" s="21">
        <f t="shared" si="20"/>
        <v>-52.319475220782323</v>
      </c>
      <c r="Z193" s="21">
        <f t="shared" si="20"/>
        <v>-51.348031078026509</v>
      </c>
      <c r="AA193" s="21">
        <f t="shared" si="20"/>
        <v>-50.382974966408405</v>
      </c>
      <c r="AB193" s="21">
        <f t="shared" si="20"/>
        <v>-49.424282939403938</v>
      </c>
      <c r="AC193" s="21">
        <f t="shared" si="20"/>
        <v>-48.445346184462132</v>
      </c>
      <c r="AD193" s="21">
        <f t="shared" si="20"/>
        <v>-47.482338052294928</v>
      </c>
      <c r="AE193" s="21">
        <f t="shared" si="20"/>
        <v>-46.54001547020097</v>
      </c>
      <c r="AF193" s="21">
        <f t="shared" si="20"/>
        <v>-45.603596654373028</v>
      </c>
      <c r="AG193" s="21">
        <f t="shared" si="20"/>
        <v>-44.675126944176739</v>
      </c>
      <c r="AH193" s="21">
        <f t="shared" si="20"/>
        <v>-43.756716815295945</v>
      </c>
      <c r="AI193" s="21">
        <f t="shared" si="20"/>
        <v>-42.85090249799039</v>
      </c>
      <c r="AJ193" s="21">
        <f t="shared" si="20"/>
        <v>-42.160195683511304</v>
      </c>
      <c r="AK193" s="21">
        <f t="shared" si="20"/>
        <v>-41.472735864929781</v>
      </c>
      <c r="AL193" s="21">
        <f t="shared" si="20"/>
        <v>-40.789500690515993</v>
      </c>
      <c r="AM193" s="21">
        <f t="shared" si="20"/>
        <v>-40.111035503908177</v>
      </c>
      <c r="AN193" s="21">
        <f t="shared" si="20"/>
        <v>-39.437584488915576</v>
      </c>
      <c r="AO193" s="21">
        <f t="shared" si="20"/>
        <v>-38.769265938903644</v>
      </c>
      <c r="AP193" s="21">
        <f t="shared" si="20"/>
        <v>-38.10637937086031</v>
      </c>
      <c r="AQ193" s="21">
        <f t="shared" si="20"/>
        <v>-37.449243582297662</v>
      </c>
      <c r="AR193" s="21">
        <f t="shared" si="20"/>
        <v>-36.798076508927096</v>
      </c>
      <c r="AS193" s="21">
        <f t="shared" si="20"/>
        <v>-36.153067061379666</v>
      </c>
      <c r="AT193" s="21">
        <f t="shared" si="20"/>
        <v>-35.514405223663701</v>
      </c>
      <c r="AU193" s="21">
        <f t="shared" si="20"/>
        <v>-34.882278430902524</v>
      </c>
      <c r="AV193" s="21">
        <f t="shared" si="20"/>
        <v>-34.256849965843443</v>
      </c>
      <c r="AW193" s="21">
        <f t="shared" si="20"/>
        <v>-33.63826206870587</v>
      </c>
      <c r="AX193" s="21">
        <f t="shared" si="20"/>
        <v>-33.026645802901946</v>
      </c>
      <c r="AY193" s="21">
        <f t="shared" si="20"/>
        <v>-32.422120939506833</v>
      </c>
      <c r="AZ193" s="21">
        <f t="shared" si="20"/>
        <v>-31.82479395006251</v>
      </c>
      <c r="BA193" s="21">
        <f t="shared" si="20"/>
        <v>-31.234757968526541</v>
      </c>
      <c r="BB193" s="21">
        <f t="shared" si="20"/>
        <v>-30.652094686732891</v>
      </c>
    </row>
    <row r="194" spans="1:54" outlineLevel="2">
      <c r="A194" s="522"/>
      <c r="B194" s="150" t="s">
        <v>494</v>
      </c>
      <c r="C194" s="19"/>
      <c r="D194" s="135" t="s">
        <v>389</v>
      </c>
      <c r="E194" s="21">
        <f t="shared" ref="E194:BB194" si="21">SUM(E172:E174)*E186</f>
        <v>-44.474533799234045</v>
      </c>
      <c r="F194" s="21">
        <f t="shared" si="21"/>
        <v>-42.012240573232901</v>
      </c>
      <c r="G194" s="21">
        <f t="shared" si="21"/>
        <v>-39.491436881752747</v>
      </c>
      <c r="H194" s="21">
        <f t="shared" si="21"/>
        <v>-36.981407067253507</v>
      </c>
      <c r="I194" s="21">
        <f t="shared" si="21"/>
        <v>-34.530256884214261</v>
      </c>
      <c r="J194" s="21">
        <f t="shared" si="21"/>
        <v>-35.574601327171806</v>
      </c>
      <c r="K194" s="21">
        <f t="shared" si="21"/>
        <v>-34.340296335507965</v>
      </c>
      <c r="L194" s="21">
        <f t="shared" si="21"/>
        <v>-33.50054816217358</v>
      </c>
      <c r="M194" s="21">
        <f t="shared" si="21"/>
        <v>-33.158656868843885</v>
      </c>
      <c r="N194" s="21">
        <f t="shared" si="21"/>
        <v>-32.389242737107942</v>
      </c>
      <c r="O194" s="21">
        <f t="shared" si="21"/>
        <v>-31.763840590755656</v>
      </c>
      <c r="P194" s="21">
        <f t="shared" si="21"/>
        <v>-31.205032718010738</v>
      </c>
      <c r="Q194" s="21">
        <f t="shared" si="21"/>
        <v>-30.579690695159389</v>
      </c>
      <c r="R194" s="21">
        <f t="shared" si="21"/>
        <v>-29.999257535548711</v>
      </c>
      <c r="S194" s="21">
        <f t="shared" si="21"/>
        <v>-29.42649685741117</v>
      </c>
      <c r="T194" s="21">
        <f t="shared" si="21"/>
        <v>-28.852139166152678</v>
      </c>
      <c r="U194" s="21">
        <f t="shared" si="21"/>
        <v>-28.296132679681033</v>
      </c>
      <c r="V194" s="21">
        <f t="shared" si="21"/>
        <v>-27.750188757458947</v>
      </c>
      <c r="W194" s="21">
        <f t="shared" si="21"/>
        <v>-27.21291506355719</v>
      </c>
      <c r="X194" s="21">
        <f t="shared" si="21"/>
        <v>-26.68747068138185</v>
      </c>
      <c r="Y194" s="21">
        <f t="shared" si="21"/>
        <v>-26.171836144828898</v>
      </c>
      <c r="Z194" s="21">
        <f t="shared" si="21"/>
        <v>-25.66592630854425</v>
      </c>
      <c r="AA194" s="21">
        <f t="shared" si="21"/>
        <v>-25.170059089839004</v>
      </c>
      <c r="AB194" s="21">
        <f t="shared" si="21"/>
        <v>-24.683676261778228</v>
      </c>
      <c r="AC194" s="21">
        <f t="shared" si="21"/>
        <v>-24.191104249048308</v>
      </c>
      <c r="AD194" s="21">
        <f t="shared" si="21"/>
        <v>-23.706473801868636</v>
      </c>
      <c r="AE194" s="21">
        <f t="shared" si="21"/>
        <v>-23.228148711045606</v>
      </c>
      <c r="AF194" s="21">
        <f t="shared" si="21"/>
        <v>-22.755182813406876</v>
      </c>
      <c r="AG194" s="21">
        <f t="shared" si="21"/>
        <v>-22.287177316561767</v>
      </c>
      <c r="AH194" s="21">
        <f t="shared" si="21"/>
        <v>-21.824363091065553</v>
      </c>
      <c r="AI194" s="21">
        <f t="shared" si="21"/>
        <v>-21.367811061518474</v>
      </c>
      <c r="AJ194" s="21">
        <f t="shared" si="21"/>
        <v>-21.018749385461867</v>
      </c>
      <c r="AK194" s="21">
        <f t="shared" si="21"/>
        <v>-20.671811204962616</v>
      </c>
      <c r="AL194" s="21">
        <f t="shared" si="21"/>
        <v>-20.327206716420456</v>
      </c>
      <c r="AM194" s="21">
        <f t="shared" si="21"/>
        <v>-19.985159856788911</v>
      </c>
      <c r="AN194" s="21">
        <f t="shared" si="21"/>
        <v>-19.645828128400897</v>
      </c>
      <c r="AO194" s="21">
        <f t="shared" si="21"/>
        <v>-19.309294501773909</v>
      </c>
      <c r="AP194" s="21">
        <f t="shared" si="21"/>
        <v>-18.975689252833657</v>
      </c>
      <c r="AQ194" s="21">
        <f t="shared" si="21"/>
        <v>-18.645138655273865</v>
      </c>
      <c r="AR194" s="21">
        <f t="shared" si="21"/>
        <v>-18.317750010187957</v>
      </c>
      <c r="AS194" s="21">
        <f t="shared" si="21"/>
        <v>-17.993615345857833</v>
      </c>
      <c r="AT194" s="21">
        <f t="shared" si="21"/>
        <v>-17.67282045710509</v>
      </c>
      <c r="AU194" s="21">
        <f t="shared" si="21"/>
        <v>-17.355448047871274</v>
      </c>
      <c r="AV194" s="21">
        <f t="shared" si="21"/>
        <v>-17.041571555111002</v>
      </c>
      <c r="AW194" s="21">
        <f t="shared" si="21"/>
        <v>-16.731256013181419</v>
      </c>
      <c r="AX194" s="21">
        <f t="shared" si="21"/>
        <v>-16.424559862696274</v>
      </c>
      <c r="AY194" s="21">
        <f t="shared" si="21"/>
        <v>-16.121535664912592</v>
      </c>
      <c r="AZ194" s="21">
        <f t="shared" si="21"/>
        <v>-15.822229919705119</v>
      </c>
      <c r="BA194" s="21">
        <f t="shared" si="21"/>
        <v>-15.526683021716376</v>
      </c>
      <c r="BB194" s="21">
        <f t="shared" si="21"/>
        <v>-15.234929844060039</v>
      </c>
    </row>
    <row r="195" spans="1:54" outlineLevel="2">
      <c r="A195" s="522"/>
      <c r="B195" s="150" t="s">
        <v>495</v>
      </c>
      <c r="C195" s="19"/>
      <c r="D195" s="135" t="s">
        <v>389</v>
      </c>
      <c r="E195" s="21">
        <f>SUM(E176:E178)*E186</f>
        <v>-133.42360136609773</v>
      </c>
      <c r="F195" s="21">
        <f t="shared" ref="F195:BB195" si="22">SUM(F176:F178)*F186</f>
        <v>-126.0367216902918</v>
      </c>
      <c r="G195" s="21">
        <f t="shared" si="22"/>
        <v>-118.47431064525827</v>
      </c>
      <c r="H195" s="21">
        <f t="shared" si="22"/>
        <v>-110.9442212017605</v>
      </c>
      <c r="I195" s="21">
        <f t="shared" si="22"/>
        <v>-103.59077065264277</v>
      </c>
      <c r="J195" s="21">
        <f t="shared" si="22"/>
        <v>-106.72380395807538</v>
      </c>
      <c r="K195" s="21">
        <f t="shared" si="22"/>
        <v>-103.0208890065239</v>
      </c>
      <c r="L195" s="21">
        <f t="shared" si="22"/>
        <v>-100.50164448652073</v>
      </c>
      <c r="M195" s="21">
        <f t="shared" si="22"/>
        <v>-99.475970585651964</v>
      </c>
      <c r="N195" s="21">
        <f t="shared" si="22"/>
        <v>-97.167728191234573</v>
      </c>
      <c r="O195" s="21">
        <f t="shared" si="22"/>
        <v>-95.291521772266975</v>
      </c>
      <c r="P195" s="21">
        <f t="shared" si="22"/>
        <v>-93.615098172810676</v>
      </c>
      <c r="Q195" s="21">
        <f t="shared" si="22"/>
        <v>-91.739072085478185</v>
      </c>
      <c r="R195" s="21">
        <f t="shared" si="22"/>
        <v>-89.997772606646137</v>
      </c>
      <c r="S195" s="21">
        <f t="shared" si="22"/>
        <v>-88.279490555306481</v>
      </c>
      <c r="T195" s="21">
        <f t="shared" si="22"/>
        <v>-86.556417482106653</v>
      </c>
      <c r="U195" s="21">
        <f t="shared" si="22"/>
        <v>-84.888398054842355</v>
      </c>
      <c r="V195" s="21">
        <f t="shared" si="22"/>
        <v>-83.250566257111387</v>
      </c>
      <c r="W195" s="21">
        <f t="shared" si="22"/>
        <v>-81.638745190671585</v>
      </c>
      <c r="X195" s="21">
        <f t="shared" si="22"/>
        <v>-80.06241204414556</v>
      </c>
      <c r="Y195" s="21">
        <f t="shared" si="22"/>
        <v>-78.515508434486691</v>
      </c>
      <c r="Z195" s="21">
        <f t="shared" si="22"/>
        <v>-76.997778912330162</v>
      </c>
      <c r="AA195" s="21">
        <f t="shared" si="22"/>
        <v>-75.51017728236981</v>
      </c>
      <c r="AB195" s="21">
        <f t="shared" si="22"/>
        <v>-74.05102878533468</v>
      </c>
      <c r="AC195" s="21">
        <f t="shared" si="22"/>
        <v>-72.573312747830542</v>
      </c>
      <c r="AD195" s="21">
        <f t="shared" si="22"/>
        <v>-71.119421407025399</v>
      </c>
      <c r="AE195" s="21">
        <f t="shared" si="22"/>
        <v>-69.684446135399099</v>
      </c>
      <c r="AF195" s="21">
        <f t="shared" si="22"/>
        <v>-68.265548443468305</v>
      </c>
      <c r="AG195" s="21">
        <f t="shared" si="22"/>
        <v>-66.861531951978264</v>
      </c>
      <c r="AH195" s="21">
        <f t="shared" si="22"/>
        <v>-65.473089275961911</v>
      </c>
      <c r="AI195" s="21">
        <f t="shared" si="22"/>
        <v>-64.103433187637549</v>
      </c>
      <c r="AJ195" s="21">
        <f t="shared" si="22"/>
        <v>-63.056248159676073</v>
      </c>
      <c r="AK195" s="21">
        <f t="shared" si="22"/>
        <v>-62.01543361830003</v>
      </c>
      <c r="AL195" s="21">
        <f t="shared" si="22"/>
        <v>-60.981620152773139</v>
      </c>
      <c r="AM195" s="21">
        <f t="shared" si="22"/>
        <v>-59.95547957407161</v>
      </c>
      <c r="AN195" s="21">
        <f t="shared" si="22"/>
        <v>-58.937484389045814</v>
      </c>
      <c r="AO195" s="21">
        <f t="shared" si="22"/>
        <v>-57.927883509278423</v>
      </c>
      <c r="AP195" s="21">
        <f t="shared" si="22"/>
        <v>-56.927067762563475</v>
      </c>
      <c r="AQ195" s="21">
        <f t="shared" si="22"/>
        <v>-55.93541596998746</v>
      </c>
      <c r="AR195" s="21">
        <f t="shared" si="22"/>
        <v>-54.953250034826219</v>
      </c>
      <c r="AS195" s="21">
        <f t="shared" si="22"/>
        <v>-53.980846041917822</v>
      </c>
      <c r="AT195" s="21">
        <f t="shared" si="22"/>
        <v>-53.01846137573343</v>
      </c>
      <c r="AU195" s="21">
        <f t="shared" si="22"/>
        <v>-52.06634414809902</v>
      </c>
      <c r="AV195" s="21">
        <f t="shared" si="22"/>
        <v>-51.124714669877939</v>
      </c>
      <c r="AW195" s="21">
        <f t="shared" si="22"/>
        <v>-50.19376804414123</v>
      </c>
      <c r="AX195" s="21">
        <f t="shared" si="22"/>
        <v>-49.273679592730637</v>
      </c>
      <c r="AY195" s="21">
        <f t="shared" si="22"/>
        <v>-48.36460699941815</v>
      </c>
      <c r="AZ195" s="21">
        <f t="shared" si="22"/>
        <v>-47.466689763828185</v>
      </c>
      <c r="BA195" s="21">
        <f t="shared" si="22"/>
        <v>-46.580049069888503</v>
      </c>
      <c r="BB195" s="21">
        <f t="shared" si="22"/>
        <v>-45.704789536940453</v>
      </c>
    </row>
    <row r="196" spans="1:54" outlineLevel="2">
      <c r="A196" s="522"/>
      <c r="B196" s="150" t="s">
        <v>283</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522"/>
      <c r="B197" s="150" t="s">
        <v>286</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523"/>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-104.81513005202554</v>
      </c>
      <c r="F200" s="21">
        <f t="shared" ref="F200:BB200" si="26">SUM(F190:F193,F196:F198)</f>
        <v>-99.277622492657756</v>
      </c>
      <c r="G200" s="21">
        <f t="shared" si="26"/>
        <v>-92.936522190309077</v>
      </c>
      <c r="H200" s="21">
        <f t="shared" si="26"/>
        <v>-86.47846815752942</v>
      </c>
      <c r="I200" s="21">
        <f t="shared" si="26"/>
        <v>-80.703916381632169</v>
      </c>
      <c r="J200" s="21">
        <f t="shared" si="26"/>
        <v>-82.528691810924443</v>
      </c>
      <c r="K200" s="21">
        <f t="shared" si="26"/>
        <v>-79.350914315729696</v>
      </c>
      <c r="L200" s="21">
        <f t="shared" si="26"/>
        <v>-77.307699423952911</v>
      </c>
      <c r="M200" s="21">
        <f t="shared" si="26"/>
        <v>-76.400585909124104</v>
      </c>
      <c r="N200" s="21">
        <f t="shared" si="26"/>
        <v>-74.30056637961404</v>
      </c>
      <c r="O200" s="21">
        <f t="shared" si="26"/>
        <v>-72.731888633584532</v>
      </c>
      <c r="P200" s="21">
        <f t="shared" si="26"/>
        <v>-71.30860218581229</v>
      </c>
      <c r="Q200" s="21">
        <f t="shared" si="26"/>
        <v>-69.727743317250756</v>
      </c>
      <c r="R200" s="21">
        <f t="shared" si="26"/>
        <v>-68.419610736183714</v>
      </c>
      <c r="S200" s="21">
        <f t="shared" si="26"/>
        <v>-66.958908184009033</v>
      </c>
      <c r="T200" s="21">
        <f t="shared" si="26"/>
        <v>-65.490961639517707</v>
      </c>
      <c r="U200" s="21">
        <f t="shared" si="26"/>
        <v>-64.061794735900307</v>
      </c>
      <c r="V200" s="21">
        <f t="shared" si="26"/>
        <v>-62.805879762552237</v>
      </c>
      <c r="W200" s="21">
        <f t="shared" si="26"/>
        <v>-61.410215623318997</v>
      </c>
      <c r="X200" s="21">
        <f t="shared" si="26"/>
        <v>-60.182984182397121</v>
      </c>
      <c r="Y200" s="21">
        <f t="shared" si="26"/>
        <v>-58.830312999816591</v>
      </c>
      <c r="Z200" s="21">
        <f t="shared" si="26"/>
        <v>-57.632992638526112</v>
      </c>
      <c r="AA200" s="21">
        <f t="shared" si="26"/>
        <v>-56.450140162949879</v>
      </c>
      <c r="AB200" s="21">
        <f t="shared" si="26"/>
        <v>-55.281351135966993</v>
      </c>
      <c r="AC200" s="21">
        <f t="shared" si="26"/>
        <v>-54.099756654655714</v>
      </c>
      <c r="AD200" s="21">
        <f t="shared" si="26"/>
        <v>-52.945540926382968</v>
      </c>
      <c r="AE200" s="21">
        <f t="shared" si="26"/>
        <v>-51.818471478705092</v>
      </c>
      <c r="AF200" s="21">
        <f t="shared" si="26"/>
        <v>-50.703553359645333</v>
      </c>
      <c r="AG200" s="21">
        <f t="shared" si="26"/>
        <v>-49.602622126993239</v>
      </c>
      <c r="AH200" s="21">
        <f t="shared" si="26"/>
        <v>-48.517581468886192</v>
      </c>
      <c r="AI200" s="21">
        <f t="shared" si="26"/>
        <v>-47.450771651066439</v>
      </c>
      <c r="AJ200" s="21">
        <f t="shared" si="26"/>
        <v>-46.626088195731732</v>
      </c>
      <c r="AK200" s="21">
        <f t="shared" si="26"/>
        <v>-45.808553777766392</v>
      </c>
      <c r="AL200" s="21">
        <f t="shared" si="26"/>
        <v>-44.999032642653916</v>
      </c>
      <c r="AM200" s="21">
        <f t="shared" si="26"/>
        <v>-44.197959749538683</v>
      </c>
      <c r="AN200" s="21">
        <f t="shared" si="26"/>
        <v>-43.405472093574403</v>
      </c>
      <c r="AO200" s="21">
        <f t="shared" si="26"/>
        <v>-42.621584003378999</v>
      </c>
      <c r="AP200" s="21">
        <f t="shared" si="26"/>
        <v>-41.846493999378687</v>
      </c>
      <c r="AQ200" s="21">
        <f t="shared" si="26"/>
        <v>-41.08042283093085</v>
      </c>
      <c r="AR200" s="21">
        <f t="shared" si="26"/>
        <v>-40.323493255813325</v>
      </c>
      <c r="AS200" s="21">
        <f t="shared" si="26"/>
        <v>-39.575801767420046</v>
      </c>
      <c r="AT200" s="21">
        <f t="shared" si="26"/>
        <v>-38.837448627174439</v>
      </c>
      <c r="AU200" s="21">
        <f t="shared" si="26"/>
        <v>-38.10853416263069</v>
      </c>
      <c r="AV200" s="21">
        <f t="shared" si="26"/>
        <v>-37.389137084049196</v>
      </c>
      <c r="AW200" s="21">
        <f t="shared" si="26"/>
        <v>-36.679317523207992</v>
      </c>
      <c r="AX200" s="21">
        <f t="shared" si="26"/>
        <v>-35.979126826726251</v>
      </c>
      <c r="AY200" s="21">
        <f t="shared" si="26"/>
        <v>-35.288607370401941</v>
      </c>
      <c r="AZ200" s="21">
        <f t="shared" si="26"/>
        <v>-34.607790484902345</v>
      </c>
      <c r="BA200" s="21">
        <f t="shared" si="26"/>
        <v>-33.936696351873231</v>
      </c>
      <c r="BB200" s="21">
        <f t="shared" si="26"/>
        <v>-33.275335835611685</v>
      </c>
    </row>
    <row r="201" spans="1:54" outlineLevel="2">
      <c r="A201" s="522"/>
      <c r="B201" s="150" t="s">
        <v>498</v>
      </c>
      <c r="C201" s="19"/>
      <c r="D201" s="135" t="s">
        <v>389</v>
      </c>
      <c r="E201" s="21">
        <f>SUM(E190:E192,E194,E196:E198)</f>
        <v>-60.481147770785839</v>
      </c>
      <c r="F201" s="21">
        <f t="shared" ref="F201:BB201" si="27">SUM(F190:F192,F194,F196:F198)</f>
        <v>-57.186183542899748</v>
      </c>
      <c r="G201" s="21">
        <f t="shared" si="27"/>
        <v>-53.467387422513127</v>
      </c>
      <c r="H201" s="21">
        <f t="shared" si="27"/>
        <v>-49.622484296278159</v>
      </c>
      <c r="I201" s="21">
        <f t="shared" si="27"/>
        <v>-46.17000135994865</v>
      </c>
      <c r="J201" s="21">
        <f t="shared" si="27"/>
        <v>-46.845615014104595</v>
      </c>
      <c r="K201" s="21">
        <f t="shared" si="27"/>
        <v>-45.04619201303975</v>
      </c>
      <c r="L201" s="21">
        <f t="shared" si="27"/>
        <v>-43.775541250247741</v>
      </c>
      <c r="M201" s="21">
        <f t="shared" si="27"/>
        <v>-43.161887069733282</v>
      </c>
      <c r="N201" s="21">
        <f t="shared" si="27"/>
        <v>-42.002418956575305</v>
      </c>
      <c r="O201" s="21">
        <f t="shared" si="27"/>
        <v>-41.038668105956972</v>
      </c>
      <c r="P201" s="21">
        <f t="shared" si="27"/>
        <v>-40.169134249699113</v>
      </c>
      <c r="Q201" s="21">
        <f t="shared" si="27"/>
        <v>-39.22242469038175</v>
      </c>
      <c r="R201" s="21">
        <f t="shared" si="27"/>
        <v>-38.341276973127847</v>
      </c>
      <c r="S201" s="21">
        <f t="shared" si="27"/>
        <v>-37.479389039827907</v>
      </c>
      <c r="T201" s="21">
        <f t="shared" si="27"/>
        <v>-36.622808084433352</v>
      </c>
      <c r="U201" s="21">
        <f t="shared" si="27"/>
        <v>-35.79656408848556</v>
      </c>
      <c r="V201" s="21">
        <f t="shared" si="27"/>
        <v>-34.989824489149704</v>
      </c>
      <c r="W201" s="21">
        <f t="shared" si="27"/>
        <v>-34.200553142069737</v>
      </c>
      <c r="X201" s="21">
        <f t="shared" si="27"/>
        <v>-33.4324401419846</v>
      </c>
      <c r="Y201" s="21">
        <f t="shared" si="27"/>
        <v>-32.682673923863163</v>
      </c>
      <c r="Z201" s="21">
        <f t="shared" si="27"/>
        <v>-31.950887869043854</v>
      </c>
      <c r="AA201" s="21">
        <f t="shared" si="27"/>
        <v>-31.237224286380478</v>
      </c>
      <c r="AB201" s="21">
        <f t="shared" si="27"/>
        <v>-30.540744458341283</v>
      </c>
      <c r="AC201" s="21">
        <f t="shared" si="27"/>
        <v>-29.845514719241891</v>
      </c>
      <c r="AD201" s="21">
        <f t="shared" si="27"/>
        <v>-29.169676675956673</v>
      </c>
      <c r="AE201" s="21">
        <f t="shared" si="27"/>
        <v>-28.506604719549728</v>
      </c>
      <c r="AF201" s="21">
        <f t="shared" si="27"/>
        <v>-27.855139518679181</v>
      </c>
      <c r="AG201" s="21">
        <f t="shared" si="27"/>
        <v>-27.214672499378263</v>
      </c>
      <c r="AH201" s="21">
        <f t="shared" si="27"/>
        <v>-26.5852277446558</v>
      </c>
      <c r="AI201" s="21">
        <f t="shared" si="27"/>
        <v>-25.967680214594527</v>
      </c>
      <c r="AJ201" s="21">
        <f t="shared" si="27"/>
        <v>-25.484641897682298</v>
      </c>
      <c r="AK201" s="21">
        <f t="shared" si="27"/>
        <v>-25.007629117799222</v>
      </c>
      <c r="AL201" s="21">
        <f t="shared" si="27"/>
        <v>-24.536738668558378</v>
      </c>
      <c r="AM201" s="21">
        <f t="shared" si="27"/>
        <v>-24.072084102419417</v>
      </c>
      <c r="AN201" s="21">
        <f t="shared" si="27"/>
        <v>-23.61371573305972</v>
      </c>
      <c r="AO201" s="21">
        <f t="shared" si="27"/>
        <v>-23.161612566249268</v>
      </c>
      <c r="AP201" s="21">
        <f t="shared" si="27"/>
        <v>-22.715803881352034</v>
      </c>
      <c r="AQ201" s="21">
        <f t="shared" si="27"/>
        <v>-22.276317903907053</v>
      </c>
      <c r="AR201" s="21">
        <f t="shared" si="27"/>
        <v>-21.843166757074183</v>
      </c>
      <c r="AS201" s="21">
        <f t="shared" si="27"/>
        <v>-21.416350051898213</v>
      </c>
      <c r="AT201" s="21">
        <f t="shared" si="27"/>
        <v>-20.995863860615827</v>
      </c>
      <c r="AU201" s="21">
        <f t="shared" si="27"/>
        <v>-20.581703779599437</v>
      </c>
      <c r="AV201" s="21">
        <f t="shared" si="27"/>
        <v>-20.173858673316754</v>
      </c>
      <c r="AW201" s="21">
        <f t="shared" si="27"/>
        <v>-19.772311467683544</v>
      </c>
      <c r="AX201" s="21">
        <f t="shared" si="27"/>
        <v>-19.377040886520582</v>
      </c>
      <c r="AY201" s="21">
        <f t="shared" si="27"/>
        <v>-18.988022095807697</v>
      </c>
      <c r="AZ201" s="21">
        <f t="shared" si="27"/>
        <v>-18.605226454544951</v>
      </c>
      <c r="BA201" s="21">
        <f t="shared" si="27"/>
        <v>-18.22862140506307</v>
      </c>
      <c r="BB201" s="21">
        <f t="shared" si="27"/>
        <v>-17.858170992938835</v>
      </c>
    </row>
    <row r="202" spans="1:54" outlineLevel="2">
      <c r="A202" s="523"/>
      <c r="B202" s="150" t="s">
        <v>499</v>
      </c>
      <c r="C202" s="19"/>
      <c r="D202" s="135" t="s">
        <v>389</v>
      </c>
      <c r="E202" s="21">
        <f>SUM(E190:E192,E195:E198)</f>
        <v>-149.43021533764951</v>
      </c>
      <c r="F202" s="21">
        <f t="shared" ref="F202:BB202" si="28">SUM(F190:F192,F195:F198)</f>
        <v>-141.21066465995864</v>
      </c>
      <c r="G202" s="21">
        <f t="shared" si="28"/>
        <v>-132.45026118601865</v>
      </c>
      <c r="H202" s="21">
        <f t="shared" si="28"/>
        <v>-123.58529843078514</v>
      </c>
      <c r="I202" s="21">
        <f t="shared" si="28"/>
        <v>-115.23051512837716</v>
      </c>
      <c r="J202" s="21">
        <f t="shared" si="28"/>
        <v>-117.99481764500817</v>
      </c>
      <c r="K202" s="21">
        <f t="shared" si="28"/>
        <v>-113.72678468405569</v>
      </c>
      <c r="L202" s="21">
        <f t="shared" si="28"/>
        <v>-110.7766375745949</v>
      </c>
      <c r="M202" s="21">
        <f t="shared" si="28"/>
        <v>-109.47920078654137</v>
      </c>
      <c r="N202" s="21">
        <f t="shared" si="28"/>
        <v>-106.78090441070194</v>
      </c>
      <c r="O202" s="21">
        <f t="shared" si="28"/>
        <v>-104.5663492874683</v>
      </c>
      <c r="P202" s="21">
        <f t="shared" si="28"/>
        <v>-102.57919970449905</v>
      </c>
      <c r="Q202" s="21">
        <f t="shared" si="28"/>
        <v>-100.38180608070054</v>
      </c>
      <c r="R202" s="21">
        <f t="shared" si="28"/>
        <v>-98.339792044225277</v>
      </c>
      <c r="S202" s="21">
        <f t="shared" si="28"/>
        <v>-96.332382737723208</v>
      </c>
      <c r="T202" s="21">
        <f t="shared" si="28"/>
        <v>-94.32708640038733</v>
      </c>
      <c r="U202" s="21">
        <f t="shared" si="28"/>
        <v>-92.388829463646886</v>
      </c>
      <c r="V202" s="21">
        <f t="shared" si="28"/>
        <v>-90.490201988802141</v>
      </c>
      <c r="W202" s="21">
        <f t="shared" si="28"/>
        <v>-88.626383269184132</v>
      </c>
      <c r="X202" s="21">
        <f t="shared" si="28"/>
        <v>-86.807381504748321</v>
      </c>
      <c r="Y202" s="21">
        <f t="shared" si="28"/>
        <v>-85.026346213520952</v>
      </c>
      <c r="Z202" s="21">
        <f t="shared" si="28"/>
        <v>-83.282740472829772</v>
      </c>
      <c r="AA202" s="21">
        <f t="shared" si="28"/>
        <v>-81.577342478911277</v>
      </c>
      <c r="AB202" s="21">
        <f t="shared" si="28"/>
        <v>-79.908096981897728</v>
      </c>
      <c r="AC202" s="21">
        <f t="shared" si="28"/>
        <v>-78.227723218024124</v>
      </c>
      <c r="AD202" s="21">
        <f t="shared" si="28"/>
        <v>-76.582624281113439</v>
      </c>
      <c r="AE202" s="21">
        <f t="shared" si="28"/>
        <v>-74.962902143903221</v>
      </c>
      <c r="AF202" s="21">
        <f t="shared" si="28"/>
        <v>-73.36550514874061</v>
      </c>
      <c r="AG202" s="21">
        <f t="shared" si="28"/>
        <v>-71.789027134794765</v>
      </c>
      <c r="AH202" s="21">
        <f t="shared" si="28"/>
        <v>-70.233953929552158</v>
      </c>
      <c r="AI202" s="21">
        <f t="shared" si="28"/>
        <v>-68.703302340713606</v>
      </c>
      <c r="AJ202" s="21">
        <f t="shared" si="28"/>
        <v>-67.522140671896508</v>
      </c>
      <c r="AK202" s="21">
        <f t="shared" si="28"/>
        <v>-66.35125153113664</v>
      </c>
      <c r="AL202" s="21">
        <f t="shared" si="28"/>
        <v>-65.191152104911069</v>
      </c>
      <c r="AM202" s="21">
        <f t="shared" si="28"/>
        <v>-64.042403819702116</v>
      </c>
      <c r="AN202" s="21">
        <f t="shared" si="28"/>
        <v>-62.905371993704641</v>
      </c>
      <c r="AO202" s="21">
        <f t="shared" si="28"/>
        <v>-61.780201573753779</v>
      </c>
      <c r="AP202" s="21">
        <f t="shared" si="28"/>
        <v>-60.667182391081852</v>
      </c>
      <c r="AQ202" s="21">
        <f t="shared" si="28"/>
        <v>-59.566595218620648</v>
      </c>
      <c r="AR202" s="21">
        <f t="shared" si="28"/>
        <v>-58.478666781712448</v>
      </c>
      <c r="AS202" s="21">
        <f t="shared" si="28"/>
        <v>-57.403580747958202</v>
      </c>
      <c r="AT202" s="21">
        <f t="shared" si="28"/>
        <v>-56.341504779244168</v>
      </c>
      <c r="AU202" s="21">
        <f t="shared" si="28"/>
        <v>-55.292599879827179</v>
      </c>
      <c r="AV202" s="21">
        <f t="shared" si="28"/>
        <v>-54.257001788083691</v>
      </c>
      <c r="AW202" s="21">
        <f t="shared" si="28"/>
        <v>-53.234823498643351</v>
      </c>
      <c r="AX202" s="21">
        <f t="shared" si="28"/>
        <v>-52.226160616554942</v>
      </c>
      <c r="AY202" s="21">
        <f t="shared" si="28"/>
        <v>-51.231093430313258</v>
      </c>
      <c r="AZ202" s="21">
        <f t="shared" si="28"/>
        <v>-50.249686298668017</v>
      </c>
      <c r="BA202" s="21">
        <f t="shared" si="28"/>
        <v>-49.281987453235196</v>
      </c>
      <c r="BB202" s="21">
        <f t="shared" si="28"/>
        <v>-48.32803068581925</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-104.81513005202554</v>
      </c>
      <c r="F204" s="21">
        <f>F200+E204</f>
        <v>-204.09275254468329</v>
      </c>
      <c r="G204" s="21">
        <f t="shared" ref="G204:BB206" si="29">G200+F204</f>
        <v>-297.02927473499238</v>
      </c>
      <c r="H204" s="21">
        <f t="shared" si="29"/>
        <v>-383.50774289252183</v>
      </c>
      <c r="I204" s="21">
        <f t="shared" si="29"/>
        <v>-464.21165927415399</v>
      </c>
      <c r="J204" s="21">
        <f t="shared" si="29"/>
        <v>-546.74035108507837</v>
      </c>
      <c r="K204" s="21">
        <f t="shared" si="29"/>
        <v>-626.09126540080808</v>
      </c>
      <c r="L204" s="21">
        <f t="shared" si="29"/>
        <v>-703.39896482476104</v>
      </c>
      <c r="M204" s="21">
        <f t="shared" si="29"/>
        <v>-779.7995507338851</v>
      </c>
      <c r="N204" s="21">
        <f t="shared" si="29"/>
        <v>-854.1001171134991</v>
      </c>
      <c r="O204" s="21">
        <f t="shared" si="29"/>
        <v>-926.8320057470836</v>
      </c>
      <c r="P204" s="21">
        <f t="shared" si="29"/>
        <v>-998.14060793289593</v>
      </c>
      <c r="Q204" s="21">
        <f t="shared" si="29"/>
        <v>-1067.8683512501466</v>
      </c>
      <c r="R204" s="21">
        <f t="shared" si="29"/>
        <v>-1136.2879619863304</v>
      </c>
      <c r="S204" s="21">
        <f t="shared" si="29"/>
        <v>-1203.2468701703394</v>
      </c>
      <c r="T204" s="21">
        <f t="shared" si="29"/>
        <v>-1268.7378318098572</v>
      </c>
      <c r="U204" s="21">
        <f t="shared" si="29"/>
        <v>-1332.7996265457575</v>
      </c>
      <c r="V204" s="21">
        <f t="shared" si="29"/>
        <v>-1395.6055063083097</v>
      </c>
      <c r="W204" s="21">
        <f t="shared" si="29"/>
        <v>-1457.0157219316286</v>
      </c>
      <c r="X204" s="21">
        <f t="shared" si="29"/>
        <v>-1517.1987061140258</v>
      </c>
      <c r="Y204" s="21">
        <f t="shared" si="29"/>
        <v>-1576.0290191138424</v>
      </c>
      <c r="Z204" s="21">
        <f t="shared" si="29"/>
        <v>-1633.6620117523685</v>
      </c>
      <c r="AA204" s="21">
        <f t="shared" si="29"/>
        <v>-1690.1121519153185</v>
      </c>
      <c r="AB204" s="21">
        <f t="shared" si="29"/>
        <v>-1745.3935030512855</v>
      </c>
      <c r="AC204" s="21">
        <f t="shared" si="29"/>
        <v>-1799.4932597059412</v>
      </c>
      <c r="AD204" s="21">
        <f t="shared" si="29"/>
        <v>-1852.4388006323243</v>
      </c>
      <c r="AE204" s="21">
        <f t="shared" si="29"/>
        <v>-1904.2572721110294</v>
      </c>
      <c r="AF204" s="21">
        <f t="shared" si="29"/>
        <v>-1954.9608254706748</v>
      </c>
      <c r="AG204" s="21">
        <f t="shared" si="29"/>
        <v>-2004.5634475976681</v>
      </c>
      <c r="AH204" s="21">
        <f t="shared" si="29"/>
        <v>-2053.081029066554</v>
      </c>
      <c r="AI204" s="21">
        <f t="shared" si="29"/>
        <v>-2100.5318007176206</v>
      </c>
      <c r="AJ204" s="21">
        <f t="shared" si="29"/>
        <v>-2147.1578889133525</v>
      </c>
      <c r="AK204" s="21">
        <f t="shared" si="29"/>
        <v>-2192.966442691119</v>
      </c>
      <c r="AL204" s="21">
        <f t="shared" si="29"/>
        <v>-2237.9654753337732</v>
      </c>
      <c r="AM204" s="21">
        <f t="shared" si="29"/>
        <v>-2282.1634350833119</v>
      </c>
      <c r="AN204" s="21">
        <f t="shared" si="29"/>
        <v>-2325.5689071768861</v>
      </c>
      <c r="AO204" s="21">
        <f t="shared" si="29"/>
        <v>-2368.1904911802653</v>
      </c>
      <c r="AP204" s="21">
        <f t="shared" si="29"/>
        <v>-2410.036985179644</v>
      </c>
      <c r="AQ204" s="21">
        <f t="shared" si="29"/>
        <v>-2451.1174080105748</v>
      </c>
      <c r="AR204" s="21">
        <f t="shared" si="29"/>
        <v>-2491.4409012663882</v>
      </c>
      <c r="AS204" s="21">
        <f t="shared" si="29"/>
        <v>-2531.0167030338084</v>
      </c>
      <c r="AT204" s="21">
        <f t="shared" si="29"/>
        <v>-2569.854151660983</v>
      </c>
      <c r="AU204" s="21">
        <f t="shared" si="29"/>
        <v>-2607.9626858236138</v>
      </c>
      <c r="AV204" s="21">
        <f t="shared" si="29"/>
        <v>-2645.3518229076631</v>
      </c>
      <c r="AW204" s="21">
        <f t="shared" si="29"/>
        <v>-2682.0311404308709</v>
      </c>
      <c r="AX204" s="21">
        <f t="shared" si="29"/>
        <v>-2718.0102672575972</v>
      </c>
      <c r="AY204" s="21">
        <f t="shared" si="29"/>
        <v>-2753.2988746279993</v>
      </c>
      <c r="AZ204" s="21">
        <f t="shared" si="29"/>
        <v>-2787.9066651129015</v>
      </c>
      <c r="BA204" s="21">
        <f t="shared" si="29"/>
        <v>-2821.8433614647747</v>
      </c>
      <c r="BB204" s="21">
        <f t="shared" si="29"/>
        <v>-2855.1186973003864</v>
      </c>
    </row>
    <row r="205" spans="1:54" outlineLevel="2">
      <c r="A205" s="522"/>
      <c r="B205" s="150" t="s">
        <v>502</v>
      </c>
      <c r="C205" s="19"/>
      <c r="D205" s="135" t="s">
        <v>389</v>
      </c>
      <c r="E205" s="21">
        <f>E201</f>
        <v>-60.481147770785839</v>
      </c>
      <c r="F205" s="21">
        <f t="shared" ref="F205:U206" si="30">F201+E205</f>
        <v>-117.66733131368559</v>
      </c>
      <c r="G205" s="21">
        <f t="shared" si="30"/>
        <v>-171.13471873619872</v>
      </c>
      <c r="H205" s="21">
        <f t="shared" si="30"/>
        <v>-220.75720303247687</v>
      </c>
      <c r="I205" s="21">
        <f t="shared" si="30"/>
        <v>-266.92720439242549</v>
      </c>
      <c r="J205" s="21">
        <f t="shared" si="30"/>
        <v>-313.77281940653006</v>
      </c>
      <c r="K205" s="21">
        <f t="shared" si="30"/>
        <v>-358.81901141956979</v>
      </c>
      <c r="L205" s="21">
        <f t="shared" si="30"/>
        <v>-402.59455266981752</v>
      </c>
      <c r="M205" s="21">
        <f t="shared" si="30"/>
        <v>-445.75643973955079</v>
      </c>
      <c r="N205" s="21">
        <f t="shared" si="30"/>
        <v>-487.75885869612608</v>
      </c>
      <c r="O205" s="21">
        <f t="shared" si="30"/>
        <v>-528.7975268020831</v>
      </c>
      <c r="P205" s="21">
        <f t="shared" si="30"/>
        <v>-568.96666105178224</v>
      </c>
      <c r="Q205" s="21">
        <f t="shared" si="30"/>
        <v>-608.18908574216402</v>
      </c>
      <c r="R205" s="21">
        <f t="shared" si="30"/>
        <v>-646.53036271529186</v>
      </c>
      <c r="S205" s="21">
        <f t="shared" si="30"/>
        <v>-684.00975175511974</v>
      </c>
      <c r="T205" s="21">
        <f t="shared" si="30"/>
        <v>-720.6325598395531</v>
      </c>
      <c r="U205" s="21">
        <f t="shared" si="30"/>
        <v>-756.42912392803862</v>
      </c>
      <c r="V205" s="21">
        <f t="shared" si="29"/>
        <v>-791.41894841718829</v>
      </c>
      <c r="W205" s="21">
        <f t="shared" si="29"/>
        <v>-825.61950155925797</v>
      </c>
      <c r="X205" s="21">
        <f t="shared" si="29"/>
        <v>-859.05194170124253</v>
      </c>
      <c r="Y205" s="21">
        <f t="shared" si="29"/>
        <v>-891.73461562510568</v>
      </c>
      <c r="Z205" s="21">
        <f t="shared" si="29"/>
        <v>-923.68550349414954</v>
      </c>
      <c r="AA205" s="21">
        <f t="shared" si="29"/>
        <v>-954.92272778053007</v>
      </c>
      <c r="AB205" s="21">
        <f t="shared" si="29"/>
        <v>-985.4634722388713</v>
      </c>
      <c r="AC205" s="21">
        <f t="shared" si="29"/>
        <v>-1015.3089869581132</v>
      </c>
      <c r="AD205" s="21">
        <f t="shared" si="29"/>
        <v>-1044.4786636340698</v>
      </c>
      <c r="AE205" s="21">
        <f t="shared" si="29"/>
        <v>-1072.9852683536196</v>
      </c>
      <c r="AF205" s="21">
        <f t="shared" si="29"/>
        <v>-1100.8404078722988</v>
      </c>
      <c r="AG205" s="21">
        <f t="shared" si="29"/>
        <v>-1128.0550803716771</v>
      </c>
      <c r="AH205" s="21">
        <f t="shared" si="29"/>
        <v>-1154.640308116333</v>
      </c>
      <c r="AI205" s="21">
        <f t="shared" si="29"/>
        <v>-1180.6079883309276</v>
      </c>
      <c r="AJ205" s="21">
        <f t="shared" si="29"/>
        <v>-1206.0926302286098</v>
      </c>
      <c r="AK205" s="21">
        <f t="shared" si="29"/>
        <v>-1231.1002593464091</v>
      </c>
      <c r="AL205" s="21">
        <f t="shared" si="29"/>
        <v>-1255.6369980149675</v>
      </c>
      <c r="AM205" s="21">
        <f t="shared" si="29"/>
        <v>-1279.709082117387</v>
      </c>
      <c r="AN205" s="21">
        <f t="shared" si="29"/>
        <v>-1303.3227978504467</v>
      </c>
      <c r="AO205" s="21">
        <f t="shared" si="29"/>
        <v>-1326.4844104166959</v>
      </c>
      <c r="AP205" s="21">
        <f t="shared" si="29"/>
        <v>-1349.200214298048</v>
      </c>
      <c r="AQ205" s="21">
        <f t="shared" si="29"/>
        <v>-1371.476532201955</v>
      </c>
      <c r="AR205" s="21">
        <f t="shared" si="29"/>
        <v>-1393.3196989590292</v>
      </c>
      <c r="AS205" s="21">
        <f t="shared" si="29"/>
        <v>-1414.7360490109274</v>
      </c>
      <c r="AT205" s="21">
        <f t="shared" si="29"/>
        <v>-1435.7319128715433</v>
      </c>
      <c r="AU205" s="21">
        <f t="shared" si="29"/>
        <v>-1456.3136166511426</v>
      </c>
      <c r="AV205" s="21">
        <f t="shared" si="29"/>
        <v>-1476.4874753244594</v>
      </c>
      <c r="AW205" s="21">
        <f t="shared" si="29"/>
        <v>-1496.2597867921429</v>
      </c>
      <c r="AX205" s="21">
        <f t="shared" si="29"/>
        <v>-1515.6368276786634</v>
      </c>
      <c r="AY205" s="21">
        <f t="shared" si="29"/>
        <v>-1534.6248497744712</v>
      </c>
      <c r="AZ205" s="21">
        <f t="shared" si="29"/>
        <v>-1553.230076229016</v>
      </c>
      <c r="BA205" s="21">
        <f t="shared" si="29"/>
        <v>-1571.458697634079</v>
      </c>
      <c r="BB205" s="21">
        <f t="shared" si="29"/>
        <v>-1589.3168686270178</v>
      </c>
    </row>
    <row r="206" spans="1:54" outlineLevel="2">
      <c r="A206" s="523"/>
      <c r="B206" s="150" t="s">
        <v>503</v>
      </c>
      <c r="C206" s="19"/>
      <c r="D206" s="135" t="s">
        <v>389</v>
      </c>
      <c r="E206" s="21">
        <f>E202</f>
        <v>-149.43021533764951</v>
      </c>
      <c r="F206" s="21">
        <f t="shared" si="30"/>
        <v>-290.64087999760818</v>
      </c>
      <c r="G206" s="21">
        <f t="shared" si="29"/>
        <v>-423.09114118362686</v>
      </c>
      <c r="H206" s="21">
        <f t="shared" si="29"/>
        <v>-546.67643961441195</v>
      </c>
      <c r="I206" s="21">
        <f t="shared" si="29"/>
        <v>-661.90695474278914</v>
      </c>
      <c r="J206" s="21">
        <f t="shared" si="29"/>
        <v>-779.90177238779734</v>
      </c>
      <c r="K206" s="21">
        <f t="shared" si="29"/>
        <v>-893.62855707185304</v>
      </c>
      <c r="L206" s="21">
        <f t="shared" si="29"/>
        <v>-1004.405194646448</v>
      </c>
      <c r="M206" s="21">
        <f t="shared" si="29"/>
        <v>-1113.8843954329893</v>
      </c>
      <c r="N206" s="21">
        <f t="shared" si="29"/>
        <v>-1220.6652998436912</v>
      </c>
      <c r="O206" s="21">
        <f t="shared" si="29"/>
        <v>-1325.2316491311594</v>
      </c>
      <c r="P206" s="21">
        <f t="shared" si="29"/>
        <v>-1427.8108488356584</v>
      </c>
      <c r="Q206" s="21">
        <f t="shared" si="29"/>
        <v>-1528.1926549163588</v>
      </c>
      <c r="R206" s="21">
        <f t="shared" si="29"/>
        <v>-1626.5324469605841</v>
      </c>
      <c r="S206" s="21">
        <f t="shared" si="29"/>
        <v>-1722.8648296983074</v>
      </c>
      <c r="T206" s="21">
        <f t="shared" si="29"/>
        <v>-1817.1919160986947</v>
      </c>
      <c r="U206" s="21">
        <f t="shared" si="29"/>
        <v>-1909.5807455623417</v>
      </c>
      <c r="V206" s="21">
        <f t="shared" si="29"/>
        <v>-2000.0709475511439</v>
      </c>
      <c r="W206" s="21">
        <f t="shared" si="29"/>
        <v>-2088.6973308203283</v>
      </c>
      <c r="X206" s="21">
        <f t="shared" si="29"/>
        <v>-2175.5047123250765</v>
      </c>
      <c r="Y206" s="21">
        <f t="shared" si="29"/>
        <v>-2260.5310585385973</v>
      </c>
      <c r="Z206" s="21">
        <f t="shared" si="29"/>
        <v>-2343.8137990114269</v>
      </c>
      <c r="AA206" s="21">
        <f t="shared" si="29"/>
        <v>-2425.3911414903382</v>
      </c>
      <c r="AB206" s="21">
        <f t="shared" si="29"/>
        <v>-2505.2992384722361</v>
      </c>
      <c r="AC206" s="21">
        <f t="shared" si="29"/>
        <v>-2583.5269616902601</v>
      </c>
      <c r="AD206" s="21">
        <f t="shared" si="29"/>
        <v>-2660.1095859713737</v>
      </c>
      <c r="AE206" s="21">
        <f t="shared" si="29"/>
        <v>-2735.0724881152769</v>
      </c>
      <c r="AF206" s="21">
        <f t="shared" si="29"/>
        <v>-2808.4379932640177</v>
      </c>
      <c r="AG206" s="21">
        <f t="shared" si="29"/>
        <v>-2880.2270203988123</v>
      </c>
      <c r="AH206" s="21">
        <f t="shared" si="29"/>
        <v>-2950.4609743283645</v>
      </c>
      <c r="AI206" s="21">
        <f t="shared" si="29"/>
        <v>-3019.1642766690779</v>
      </c>
      <c r="AJ206" s="21">
        <f t="shared" si="29"/>
        <v>-3086.6864173409745</v>
      </c>
      <c r="AK206" s="21">
        <f t="shared" si="29"/>
        <v>-3153.0376688721112</v>
      </c>
      <c r="AL206" s="21">
        <f t="shared" si="29"/>
        <v>-3218.2288209770222</v>
      </c>
      <c r="AM206" s="21">
        <f t="shared" si="29"/>
        <v>-3282.2712247967243</v>
      </c>
      <c r="AN206" s="21">
        <f t="shared" si="29"/>
        <v>-3345.1765967904289</v>
      </c>
      <c r="AO206" s="21">
        <f t="shared" si="29"/>
        <v>-3406.9567983641828</v>
      </c>
      <c r="AP206" s="21">
        <f t="shared" si="29"/>
        <v>-3467.6239807552647</v>
      </c>
      <c r="AQ206" s="21">
        <f t="shared" si="29"/>
        <v>-3527.1905759738852</v>
      </c>
      <c r="AR206" s="21">
        <f t="shared" si="29"/>
        <v>-3585.6692427555977</v>
      </c>
      <c r="AS206" s="21">
        <f t="shared" si="29"/>
        <v>-3643.0728235035558</v>
      </c>
      <c r="AT206" s="21">
        <f t="shared" si="29"/>
        <v>-3699.4143282827999</v>
      </c>
      <c r="AU206" s="21">
        <f t="shared" si="29"/>
        <v>-3754.7069281626273</v>
      </c>
      <c r="AV206" s="21">
        <f t="shared" si="29"/>
        <v>-3808.9639299507107</v>
      </c>
      <c r="AW206" s="21">
        <f t="shared" si="29"/>
        <v>-3862.1987534493542</v>
      </c>
      <c r="AX206" s="21">
        <f t="shared" si="29"/>
        <v>-3914.424914065909</v>
      </c>
      <c r="AY206" s="21">
        <f t="shared" si="29"/>
        <v>-3965.6560074962222</v>
      </c>
      <c r="AZ206" s="21">
        <f t="shared" si="29"/>
        <v>-4015.9056937948903</v>
      </c>
      <c r="BA206" s="21">
        <f t="shared" si="29"/>
        <v>-4065.1876812481255</v>
      </c>
      <c r="BB206" s="21">
        <f t="shared" si="29"/>
        <v>-4113.5157119339447</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-0.48543842185681318</v>
      </c>
      <c r="F210" s="21">
        <f>F190-Baseline!F190</f>
        <v>-0.67295761607770688</v>
      </c>
      <c r="G210" s="21">
        <f>G190-Baseline!G190</f>
        <v>-0.48915542218849528</v>
      </c>
      <c r="H210" s="21">
        <f>H190-Baseline!H190</f>
        <v>-0.13984368566734862</v>
      </c>
      <c r="I210" s="21">
        <f>I190-Baseline!I190</f>
        <v>-8.0847395344909923E-2</v>
      </c>
      <c r="J210" s="21">
        <f>J190-Baseline!J190</f>
        <v>-7.3177382984128014E-2</v>
      </c>
      <c r="K210" s="21">
        <f>K190-Baseline!K190</f>
        <v>-6.6038454724885731E-2</v>
      </c>
      <c r="L210" s="21">
        <f>L190-Baseline!L190</f>
        <v>-5.9399919178889149E-2</v>
      </c>
      <c r="M210" s="21">
        <f>M190-Baseline!M190</f>
        <v>-5.3232673217769089E-2</v>
      </c>
      <c r="N210" s="21">
        <f>N190-Baseline!N190</f>
        <v>-4.7509125599286495E-2</v>
      </c>
      <c r="O210" s="21">
        <f>O190-Baseline!O190</f>
        <v>-4.2203124079697132E-2</v>
      </c>
      <c r="P210" s="21">
        <f>P190-Baseline!P190</f>
        <v>-3.7289885859200358E-2</v>
      </c>
      <c r="Q210" s="21">
        <f>Q190-Baseline!Q190</f>
        <v>-3.2745931213919194E-2</v>
      </c>
      <c r="R210" s="21">
        <f>R190-Baseline!R190</f>
        <v>-2.8549020174110339E-2</v>
      </c>
      <c r="S210" s="21">
        <f>S190-Baseline!S190</f>
        <v>-2.4678092114294933E-2</v>
      </c>
      <c r="T210" s="21">
        <f>T190-Baseline!T190</f>
        <v>-2.1113208126741306E-2</v>
      </c>
      <c r="U210" s="21">
        <f>U190-Baseline!U190</f>
        <v>-1.7835496055234025E-2</v>
      </c>
      <c r="V210" s="21">
        <f>V190-Baseline!V190</f>
        <v>-1.4827098071335185E-2</v>
      </c>
      <c r="W210" s="21">
        <f>W190-Baseline!W190</f>
        <v>-1.2071120680396546E-2</v>
      </c>
      <c r="X210" s="21">
        <f>X190-Baseline!X190</f>
        <v>-9.5515870494210127E-3</v>
      </c>
      <c r="Y210" s="21">
        <f>Y190-Baseline!Y190</f>
        <v>-7.2533915535113458E-3</v>
      </c>
      <c r="Z210" s="21">
        <f>Z190-Baseline!Z190</f>
        <v>-5.1622564420861477E-3</v>
      </c>
      <c r="AA210" s="21">
        <f>AA190-Baseline!AA190</f>
        <v>-3.2646905303024519E-3</v>
      </c>
      <c r="AB210" s="21">
        <f>AB190-Baseline!AB190</f>
        <v>-1.547949825201054E-3</v>
      </c>
      <c r="AC210" s="21">
        <f>AC190-Baseline!AC190</f>
        <v>-5.5517796097167777E-18</v>
      </c>
      <c r="AD210" s="21">
        <f>AD190-Baseline!AD190</f>
        <v>-5.3640382702577565E-18</v>
      </c>
      <c r="AE210" s="21">
        <f>AE190-Baseline!AE190</f>
        <v>-5.1826456717466245E-18</v>
      </c>
      <c r="AF210" s="21">
        <f>AF190-Baseline!AF190</f>
        <v>-5.0073871224605069E-18</v>
      </c>
      <c r="AG210" s="21">
        <f>AG190-Baseline!AG190</f>
        <v>-4.838055190783098E-18</v>
      </c>
      <c r="AH210" s="21">
        <f>AH190-Baseline!AH190</f>
        <v>-4.6744494596938154E-18</v>
      </c>
      <c r="AI210" s="21">
        <f>AI190-Baseline!AI190</f>
        <v>-4.5163762895592418E-18</v>
      </c>
      <c r="AJ210" s="21">
        <f>AJ190-Baseline!AJ190</f>
        <v>-4.3848313490866425E-18</v>
      </c>
      <c r="AK210" s="21">
        <f>AK190-Baseline!AK190</f>
        <v>-4.2571178146472256E-18</v>
      </c>
      <c r="AL210" s="21">
        <f>AL190-Baseline!AL190</f>
        <v>-4.1331240918905109E-18</v>
      </c>
      <c r="AM210" s="21">
        <f>AM190-Baseline!AM190</f>
        <v>-4.0127418367869033E-18</v>
      </c>
      <c r="AN210" s="21">
        <f>AN190-Baseline!AN190</f>
        <v>-3.8958658609581585E-18</v>
      </c>
      <c r="AO210" s="21">
        <f>AO190-Baseline!AO190</f>
        <v>-3.7823940397652023E-18</v>
      </c>
      <c r="AP210" s="21">
        <f>AP190-Baseline!AP190</f>
        <v>-3.6722272230730132E-18</v>
      </c>
      <c r="AQ210" s="21">
        <f>AQ190-Baseline!AQ190</f>
        <v>-3.5652691486145748E-18</v>
      </c>
      <c r="AR210" s="21">
        <f>AR190-Baseline!AR190</f>
        <v>-3.4614263578782281E-18</v>
      </c>
      <c r="AS210" s="21">
        <f>AS190-Baseline!AS190</f>
        <v>-3.3606081144448814E-18</v>
      </c>
      <c r="AT210" s="21">
        <f>AT190-Baseline!AT190</f>
        <v>-3.262726324703769E-18</v>
      </c>
      <c r="AU210" s="21">
        <f>AU190-Baseline!AU190</f>
        <v>-3.1676954608774456E-18</v>
      </c>
      <c r="AV210" s="21">
        <f>AV190-Baseline!AV190</f>
        <v>-3.0754324862887822E-18</v>
      </c>
      <c r="AW210" s="21">
        <f>AW190-Baseline!AW190</f>
        <v>-2.9858567828046424E-18</v>
      </c>
      <c r="AX210" s="21">
        <f>AX190-Baseline!AX190</f>
        <v>-2.8988900803928571E-18</v>
      </c>
      <c r="AY210" s="21">
        <f>AY190-Baseline!AY190</f>
        <v>-2.8144563887309286E-18</v>
      </c>
      <c r="AZ210" s="21">
        <f>AZ190-Baseline!AZ190</f>
        <v>-2.7324819308067272E-18</v>
      </c>
      <c r="BA210" s="21">
        <f>BA190-Baseline!BA190</f>
        <v>-2.6528950784531335E-18</v>
      </c>
      <c r="BB210" s="21">
        <f>BB190-Baseline!BB190</f>
        <v>-2.5756262897603232E-18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0</v>
      </c>
      <c r="F212" s="21">
        <f>F77*F186-Baseline!F77*Baseline!F186</f>
        <v>0.39536274017802064</v>
      </c>
      <c r="G212" s="21">
        <f>G77*G186-Baseline!G77*Baseline!G186</f>
        <v>0.69287553684985959</v>
      </c>
      <c r="H212" s="21">
        <f>H77*H186-Baseline!H77*Baseline!H186</f>
        <v>0.90555591428479332</v>
      </c>
      <c r="I212" s="21">
        <f>I77*I186-Baseline!I77*Baseline!I186</f>
        <v>1.0492011141083299</v>
      </c>
      <c r="J212" s="21">
        <f>J77*J186-Baseline!J77*Baseline!J186</f>
        <v>0.82800035178630971</v>
      </c>
      <c r="K212" s="21">
        <f>K77*K186-Baseline!K77*Baseline!K186</f>
        <v>0.86540011940344819</v>
      </c>
      <c r="L212" s="21">
        <f>L77*L186-Baseline!L77*Baseline!L186</f>
        <v>0.85180062033819404</v>
      </c>
      <c r="M212" s="21">
        <f>M77*M186-Baseline!M77*Baseline!M186</f>
        <v>0.79255497252946583</v>
      </c>
      <c r="N212" s="21">
        <f>N77*N186-Baseline!N77*Baseline!N186</f>
        <v>0.78048663849715183</v>
      </c>
      <c r="O212" s="21">
        <f>O77*O186-Baseline!O77*Baseline!O186</f>
        <v>0.75407575807034455</v>
      </c>
      <c r="P212" s="21">
        <f>P77*P186-Baseline!P77*Baseline!P186</f>
        <v>0.72400247216871172</v>
      </c>
      <c r="Q212" s="21">
        <f>Q77*Q186-Baseline!Q77*Baseline!Q186</f>
        <v>0.70247043876359783</v>
      </c>
      <c r="R212" s="21">
        <f>R77*R186-Baseline!R77*Baseline!R186</f>
        <v>0.6782375280484807</v>
      </c>
      <c r="S212" s="21">
        <f>S77*S186-Baseline!S77*Baseline!S186</f>
        <v>0.65469145980073939</v>
      </c>
      <c r="T212" s="21">
        <f>T77*T186-Baseline!T77*Baseline!T186</f>
        <v>0.63309407102891235</v>
      </c>
      <c r="U212" s="21">
        <f>U77*U186-Baseline!U77*Baseline!U186</f>
        <v>0.61152598902589617</v>
      </c>
      <c r="V212" s="21">
        <f>V77*V186-Baseline!V77*Baseline!V186</f>
        <v>0.59078021416101567</v>
      </c>
      <c r="W212" s="21">
        <f>W77*W186-Baseline!W77*Baseline!W186</f>
        <v>0.57089425765334312</v>
      </c>
      <c r="X212" s="21">
        <f>X77*X186-Baseline!X77*Baseline!X186</f>
        <v>0.55154990378330737</v>
      </c>
      <c r="Y212" s="21">
        <f>Y77*Y186-Baseline!Y77*Baseline!Y186</f>
        <v>0.53289475362476679</v>
      </c>
      <c r="Z212" s="21">
        <f>Z77*Z186-Baseline!Z77*Baseline!Z186</f>
        <v>0.51488860215251187</v>
      </c>
      <c r="AA212" s="21">
        <f>AA77*AA186-Baseline!AA77*Baseline!AA186</f>
        <v>0.49746875916645816</v>
      </c>
      <c r="AB212" s="21">
        <f>AB77*AB186-Baseline!AB77*Baseline!AB186</f>
        <v>0.48064689988295672</v>
      </c>
      <c r="AC212" s="21">
        <f>AC77*AC186-Baseline!AC77*Baseline!AC186</f>
        <v>0.46439518956882786</v>
      </c>
      <c r="AD212" s="21">
        <f>AD77*AD186-Baseline!AD77*Baseline!AD186</f>
        <v>0.44868944906030261</v>
      </c>
      <c r="AE212" s="21">
        <f>AE77*AE186-Baseline!AE77*Baseline!AE186</f>
        <v>0.43351673997208096</v>
      </c>
      <c r="AF212" s="21">
        <f>AF77*AF186-Baseline!AF77*Baseline!AF186</f>
        <v>0.41885700307147911</v>
      </c>
      <c r="AG212" s="21">
        <f>AG77*AG186-Baseline!AG77*Baseline!AG186</f>
        <v>0.40469248261094837</v>
      </c>
      <c r="AH212" s="21">
        <f>AH77*AH186-Baseline!AH77*Baseline!AH186</f>
        <v>0.39100732842307462</v>
      </c>
      <c r="AI212" s="21">
        <f>AI77*AI186-Baseline!AI77*Baseline!AI186</f>
        <v>0.37778487996441168</v>
      </c>
      <c r="AJ212" s="21">
        <f>AJ77*AJ186-Baseline!AJ77*Baseline!AJ186</f>
        <v>0.36678139198037485</v>
      </c>
      <c r="AK212" s="21">
        <f>AK77*AK186-Baseline!AK77*Baseline!AK186</f>
        <v>0.3560984610814657</v>
      </c>
      <c r="AL212" s="21">
        <f>AL77*AL186-Baseline!AL77*Baseline!AL186</f>
        <v>0.34572666093346349</v>
      </c>
      <c r="AM212" s="21">
        <f>AM77*AM186-Baseline!AM77*Baseline!AM186</f>
        <v>0.33565694556786152</v>
      </c>
      <c r="AN212" s="21">
        <f>AN77*AN186-Baseline!AN77*Baseline!AN186</f>
        <v>0.32588053417302998</v>
      </c>
      <c r="AO212" s="21">
        <f>AO77*AO186-Baseline!AO77*Baseline!AO186</f>
        <v>0.31638886735434468</v>
      </c>
      <c r="AP212" s="21">
        <f>AP77*AP186-Baseline!AP77*Baseline!AP186</f>
        <v>0.30717365671459573</v>
      </c>
      <c r="AQ212" s="21">
        <f>AQ77*AQ186-Baseline!AQ77*Baseline!AQ186</f>
        <v>0.29822685201229548</v>
      </c>
      <c r="AR212" s="21">
        <f>AR77*AR186-Baseline!AR77*Baseline!AR186</f>
        <v>0.28954063276866648</v>
      </c>
      <c r="AS212" s="21">
        <f>AS77*AS186-Baseline!AS77*Baseline!AS186</f>
        <v>0.28110741035700615</v>
      </c>
      <c r="AT212" s="21">
        <f>AT77*AT186-Baseline!AT77*Baseline!AT186</f>
        <v>0.27291981602351134</v>
      </c>
      <c r="AU212" s="21">
        <f>AU77*AU186-Baseline!AU77*Baseline!AU186</f>
        <v>0.26497069510674587</v>
      </c>
      <c r="AV212" s="21">
        <f>AV77*AV186-Baseline!AV77*Baseline!AV186</f>
        <v>0.25725310204042051</v>
      </c>
      <c r="AW212" s="21">
        <f>AW77*AW186-Baseline!AW77*Baseline!AW186</f>
        <v>0.24976029326572968</v>
      </c>
      <c r="AX212" s="21">
        <f>AX77*AX186-Baseline!AX77*Baseline!AX186</f>
        <v>0.24248572160414295</v>
      </c>
      <c r="AY212" s="21">
        <f>AY77*AY186-Baseline!AY77*Baseline!AY186</f>
        <v>0.23542303068499226</v>
      </c>
      <c r="AZ212" s="21">
        <f>AZ77*AZ186-Baseline!AZ77*Baseline!AZ186</f>
        <v>0.22856604921195744</v>
      </c>
      <c r="BA212" s="21">
        <f>BA77*BA186-Baseline!BA77*Baseline!BA186</f>
        <v>0.22190878564016181</v>
      </c>
      <c r="BB212" s="21">
        <f>BB77*BB186-Baseline!BB77*Baseline!BB186</f>
        <v>0.21544542295222735</v>
      </c>
    </row>
    <row r="213" spans="1:54" outlineLevel="2">
      <c r="A213" s="562"/>
      <c r="B213" s="150" t="s">
        <v>493</v>
      </c>
      <c r="C213" s="19"/>
      <c r="D213" s="135" t="s">
        <v>389</v>
      </c>
      <c r="E213" s="21">
        <f>E193-Baseline!E193</f>
        <v>0</v>
      </c>
      <c r="F213" s="21">
        <f>F193-Baseline!F193</f>
        <v>2.3993351612095211</v>
      </c>
      <c r="G213" s="21">
        <f>G193-Baseline!G193</f>
        <v>4.2636581159859048</v>
      </c>
      <c r="H213" s="21">
        <f>H193-Baseline!H193</f>
        <v>5.6492624189397418</v>
      </c>
      <c r="I213" s="21">
        <f>I193-Baseline!I193</f>
        <v>6.656701437349767</v>
      </c>
      <c r="J213" s="21">
        <f>J193-Baseline!J193</f>
        <v>5.3411312739536214</v>
      </c>
      <c r="K213" s="21">
        <f>K193-Baseline!K193</f>
        <v>5.6558360862978958</v>
      </c>
      <c r="L213" s="21">
        <f>L193-Baseline!L193</f>
        <v>5.6573290143038832</v>
      </c>
      <c r="M213" s="21">
        <f>M193-Baseline!M193</f>
        <v>5.3479293629602296</v>
      </c>
      <c r="N213" s="21">
        <f>N193-Baseline!N193</f>
        <v>5.3327410012142735</v>
      </c>
      <c r="O213" s="21">
        <f>O193-Baseline!O193</f>
        <v>5.232290873452861</v>
      </c>
      <c r="P213" s="21">
        <f>P193-Baseline!P193</f>
        <v>5.1004357376229876</v>
      </c>
      <c r="Q213" s="21">
        <f>Q193-Baseline!Q193</f>
        <v>5.0232766985275958</v>
      </c>
      <c r="R213" s="21">
        <f>R193-Baseline!R193</f>
        <v>4.9363402128910465</v>
      </c>
      <c r="S213" s="21">
        <f>S193-Baseline!S193</f>
        <v>4.834427670060947</v>
      </c>
      <c r="T213" s="21">
        <f>T193-Baseline!T193</f>
        <v>4.74211518813037</v>
      </c>
      <c r="U213" s="21">
        <f>U193-Baseline!U193</f>
        <v>4.6454425397613264</v>
      </c>
      <c r="V213" s="21">
        <f>V193-Baseline!V193</f>
        <v>4.563063083061401</v>
      </c>
      <c r="W213" s="21">
        <f>W193-Baseline!W193</f>
        <v>4.4700377218640739</v>
      </c>
      <c r="X213" s="21">
        <f>X193-Baseline!X193</f>
        <v>4.388794319461006</v>
      </c>
      <c r="Y213" s="21">
        <f>Y193-Baseline!Y193</f>
        <v>4.2968895305578627</v>
      </c>
      <c r="Z213" s="21">
        <f>Z193-Baseline!Z193</f>
        <v>4.2172537209185847</v>
      </c>
      <c r="AA213" s="21">
        <f>AA193-Baseline!AA193</f>
        <v>4.1379098686582054</v>
      </c>
      <c r="AB213" s="21">
        <f>AB193-Baseline!AB193</f>
        <v>4.0591805118508191</v>
      </c>
      <c r="AC213" s="21">
        <f>AC193-Baseline!AC193</f>
        <v>3.9788030677388022</v>
      </c>
      <c r="AD213" s="21">
        <f>AD193-Baseline!AD193</f>
        <v>3.8996948478388092</v>
      </c>
      <c r="AE213" s="21">
        <f>AE193-Baseline!AE193</f>
        <v>3.8223063244983777</v>
      </c>
      <c r="AF213" s="21">
        <f>AF193-Baseline!AF193</f>
        <v>3.7454015647200407</v>
      </c>
      <c r="AG213" s="21">
        <f>AG193-Baseline!AG193</f>
        <v>3.6691437258116295</v>
      </c>
      <c r="AH213" s="21">
        <f>AH193-Baseline!AH193</f>
        <v>3.5937163073122917</v>
      </c>
      <c r="AI213" s="21">
        <f>AI193-Baseline!AI193</f>
        <v>3.519322510672815</v>
      </c>
      <c r="AJ213" s="21">
        <f>AJ193-Baseline!AJ193</f>
        <v>3.4625945914839775</v>
      </c>
      <c r="AK213" s="21">
        <f>AK193-Baseline!AK193</f>
        <v>3.4061341401391374</v>
      </c>
      <c r="AL213" s="21">
        <f>AL193-Baseline!AL193</f>
        <v>3.3500203906786581</v>
      </c>
      <c r="AM213" s="21">
        <f>AM193-Baseline!AM193</f>
        <v>3.2942983161971497</v>
      </c>
      <c r="AN213" s="21">
        <f>AN193-Baseline!AN193</f>
        <v>3.2389881922693462</v>
      </c>
      <c r="AO213" s="21">
        <f>AO193-Baseline!AO193</f>
        <v>3.1840995300162405</v>
      </c>
      <c r="AP213" s="21">
        <f>AP193-Baseline!AP193</f>
        <v>3.1296569913253407</v>
      </c>
      <c r="AQ213" s="21">
        <f>AQ193-Baseline!AQ193</f>
        <v>3.0756867835687771</v>
      </c>
      <c r="AR213" s="21">
        <f>AR193-Baseline!AR193</f>
        <v>3.0222067693060808</v>
      </c>
      <c r="AS213" s="21">
        <f>AS193-Baseline!AS193</f>
        <v>2.9692324795586202</v>
      </c>
      <c r="AT213" s="21">
        <f>AT193-Baseline!AT193</f>
        <v>2.9167795189153054</v>
      </c>
      <c r="AU213" s="21">
        <f>AU193-Baseline!AU193</f>
        <v>2.8648632753586227</v>
      </c>
      <c r="AV213" s="21">
        <f>AV193-Baseline!AV193</f>
        <v>2.8134971627041097</v>
      </c>
      <c r="AW213" s="21">
        <f>AW193-Baseline!AW193</f>
        <v>2.7626928627005114</v>
      </c>
      <c r="AX213" s="21">
        <f>AX193-Baseline!AX193</f>
        <v>2.7124611386351489</v>
      </c>
      <c r="AY213" s="21">
        <f>AY193-Baseline!AY193</f>
        <v>2.6628118279389668</v>
      </c>
      <c r="AZ213" s="21">
        <f>AZ193-Baseline!AZ193</f>
        <v>2.61375367489239</v>
      </c>
      <c r="BA213" s="21">
        <f>BA193-Baseline!BA193</f>
        <v>2.5652943284275942</v>
      </c>
      <c r="BB213" s="21">
        <f>BB193-Baseline!BB193</f>
        <v>2.517440497979937</v>
      </c>
    </row>
    <row r="214" spans="1:54" outlineLevel="2">
      <c r="A214" s="562"/>
      <c r="B214" s="150" t="s">
        <v>494</v>
      </c>
      <c r="C214" s="19"/>
      <c r="D214" s="135" t="s">
        <v>389</v>
      </c>
      <c r="E214" s="21">
        <f>E194-Baseline!E194</f>
        <v>0</v>
      </c>
      <c r="F214" s="21">
        <f>F194-Baseline!F194</f>
        <v>1.198537883006594</v>
      </c>
      <c r="G214" s="21">
        <f>G194-Baseline!G194</f>
        <v>2.1324311850241173</v>
      </c>
      <c r="H214" s="21">
        <f>H194-Baseline!H194</f>
        <v>2.8294292433333297</v>
      </c>
      <c r="I214" s="21">
        <f>I194-Baseline!I194</f>
        <v>3.3281744251765488</v>
      </c>
      <c r="J214" s="21">
        <f>J194-Baseline!J194</f>
        <v>2.6665002384215342</v>
      </c>
      <c r="K214" s="21">
        <f>K194-Baseline!K194</f>
        <v>2.8293835602581225</v>
      </c>
      <c r="L214" s="21">
        <f>L194-Baseline!L194</f>
        <v>2.8273306192250232</v>
      </c>
      <c r="M214" s="21">
        <f>M194-Baseline!M194</f>
        <v>2.6707412187383284</v>
      </c>
      <c r="N214" s="21">
        <f>N194-Baseline!N194</f>
        <v>2.6701253878823366</v>
      </c>
      <c r="O214" s="21">
        <f>O194-Baseline!O194</f>
        <v>2.6190568913799837</v>
      </c>
      <c r="P214" s="21">
        <f>P194-Baseline!P194</f>
        <v>2.5528998131146032</v>
      </c>
      <c r="Q214" s="21">
        <f>Q194-Baseline!Q194</f>
        <v>2.5146963129263291</v>
      </c>
      <c r="R214" s="21">
        <f>R194-Baseline!R194</f>
        <v>2.4649214146014451</v>
      </c>
      <c r="S214" s="21">
        <f>S194-Baseline!S194</f>
        <v>2.4150380605706587</v>
      </c>
      <c r="T214" s="21">
        <f>T194-Baseline!T194</f>
        <v>2.3703997485016757</v>
      </c>
      <c r="U214" s="21">
        <f>U194-Baseline!U194</f>
        <v>2.323990277616776</v>
      </c>
      <c r="V214" s="21">
        <f>V194-Baseline!V194</f>
        <v>2.2788270842423302</v>
      </c>
      <c r="W214" s="21">
        <f>W194-Baseline!W194</f>
        <v>2.2351524375308109</v>
      </c>
      <c r="X214" s="21">
        <f>X194-Baseline!X194</f>
        <v>2.1918070934521836</v>
      </c>
      <c r="Y214" s="21">
        <f>Y194-Baseline!Y194</f>
        <v>2.1494383927138649</v>
      </c>
      <c r="Z214" s="21">
        <f>Z194-Baseline!Z194</f>
        <v>2.1079624856706474</v>
      </c>
      <c r="AA214" s="21">
        <f>AA194-Baseline!AA194</f>
        <v>2.0671950390383884</v>
      </c>
      <c r="AB214" s="21">
        <f>AB194-Baseline!AB194</f>
        <v>2.0272524290435996</v>
      </c>
      <c r="AC214" s="21">
        <f>AC194-Baseline!AC194</f>
        <v>1.9868087933898018</v>
      </c>
      <c r="AD214" s="21">
        <f>AD194-Baseline!AD194</f>
        <v>1.9469979267607833</v>
      </c>
      <c r="AE214" s="21">
        <f>AE194-Baseline!AE194</f>
        <v>1.907715303220435</v>
      </c>
      <c r="AF214" s="21">
        <f>AF194-Baseline!AF194</f>
        <v>1.8688722725261613</v>
      </c>
      <c r="AG214" s="21">
        <f>AG194-Baseline!AG194</f>
        <v>1.830433675528095</v>
      </c>
      <c r="AH214" s="21">
        <f>AH194-Baseline!AH194</f>
        <v>1.7924235464953782</v>
      </c>
      <c r="AI214" s="21">
        <f>AI194-Baseline!AI194</f>
        <v>1.7549272964818456</v>
      </c>
      <c r="AJ214" s="21">
        <f>AJ194-Baseline!AJ194</f>
        <v>1.7262587794468232</v>
      </c>
      <c r="AK214" s="21">
        <f>AK194-Baseline!AK194</f>
        <v>1.697765059750374</v>
      </c>
      <c r="AL214" s="21">
        <f>AL194-Baseline!AL194</f>
        <v>1.669462872375437</v>
      </c>
      <c r="AM214" s="21">
        <f>AM194-Baseline!AM194</f>
        <v>1.6413707010564629</v>
      </c>
      <c r="AN214" s="21">
        <f>AN194-Baseline!AN194</f>
        <v>1.6135015914356572</v>
      </c>
      <c r="AO214" s="21">
        <f>AO194-Baseline!AO194</f>
        <v>1.5858622560698947</v>
      </c>
      <c r="AP214" s="21">
        <f>AP194-Baseline!AP194</f>
        <v>1.5584634257003493</v>
      </c>
      <c r="AQ214" s="21">
        <f>AQ194-Baseline!AQ194</f>
        <v>1.5313154834171634</v>
      </c>
      <c r="AR214" s="21">
        <f>AR194-Baseline!AR194</f>
        <v>1.5044272236842708</v>
      </c>
      <c r="AS214" s="21">
        <f>AS194-Baseline!AS194</f>
        <v>1.4778062126485167</v>
      </c>
      <c r="AT214" s="21">
        <f>AT194-Baseline!AT194</f>
        <v>1.4514594972409824</v>
      </c>
      <c r="AU214" s="21">
        <f>AU194-Baseline!AU194</f>
        <v>1.425393866923919</v>
      </c>
      <c r="AV214" s="21">
        <f>AV194-Baseline!AV194</f>
        <v>1.3996153547722585</v>
      </c>
      <c r="AW214" s="21">
        <f>AW194-Baseline!AW194</f>
        <v>1.3741293018414744</v>
      </c>
      <c r="AX214" s="21">
        <f>AX194-Baseline!AX194</f>
        <v>1.3489405073898162</v>
      </c>
      <c r="AY214" s="21">
        <f>AY194-Baseline!AY194</f>
        <v>1.3240532885916174</v>
      </c>
      <c r="AZ214" s="21">
        <f>AZ194-Baseline!AZ194</f>
        <v>1.2994714643718943</v>
      </c>
      <c r="BA214" s="21">
        <f>BA194-Baseline!BA194</f>
        <v>1.2751983522663082</v>
      </c>
      <c r="BB214" s="21">
        <f>BB194-Baseline!BB194</f>
        <v>1.2512368164489676</v>
      </c>
    </row>
    <row r="215" spans="1:54" outlineLevel="2">
      <c r="A215" s="562"/>
      <c r="B215" s="150" t="s">
        <v>495</v>
      </c>
      <c r="C215" s="19"/>
      <c r="D215" s="135" t="s">
        <v>389</v>
      </c>
      <c r="E215" s="21">
        <f>E195-Baseline!E195</f>
        <v>0</v>
      </c>
      <c r="F215" s="21">
        <f>F195-Baseline!F195</f>
        <v>3.5956136481808727</v>
      </c>
      <c r="G215" s="21">
        <f>G195-Baseline!G195</f>
        <v>6.3972935550723662</v>
      </c>
      <c r="H215" s="21">
        <f>H195-Baseline!H195</f>
        <v>8.4882877300000246</v>
      </c>
      <c r="I215" s="21">
        <f>I195-Baseline!I195</f>
        <v>9.9845232755296678</v>
      </c>
      <c r="J215" s="21">
        <f>J195-Baseline!J195</f>
        <v>7.9995007135076719</v>
      </c>
      <c r="K215" s="21">
        <f>K195-Baseline!K195</f>
        <v>8.4881506807743392</v>
      </c>
      <c r="L215" s="21">
        <f>L195-Baseline!L195</f>
        <v>8.4819918576750695</v>
      </c>
      <c r="M215" s="21">
        <f>M195-Baseline!M195</f>
        <v>8.0122236545332868</v>
      </c>
      <c r="N215" s="21">
        <f>N195-Baseline!N195</f>
        <v>8.0103761619908767</v>
      </c>
      <c r="O215" s="21">
        <f>O195-Baseline!O195</f>
        <v>7.857170674139951</v>
      </c>
      <c r="P215" s="21">
        <f>P195-Baseline!P195</f>
        <v>7.6586994408800848</v>
      </c>
      <c r="Q215" s="21">
        <f>Q195-Baseline!Q195</f>
        <v>7.5440889387789554</v>
      </c>
      <c r="R215" s="21">
        <f>R195-Baseline!R195</f>
        <v>7.3947642438043317</v>
      </c>
      <c r="S215" s="21">
        <f>S195-Baseline!S195</f>
        <v>7.245114180322787</v>
      </c>
      <c r="T215" s="21">
        <f>T195-Baseline!T195</f>
        <v>7.111199244161682</v>
      </c>
      <c r="U215" s="21">
        <f>U195-Baseline!U195</f>
        <v>6.9719708341479389</v>
      </c>
      <c r="V215" s="21">
        <f>V195-Baseline!V195</f>
        <v>6.8364812514734155</v>
      </c>
      <c r="W215" s="21">
        <f>W195-Baseline!W195</f>
        <v>6.7054573125924293</v>
      </c>
      <c r="X215" s="21">
        <f>X195-Baseline!X195</f>
        <v>6.5754212803565366</v>
      </c>
      <c r="Y215" s="21">
        <f>Y195-Baseline!Y195</f>
        <v>6.4483151781415842</v>
      </c>
      <c r="Z215" s="21">
        <f>Z195-Baseline!Z195</f>
        <v>6.3238874559193761</v>
      </c>
      <c r="AA215" s="21">
        <f>AA195-Baseline!AA195</f>
        <v>6.2015851181707689</v>
      </c>
      <c r="AB215" s="21">
        <f>AB195-Baseline!AB195</f>
        <v>6.0817572871307988</v>
      </c>
      <c r="AC215" s="21">
        <f>AC195-Baseline!AC195</f>
        <v>5.9604263802257123</v>
      </c>
      <c r="AD215" s="21">
        <f>AD195-Baseline!AD195</f>
        <v>5.840993780398918</v>
      </c>
      <c r="AE215" s="21">
        <f>AE195-Baseline!AE195</f>
        <v>5.7231459098471191</v>
      </c>
      <c r="AF215" s="21">
        <f>AF195-Baseline!AF195</f>
        <v>5.6066168178452216</v>
      </c>
      <c r="AG215" s="21">
        <f>AG195-Baseline!AG195</f>
        <v>5.4913010267726321</v>
      </c>
      <c r="AH215" s="21">
        <f>AH195-Baseline!AH195</f>
        <v>5.3772706397132453</v>
      </c>
      <c r="AI215" s="21">
        <f>AI195-Baseline!AI195</f>
        <v>5.2647818896986678</v>
      </c>
      <c r="AJ215" s="21">
        <f>AJ195-Baseline!AJ195</f>
        <v>5.1787763386107173</v>
      </c>
      <c r="AK215" s="21">
        <f>AK195-Baseline!AK195</f>
        <v>5.0932951795313599</v>
      </c>
      <c r="AL215" s="21">
        <f>AL195-Baseline!AL195</f>
        <v>5.008388617414731</v>
      </c>
      <c r="AM215" s="21">
        <f>AM195-Baseline!AM195</f>
        <v>4.9241121034736821</v>
      </c>
      <c r="AN215" s="21">
        <f>AN195-Baseline!AN195</f>
        <v>4.8405047746226089</v>
      </c>
      <c r="AO215" s="21">
        <f>AO195-Baseline!AO195</f>
        <v>4.7575867685346651</v>
      </c>
      <c r="AP215" s="21">
        <f>AP195-Baseline!AP195</f>
        <v>4.6753902774347011</v>
      </c>
      <c r="AQ215" s="21">
        <f>AQ195-Baseline!AQ195</f>
        <v>4.5939464505936201</v>
      </c>
      <c r="AR215" s="21">
        <f>AR195-Baseline!AR195</f>
        <v>4.5132816714028863</v>
      </c>
      <c r="AS215" s="21">
        <f>AS195-Baseline!AS195</f>
        <v>4.4334186383023564</v>
      </c>
      <c r="AT215" s="21">
        <f>AT195-Baseline!AT195</f>
        <v>4.3543784920858073</v>
      </c>
      <c r="AU215" s="21">
        <f>AU195-Baseline!AU195</f>
        <v>4.2761816011401166</v>
      </c>
      <c r="AV215" s="21">
        <f>AV195-Baseline!AV195</f>
        <v>4.1988460646900307</v>
      </c>
      <c r="AW215" s="21">
        <f>AW195-Baseline!AW195</f>
        <v>4.1223879059019666</v>
      </c>
      <c r="AX215" s="21">
        <f>AX195-Baseline!AX195</f>
        <v>4.0468215225506796</v>
      </c>
      <c r="AY215" s="21">
        <f>AY195-Baseline!AY195</f>
        <v>3.9721598661592523</v>
      </c>
      <c r="AZ215" s="21">
        <f>AZ195-Baseline!AZ195</f>
        <v>3.8984143935027404</v>
      </c>
      <c r="BA215" s="21">
        <f>BA195-Baseline!BA195</f>
        <v>3.8255950571881883</v>
      </c>
      <c r="BB215" s="21">
        <f>BB195-Baseline!BB195</f>
        <v>3.7537104497378806</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E200-Baseline!E200</f>
        <v>-0.48543842185681285</v>
      </c>
      <c r="F220" s="21">
        <f>F200-Baseline!F200</f>
        <v>2.1217402853098406</v>
      </c>
      <c r="G220" s="21">
        <f>G200-Baseline!G200</f>
        <v>4.4673782306472702</v>
      </c>
      <c r="H220" s="21">
        <f>H200-Baseline!H200</f>
        <v>6.4149746475571874</v>
      </c>
      <c r="I220" s="21">
        <f>I200-Baseline!I200</f>
        <v>7.6250551561131914</v>
      </c>
      <c r="J220" s="21">
        <f>J200-Baseline!J200</f>
        <v>6.0959542427558091</v>
      </c>
      <c r="K220" s="21">
        <f>K200-Baseline!K200</f>
        <v>6.4551977509764669</v>
      </c>
      <c r="L220" s="21">
        <f>L200-Baseline!L200</f>
        <v>6.4497297154631781</v>
      </c>
      <c r="M220" s="21">
        <f>M200-Baseline!M200</f>
        <v>6.0872516622719246</v>
      </c>
      <c r="N220" s="21">
        <f>N200-Baseline!N200</f>
        <v>6.0657185141121346</v>
      </c>
      <c r="O220" s="21">
        <f>O200-Baseline!O200</f>
        <v>5.9441635074435055</v>
      </c>
      <c r="P220" s="21">
        <f>P200-Baseline!P200</f>
        <v>5.7871483239324988</v>
      </c>
      <c r="Q220" s="21">
        <f>Q200-Baseline!Q200</f>
        <v>5.6930012060772697</v>
      </c>
      <c r="R220" s="21">
        <f>R200-Baseline!R200</f>
        <v>5.5860287207654125</v>
      </c>
      <c r="S220" s="21">
        <f>S200-Baseline!S200</f>
        <v>5.4644410377473918</v>
      </c>
      <c r="T220" s="21">
        <f>T200-Baseline!T200</f>
        <v>5.3540960510325419</v>
      </c>
      <c r="U220" s="21">
        <f>U200-Baseline!U200</f>
        <v>5.2391330327319992</v>
      </c>
      <c r="V220" s="21">
        <f>V200-Baseline!V200</f>
        <v>5.1390161991510865</v>
      </c>
      <c r="W220" s="21">
        <f>W200-Baseline!W200</f>
        <v>5.0288608588370138</v>
      </c>
      <c r="X220" s="21">
        <f>X200-Baseline!X200</f>
        <v>4.9307926361948944</v>
      </c>
      <c r="Y220" s="21">
        <f>Y200-Baseline!Y200</f>
        <v>4.8225308926291177</v>
      </c>
      <c r="Z220" s="21">
        <f>Z200-Baseline!Z200</f>
        <v>4.7269800666290109</v>
      </c>
      <c r="AA220" s="21">
        <f>AA200-Baseline!AA200</f>
        <v>4.6321139372943634</v>
      </c>
      <c r="AB220" s="21">
        <f>AB200-Baseline!AB200</f>
        <v>4.5382794619085729</v>
      </c>
      <c r="AC220" s="21">
        <f>AC200-Baseline!AC200</f>
        <v>4.4431982573076283</v>
      </c>
      <c r="AD220" s="21">
        <f>AD200-Baseline!AD200</f>
        <v>4.3483842968991055</v>
      </c>
      <c r="AE220" s="21">
        <f>AE200-Baseline!AE200</f>
        <v>4.2558230644704622</v>
      </c>
      <c r="AF220" s="21">
        <f>AF200-Baseline!AF200</f>
        <v>4.1642585677915207</v>
      </c>
      <c r="AG220" s="21">
        <f>AG200-Baseline!AG200</f>
        <v>4.073836208422577</v>
      </c>
      <c r="AH220" s="21">
        <f>AH200-Baseline!AH200</f>
        <v>3.9847236357353637</v>
      </c>
      <c r="AI220" s="21">
        <f>AI200-Baseline!AI200</f>
        <v>3.8971073906372311</v>
      </c>
      <c r="AJ220" s="21">
        <f>AJ200-Baseline!AJ200</f>
        <v>3.8293759834643524</v>
      </c>
      <c r="AK220" s="21">
        <f>AK200-Baseline!AK200</f>
        <v>3.7622326012206031</v>
      </c>
      <c r="AL220" s="21">
        <f>AL200-Baseline!AL200</f>
        <v>3.6957470516121234</v>
      </c>
      <c r="AM220" s="21">
        <f>AM200-Baseline!AM200</f>
        <v>3.6299552617650122</v>
      </c>
      <c r="AN220" s="21">
        <f>AN200-Baseline!AN200</f>
        <v>3.5648687264423771</v>
      </c>
      <c r="AO220" s="21">
        <f>AO200-Baseline!AO200</f>
        <v>3.5004883973705887</v>
      </c>
      <c r="AP220" s="21">
        <f>AP200-Baseline!AP200</f>
        <v>3.4368306480399369</v>
      </c>
      <c r="AQ220" s="21">
        <f>AQ200-Baseline!AQ200</f>
        <v>3.3739136355810686</v>
      </c>
      <c r="AR220" s="21">
        <f>AR200-Baseline!AR200</f>
        <v>3.3117474020747437</v>
      </c>
      <c r="AS220" s="21">
        <f>AS200-Baseline!AS200</f>
        <v>3.2503398899156224</v>
      </c>
      <c r="AT220" s="21">
        <f>AT200-Baseline!AT200</f>
        <v>3.1896993349388154</v>
      </c>
      <c r="AU220" s="21">
        <f>AU200-Baseline!AU200</f>
        <v>3.1298339704653628</v>
      </c>
      <c r="AV220" s="21">
        <f>AV200-Baseline!AV200</f>
        <v>3.0707502647445324</v>
      </c>
      <c r="AW220" s="21">
        <f>AW200-Baseline!AW200</f>
        <v>3.0124531559662415</v>
      </c>
      <c r="AX220" s="21">
        <f>AX200-Baseline!AX200</f>
        <v>2.9549468602392963</v>
      </c>
      <c r="AY220" s="21">
        <f>AY200-Baseline!AY200</f>
        <v>2.8982348586239581</v>
      </c>
      <c r="AZ220" s="21">
        <f>AZ200-Baseline!AZ200</f>
        <v>2.8423197241043425</v>
      </c>
      <c r="BA220" s="21">
        <f>BA200-Baseline!BA200</f>
        <v>2.7872031140677578</v>
      </c>
      <c r="BB220" s="21">
        <f>BB200-Baseline!BB200</f>
        <v>2.7328859209321692</v>
      </c>
    </row>
    <row r="221" spans="1:54" outlineLevel="2">
      <c r="A221" s="562"/>
      <c r="B221" s="150" t="s">
        <v>498</v>
      </c>
      <c r="C221" s="19"/>
      <c r="D221" s="135" t="s">
        <v>389</v>
      </c>
      <c r="E221" s="21">
        <f>E201-Baseline!E201</f>
        <v>-0.48543842185681285</v>
      </c>
      <c r="F221" s="21">
        <f>F201-Baseline!F201</f>
        <v>0.92094300710690646</v>
      </c>
      <c r="G221" s="21">
        <f>G201-Baseline!G201</f>
        <v>2.3361512996854827</v>
      </c>
      <c r="H221" s="21">
        <f>H201-Baseline!H201</f>
        <v>3.5951414719507682</v>
      </c>
      <c r="I221" s="21">
        <f>I201-Baseline!I201</f>
        <v>4.2965281439399732</v>
      </c>
      <c r="J221" s="21">
        <f>J201-Baseline!J201</f>
        <v>3.4213232072237219</v>
      </c>
      <c r="K221" s="21">
        <f>K201-Baseline!K201</f>
        <v>3.6287452249366865</v>
      </c>
      <c r="L221" s="21">
        <f>L201-Baseline!L201</f>
        <v>3.6197313203843322</v>
      </c>
      <c r="M221" s="21">
        <f>M201-Baseline!M201</f>
        <v>3.4100635180500234</v>
      </c>
      <c r="N221" s="21">
        <f>N201-Baseline!N201</f>
        <v>3.4031029007802047</v>
      </c>
      <c r="O221" s="21">
        <f>O201-Baseline!O201</f>
        <v>3.3309295253706352</v>
      </c>
      <c r="P221" s="21">
        <f>P201-Baseline!P201</f>
        <v>3.2396123994241179</v>
      </c>
      <c r="Q221" s="21">
        <f>Q201-Baseline!Q201</f>
        <v>3.1844208204760065</v>
      </c>
      <c r="R221" s="21">
        <f>R201-Baseline!R201</f>
        <v>3.1146099224758146</v>
      </c>
      <c r="S221" s="21">
        <f>S201-Baseline!S201</f>
        <v>3.0450514282570964</v>
      </c>
      <c r="T221" s="21">
        <f>T201-Baseline!T201</f>
        <v>2.9823806114038476</v>
      </c>
      <c r="U221" s="21">
        <f>U201-Baseline!U201</f>
        <v>2.9176807705874381</v>
      </c>
      <c r="V221" s="21">
        <f>V201-Baseline!V201</f>
        <v>2.8547802003320086</v>
      </c>
      <c r="W221" s="21">
        <f>W201-Baseline!W201</f>
        <v>2.7939755745037544</v>
      </c>
      <c r="X221" s="21">
        <f>X201-Baseline!X201</f>
        <v>2.733805410186072</v>
      </c>
      <c r="Y221" s="21">
        <f>Y201-Baseline!Y201</f>
        <v>2.6750797547851235</v>
      </c>
      <c r="Z221" s="21">
        <f>Z201-Baseline!Z201</f>
        <v>2.6176888313810736</v>
      </c>
      <c r="AA221" s="21">
        <f>AA201-Baseline!AA201</f>
        <v>2.5613991076745428</v>
      </c>
      <c r="AB221" s="21">
        <f>AB201-Baseline!AB201</f>
        <v>2.506351379101357</v>
      </c>
      <c r="AC221" s="21">
        <f>AC201-Baseline!AC201</f>
        <v>2.4512039829586314</v>
      </c>
      <c r="AD221" s="21">
        <f>AD201-Baseline!AD201</f>
        <v>2.3956873758210868</v>
      </c>
      <c r="AE221" s="21">
        <f>AE201-Baseline!AE201</f>
        <v>2.3412320431925195</v>
      </c>
      <c r="AF221" s="21">
        <f>AF201-Baseline!AF201</f>
        <v>2.2877292755976377</v>
      </c>
      <c r="AG221" s="21">
        <f>AG201-Baseline!AG201</f>
        <v>2.2351261581390425</v>
      </c>
      <c r="AH221" s="21">
        <f>AH201-Baseline!AH201</f>
        <v>2.1834308749184537</v>
      </c>
      <c r="AI221" s="21">
        <f>AI201-Baseline!AI201</f>
        <v>2.1327121764462582</v>
      </c>
      <c r="AJ221" s="21">
        <f>AJ201-Baseline!AJ201</f>
        <v>2.093040171427198</v>
      </c>
      <c r="AK221" s="21">
        <f>AK201-Baseline!AK201</f>
        <v>2.0538635208318397</v>
      </c>
      <c r="AL221" s="21">
        <f>AL201-Baseline!AL201</f>
        <v>2.0151895333089023</v>
      </c>
      <c r="AM221" s="21">
        <f>AM201-Baseline!AM201</f>
        <v>1.9770276466243253</v>
      </c>
      <c r="AN221" s="21">
        <f>AN201-Baseline!AN201</f>
        <v>1.9393821256086881</v>
      </c>
      <c r="AO221" s="21">
        <f>AO201-Baseline!AO201</f>
        <v>1.9022511234242359</v>
      </c>
      <c r="AP221" s="21">
        <f>AP201-Baseline!AP201</f>
        <v>1.8656370824149455</v>
      </c>
      <c r="AQ221" s="21">
        <f>AQ201-Baseline!AQ201</f>
        <v>1.8295423354294584</v>
      </c>
      <c r="AR221" s="21">
        <f>AR201-Baseline!AR201</f>
        <v>1.7939678564529373</v>
      </c>
      <c r="AS221" s="21">
        <f>AS201-Baseline!AS201</f>
        <v>1.7589136230055225</v>
      </c>
      <c r="AT221" s="21">
        <f>AT201-Baseline!AT201</f>
        <v>1.724379313264496</v>
      </c>
      <c r="AU221" s="21">
        <f>AU201-Baseline!AU201</f>
        <v>1.6903645620306662</v>
      </c>
      <c r="AV221" s="21">
        <f>AV201-Baseline!AV201</f>
        <v>1.6568684568126777</v>
      </c>
      <c r="AW221" s="21">
        <f>AW201-Baseline!AW201</f>
        <v>1.6238895951072045</v>
      </c>
      <c r="AX221" s="21">
        <f>AX201-Baseline!AX201</f>
        <v>1.5914262289939565</v>
      </c>
      <c r="AY221" s="21">
        <f>AY201-Baseline!AY201</f>
        <v>1.5594763192766088</v>
      </c>
      <c r="AZ221" s="21">
        <f>AZ201-Baseline!AZ201</f>
        <v>1.528037513583854</v>
      </c>
      <c r="BA221" s="21">
        <f>BA201-Baseline!BA201</f>
        <v>1.4971071379064682</v>
      </c>
      <c r="BB221" s="21">
        <f>BB201-Baseline!BB201</f>
        <v>1.4666822394011945</v>
      </c>
    </row>
    <row r="222" spans="1:54" outlineLevel="2">
      <c r="A222" s="563"/>
      <c r="B222" s="150" t="s">
        <v>499</v>
      </c>
      <c r="C222" s="19"/>
      <c r="D222" s="135" t="s">
        <v>389</v>
      </c>
      <c r="E222" s="21">
        <f>E202-Baseline!E202</f>
        <v>-0.48543842185679864</v>
      </c>
      <c r="F222" s="21">
        <f>F202-Baseline!F202</f>
        <v>3.3180187722811922</v>
      </c>
      <c r="G222" s="21">
        <f>G202-Baseline!G202</f>
        <v>6.6010136697337316</v>
      </c>
      <c r="H222" s="21">
        <f>H202-Baseline!H202</f>
        <v>9.2539999586174702</v>
      </c>
      <c r="I222" s="21">
        <f>I202-Baseline!I202</f>
        <v>10.952876994293092</v>
      </c>
      <c r="J222" s="21">
        <f>J202-Baseline!J202</f>
        <v>8.7543236823098596</v>
      </c>
      <c r="K222" s="21">
        <f>K202-Baseline!K202</f>
        <v>9.2875123454528961</v>
      </c>
      <c r="L222" s="21">
        <f>L202-Baseline!L202</f>
        <v>9.2743925588343643</v>
      </c>
      <c r="M222" s="21">
        <f>M202-Baseline!M202</f>
        <v>8.7515459538449818</v>
      </c>
      <c r="N222" s="21">
        <f>N202-Baseline!N202</f>
        <v>8.7433536748887377</v>
      </c>
      <c r="O222" s="21">
        <f>O202-Baseline!O202</f>
        <v>8.5690433081305883</v>
      </c>
      <c r="P222" s="21">
        <f>P202-Baseline!P202</f>
        <v>8.345412027189596</v>
      </c>
      <c r="Q222" s="21">
        <f>Q202-Baseline!Q202</f>
        <v>8.2138134463286292</v>
      </c>
      <c r="R222" s="21">
        <f>R202-Baseline!R202</f>
        <v>8.0444527516787048</v>
      </c>
      <c r="S222" s="21">
        <f>S202-Baseline!S202</f>
        <v>7.8751275480092318</v>
      </c>
      <c r="T222" s="21">
        <f>T202-Baseline!T202</f>
        <v>7.7231801070638539</v>
      </c>
      <c r="U222" s="21">
        <f>U202-Baseline!U202</f>
        <v>7.5656613271185904</v>
      </c>
      <c r="V222" s="21">
        <f>V202-Baseline!V202</f>
        <v>7.4124343675630939</v>
      </c>
      <c r="W222" s="21">
        <f>W202-Baseline!W202</f>
        <v>7.2642804495653763</v>
      </c>
      <c r="X222" s="21">
        <f>X202-Baseline!X202</f>
        <v>7.1174195970904179</v>
      </c>
      <c r="Y222" s="21">
        <f>Y202-Baseline!Y202</f>
        <v>6.9739565402128534</v>
      </c>
      <c r="Z222" s="21">
        <f>Z202-Baseline!Z202</f>
        <v>6.8336138016297951</v>
      </c>
      <c r="AA222" s="21">
        <f>AA202-Baseline!AA202</f>
        <v>6.6957891868069339</v>
      </c>
      <c r="AB222" s="21">
        <f>AB202-Baseline!AB202</f>
        <v>6.5608562371885597</v>
      </c>
      <c r="AC222" s="21">
        <f>AC202-Baseline!AC202</f>
        <v>6.4248215697945454</v>
      </c>
      <c r="AD222" s="21">
        <f>AD202-Baseline!AD202</f>
        <v>6.2896832294592144</v>
      </c>
      <c r="AE222" s="21">
        <f>AE202-Baseline!AE202</f>
        <v>6.1566626498191965</v>
      </c>
      <c r="AF222" s="21">
        <f>AF202-Baseline!AF202</f>
        <v>6.0254738209167016</v>
      </c>
      <c r="AG222" s="21">
        <f>AG202-Baseline!AG202</f>
        <v>5.8959935093835725</v>
      </c>
      <c r="AH222" s="21">
        <f>AH202-Baseline!AH202</f>
        <v>5.7682779681363172</v>
      </c>
      <c r="AI222" s="21">
        <f>AI202-Baseline!AI202</f>
        <v>5.6425667696630768</v>
      </c>
      <c r="AJ222" s="21">
        <f>AJ202-Baseline!AJ202</f>
        <v>5.545557730591085</v>
      </c>
      <c r="AK222" s="21">
        <f>AK202-Baseline!AK202</f>
        <v>5.4493936406128256</v>
      </c>
      <c r="AL222" s="21">
        <f>AL202-Baseline!AL202</f>
        <v>5.3541152783481891</v>
      </c>
      <c r="AM222" s="21">
        <f>AM202-Baseline!AM202</f>
        <v>5.2597690490415374</v>
      </c>
      <c r="AN222" s="21">
        <f>AN202-Baseline!AN202</f>
        <v>5.1663853087956326</v>
      </c>
      <c r="AO222" s="21">
        <f>AO202-Baseline!AO202</f>
        <v>5.0739756358890062</v>
      </c>
      <c r="AP222" s="21">
        <f>AP202-Baseline!AP202</f>
        <v>4.9825639341492973</v>
      </c>
      <c r="AQ222" s="21">
        <f>AQ202-Baseline!AQ202</f>
        <v>4.8921733026059115</v>
      </c>
      <c r="AR222" s="21">
        <f>AR202-Baseline!AR202</f>
        <v>4.8028223041715492</v>
      </c>
      <c r="AS222" s="21">
        <f>AS202-Baseline!AS202</f>
        <v>4.7145260486593585</v>
      </c>
      <c r="AT222" s="21">
        <f>AT202-Baseline!AT202</f>
        <v>4.6272983081093173</v>
      </c>
      <c r="AU222" s="21">
        <f>AU202-Baseline!AU202</f>
        <v>4.5411522962468638</v>
      </c>
      <c r="AV222" s="21">
        <f>AV202-Baseline!AV202</f>
        <v>4.4560991667304535</v>
      </c>
      <c r="AW222" s="21">
        <f>AW202-Baseline!AW202</f>
        <v>4.3721481991676967</v>
      </c>
      <c r="AX222" s="21">
        <f>AX202-Baseline!AX202</f>
        <v>4.289307244154827</v>
      </c>
      <c r="AY222" s="21">
        <f>AY202-Baseline!AY202</f>
        <v>4.2075828968442437</v>
      </c>
      <c r="AZ222" s="21">
        <f>AZ202-Baseline!AZ202</f>
        <v>4.1269804427146966</v>
      </c>
      <c r="BA222" s="21">
        <f>BA202-Baseline!BA202</f>
        <v>4.0475038428283483</v>
      </c>
      <c r="BB222" s="21">
        <f>BB202-Baseline!BB202</f>
        <v>3.9691558726901093</v>
      </c>
    </row>
    <row r="223" spans="1:54" outlineLevel="2">
      <c r="B223" s="19"/>
      <c r="C223" s="19"/>
      <c r="D223" s="19"/>
      <c r="E223" s="15"/>
    </row>
    <row r="224" spans="1:54" outlineLevel="2">
      <c r="A224" s="561" t="s">
        <v>500</v>
      </c>
      <c r="B224" s="150" t="s">
        <v>497</v>
      </c>
      <c r="C224" s="19"/>
      <c r="D224" s="135" t="s">
        <v>389</v>
      </c>
      <c r="E224" s="21">
        <f>E204-Baseline!E204</f>
        <v>-0.48543842185681285</v>
      </c>
      <c r="F224" s="21">
        <f>F204-Baseline!F204</f>
        <v>1.636301863453042</v>
      </c>
      <c r="G224" s="21">
        <f>G204-Baseline!G204</f>
        <v>6.103680094100298</v>
      </c>
      <c r="H224" s="21">
        <f>H204-Baseline!H204</f>
        <v>12.518654741657429</v>
      </c>
      <c r="I224" s="21">
        <f>I204-Baseline!I204</f>
        <v>20.143709897770634</v>
      </c>
      <c r="J224" s="21">
        <f>J204-Baseline!J204</f>
        <v>26.239664140526543</v>
      </c>
      <c r="K224" s="21">
        <f>K204-Baseline!K204</f>
        <v>32.694861891503024</v>
      </c>
      <c r="L224" s="21">
        <f>L204-Baseline!L204</f>
        <v>39.144591606966173</v>
      </c>
      <c r="M224" s="21">
        <f>M204-Baseline!M204</f>
        <v>45.231843269238198</v>
      </c>
      <c r="N224" s="21">
        <f>N204-Baseline!N204</f>
        <v>51.297561783350375</v>
      </c>
      <c r="O224" s="21">
        <f>O204-Baseline!O204</f>
        <v>57.241725290793852</v>
      </c>
      <c r="P224" s="21">
        <f>P204-Baseline!P204</f>
        <v>63.028873614726194</v>
      </c>
      <c r="Q224" s="21">
        <f>Q204-Baseline!Q204</f>
        <v>68.721874820803578</v>
      </c>
      <c r="R224" s="21">
        <f>R204-Baseline!R204</f>
        <v>74.307903541568976</v>
      </c>
      <c r="S224" s="21">
        <f>S204-Baseline!S204</f>
        <v>79.772344579316268</v>
      </c>
      <c r="T224" s="21">
        <f>T204-Baseline!T204</f>
        <v>85.126440630348725</v>
      </c>
      <c r="U224" s="21">
        <f>U204-Baseline!U204</f>
        <v>90.365573663080795</v>
      </c>
      <c r="V224" s="21">
        <f>V204-Baseline!V204</f>
        <v>95.504589862232024</v>
      </c>
      <c r="W224" s="21">
        <f>W204-Baseline!W204</f>
        <v>100.53345072106913</v>
      </c>
      <c r="X224" s="21">
        <f>X204-Baseline!X204</f>
        <v>105.46424335726397</v>
      </c>
      <c r="Y224" s="21">
        <f>Y204-Baseline!Y204</f>
        <v>110.28677424989291</v>
      </c>
      <c r="Z224" s="21">
        <f>Z204-Baseline!Z204</f>
        <v>115.01375431652195</v>
      </c>
      <c r="AA224" s="21">
        <f>AA204-Baseline!AA204</f>
        <v>119.64586825381616</v>
      </c>
      <c r="AB224" s="21">
        <f>AB204-Baseline!AB204</f>
        <v>124.18414771572475</v>
      </c>
      <c r="AC224" s="21">
        <f>AC204-Baseline!AC204</f>
        <v>128.62734597303233</v>
      </c>
      <c r="AD224" s="21">
        <f>AD204-Baseline!AD204</f>
        <v>132.97573026993132</v>
      </c>
      <c r="AE224" s="21">
        <f>AE204-Baseline!AE204</f>
        <v>137.23155333440172</v>
      </c>
      <c r="AF224" s="21">
        <f>AF204-Baseline!AF204</f>
        <v>141.39581190219337</v>
      </c>
      <c r="AG224" s="21">
        <f>AG204-Baseline!AG204</f>
        <v>145.46964811061571</v>
      </c>
      <c r="AH224" s="21">
        <f>AH204-Baseline!AH204</f>
        <v>149.45437174635117</v>
      </c>
      <c r="AI224" s="21">
        <f>AI204-Baseline!AI204</f>
        <v>153.35147913698847</v>
      </c>
      <c r="AJ224" s="21">
        <f>AJ204-Baseline!AJ204</f>
        <v>157.18085512045263</v>
      </c>
      <c r="AK224" s="21">
        <f>AK204-Baseline!AK204</f>
        <v>160.94308772167324</v>
      </c>
      <c r="AL224" s="21">
        <f>AL204-Baseline!AL204</f>
        <v>164.638834773285</v>
      </c>
      <c r="AM224" s="21">
        <f>AM204-Baseline!AM204</f>
        <v>168.26879003504973</v>
      </c>
      <c r="AN224" s="21">
        <f>AN204-Baseline!AN204</f>
        <v>171.83365876149219</v>
      </c>
      <c r="AO224" s="21">
        <f>AO204-Baseline!AO204</f>
        <v>175.33414715886238</v>
      </c>
      <c r="AP224" s="21">
        <f>AP204-Baseline!AP204</f>
        <v>178.77097780690247</v>
      </c>
      <c r="AQ224" s="21">
        <f>AQ204-Baseline!AQ204</f>
        <v>182.14489144248364</v>
      </c>
      <c r="AR224" s="21">
        <f>AR204-Baseline!AR204</f>
        <v>185.45663884455826</v>
      </c>
      <c r="AS224" s="21">
        <f>AS204-Baseline!AS204</f>
        <v>188.70697873447352</v>
      </c>
      <c r="AT224" s="21">
        <f>AT204-Baseline!AT204</f>
        <v>191.89667806941225</v>
      </c>
      <c r="AU224" s="21">
        <f>AU204-Baseline!AU204</f>
        <v>195.02651203987762</v>
      </c>
      <c r="AV224" s="21">
        <f>AV204-Baseline!AV204</f>
        <v>198.09726230462229</v>
      </c>
      <c r="AW224" s="21">
        <f>AW204-Baseline!AW204</f>
        <v>201.10971546058863</v>
      </c>
      <c r="AX224" s="21">
        <f>AX204-Baseline!AX204</f>
        <v>204.06466232082767</v>
      </c>
      <c r="AY224" s="21">
        <f>AY204-Baseline!AY204</f>
        <v>206.96289717945137</v>
      </c>
      <c r="AZ224" s="21">
        <f>AZ204-Baseline!AZ204</f>
        <v>209.8052169035559</v>
      </c>
      <c r="BA224" s="21">
        <f>BA204-Baseline!BA204</f>
        <v>212.59242001762368</v>
      </c>
      <c r="BB224" s="21">
        <f>BB204-Baseline!BB204</f>
        <v>215.32530593855563</v>
      </c>
    </row>
    <row r="225" spans="1:54" outlineLevel="2">
      <c r="A225" s="562"/>
      <c r="B225" s="150" t="s">
        <v>498</v>
      </c>
      <c r="C225" s="19"/>
      <c r="D225" s="135" t="s">
        <v>389</v>
      </c>
      <c r="E225" s="21">
        <f>E205-Baseline!E205</f>
        <v>-0.48543842185681285</v>
      </c>
      <c r="F225" s="21">
        <f>F205-Baseline!F205</f>
        <v>0.43550458525008651</v>
      </c>
      <c r="G225" s="21">
        <f>G205-Baseline!G205</f>
        <v>2.7716558849355692</v>
      </c>
      <c r="H225" s="21">
        <f>H205-Baseline!H205</f>
        <v>6.3667973568863658</v>
      </c>
      <c r="I225" s="21">
        <f>I205-Baseline!I205</f>
        <v>10.663325500826375</v>
      </c>
      <c r="J225" s="21">
        <f>J205-Baseline!J205</f>
        <v>14.084648708050111</v>
      </c>
      <c r="K225" s="21">
        <f>K205-Baseline!K205</f>
        <v>17.713393932986833</v>
      </c>
      <c r="L225" s="21">
        <f>L205-Baseline!L205</f>
        <v>21.333125253371179</v>
      </c>
      <c r="M225" s="21">
        <f>M205-Baseline!M205</f>
        <v>24.743188771421217</v>
      </c>
      <c r="N225" s="21">
        <f>N205-Baseline!N205</f>
        <v>28.146291672201471</v>
      </c>
      <c r="O225" s="21">
        <f>O205-Baseline!O205</f>
        <v>31.477221197572021</v>
      </c>
      <c r="P225" s="21">
        <f>P205-Baseline!P205</f>
        <v>34.716833596996139</v>
      </c>
      <c r="Q225" s="21">
        <f>Q205-Baseline!Q205</f>
        <v>37.90125441747216</v>
      </c>
      <c r="R225" s="21">
        <f>R205-Baseline!R205</f>
        <v>41.015864339947939</v>
      </c>
      <c r="S225" s="21">
        <f>S205-Baseline!S205</f>
        <v>44.060915768205064</v>
      </c>
      <c r="T225" s="21">
        <f>T205-Baseline!T205</f>
        <v>47.043296379608933</v>
      </c>
      <c r="U225" s="21">
        <f>U205-Baseline!U205</f>
        <v>49.960977150196413</v>
      </c>
      <c r="V225" s="21">
        <f>V205-Baseline!V205</f>
        <v>52.815757350528429</v>
      </c>
      <c r="W225" s="21">
        <f>W205-Baseline!W205</f>
        <v>55.60973292503229</v>
      </c>
      <c r="X225" s="21">
        <f>X205-Baseline!X205</f>
        <v>58.343538335218454</v>
      </c>
      <c r="Y225" s="21">
        <f>Y205-Baseline!Y205</f>
        <v>61.018618090003542</v>
      </c>
      <c r="Z225" s="21">
        <f>Z205-Baseline!Z205</f>
        <v>63.63630692138463</v>
      </c>
      <c r="AA225" s="21">
        <f>AA205-Baseline!AA205</f>
        <v>66.197706029059077</v>
      </c>
      <c r="AB225" s="21">
        <f>AB205-Baseline!AB205</f>
        <v>68.704057408160566</v>
      </c>
      <c r="AC225" s="21">
        <f>AC205-Baseline!AC205</f>
        <v>71.155261391119097</v>
      </c>
      <c r="AD225" s="21">
        <f>AD205-Baseline!AD205</f>
        <v>73.550948766940337</v>
      </c>
      <c r="AE225" s="21">
        <f>AE205-Baseline!AE205</f>
        <v>75.892180810132686</v>
      </c>
      <c r="AF225" s="21">
        <f>AF205-Baseline!AF205</f>
        <v>78.179910085730398</v>
      </c>
      <c r="AG225" s="21">
        <f>AG205-Baseline!AG205</f>
        <v>80.415036243869281</v>
      </c>
      <c r="AH225" s="21">
        <f>AH205-Baseline!AH205</f>
        <v>82.598467118787767</v>
      </c>
      <c r="AI225" s="21">
        <f>AI205-Baseline!AI205</f>
        <v>84.731179295233915</v>
      </c>
      <c r="AJ225" s="21">
        <f>AJ205-Baseline!AJ205</f>
        <v>86.824219466661134</v>
      </c>
      <c r="AK225" s="21">
        <f>AK205-Baseline!AK205</f>
        <v>88.878082987492917</v>
      </c>
      <c r="AL225" s="21">
        <f>AL205-Baseline!AL205</f>
        <v>90.893272520801702</v>
      </c>
      <c r="AM225" s="21">
        <f>AM205-Baseline!AM205</f>
        <v>92.870300167425967</v>
      </c>
      <c r="AN225" s="21">
        <f>AN205-Baseline!AN205</f>
        <v>94.809682293034712</v>
      </c>
      <c r="AO225" s="21">
        <f>AO205-Baseline!AO205</f>
        <v>96.711933416459033</v>
      </c>
      <c r="AP225" s="21">
        <f>AP205-Baseline!AP205</f>
        <v>98.577570498873911</v>
      </c>
      <c r="AQ225" s="21">
        <f>AQ205-Baseline!AQ205</f>
        <v>100.40711283430346</v>
      </c>
      <c r="AR225" s="21">
        <f>AR205-Baseline!AR205</f>
        <v>102.2010806907565</v>
      </c>
      <c r="AS225" s="21">
        <f>AS205-Baseline!AS205</f>
        <v>103.95999431376208</v>
      </c>
      <c r="AT225" s="21">
        <f>AT205-Baseline!AT205</f>
        <v>105.68437362702662</v>
      </c>
      <c r="AU225" s="21">
        <f>AU205-Baseline!AU205</f>
        <v>107.37473818905733</v>
      </c>
      <c r="AV225" s="21">
        <f>AV205-Baseline!AV205</f>
        <v>109.03160664586994</v>
      </c>
      <c r="AW225" s="21">
        <f>AW205-Baseline!AW205</f>
        <v>110.6554962409773</v>
      </c>
      <c r="AX225" s="21">
        <f>AX205-Baseline!AX205</f>
        <v>112.24692246997142</v>
      </c>
      <c r="AY225" s="21">
        <f>AY205-Baseline!AY205</f>
        <v>113.80639878924808</v>
      </c>
      <c r="AZ225" s="21">
        <f>AZ205-Baseline!AZ205</f>
        <v>115.33443630283205</v>
      </c>
      <c r="BA225" s="21">
        <f>BA205-Baseline!BA205</f>
        <v>116.83154344073864</v>
      </c>
      <c r="BB225" s="21">
        <f>BB205-Baseline!BB205</f>
        <v>118.29822568013992</v>
      </c>
    </row>
    <row r="226" spans="1:54" outlineLevel="2">
      <c r="A226" s="563"/>
      <c r="B226" s="150" t="s">
        <v>499</v>
      </c>
      <c r="C226" s="19"/>
      <c r="D226" s="135" t="s">
        <v>389</v>
      </c>
      <c r="E226" s="21">
        <f>E206-Baseline!E206</f>
        <v>-0.48543842185679864</v>
      </c>
      <c r="F226" s="21">
        <f>F206-Baseline!F206</f>
        <v>2.8325803504243368</v>
      </c>
      <c r="G226" s="21">
        <f>G206-Baseline!G206</f>
        <v>9.4335940201580115</v>
      </c>
      <c r="H226" s="21">
        <f>H206-Baseline!H206</f>
        <v>18.687593978775567</v>
      </c>
      <c r="I226" s="21">
        <f>I206-Baseline!I206</f>
        <v>29.640470973068659</v>
      </c>
      <c r="J226" s="21">
        <f>J206-Baseline!J206</f>
        <v>38.394794655378519</v>
      </c>
      <c r="K226" s="21">
        <f>K206-Baseline!K206</f>
        <v>47.682307000831429</v>
      </c>
      <c r="L226" s="21">
        <f>L206-Baseline!L206</f>
        <v>56.956699559665708</v>
      </c>
      <c r="M226" s="21">
        <f>M206-Baseline!M206</f>
        <v>65.708245513510747</v>
      </c>
      <c r="N226" s="21">
        <f>N206-Baseline!N206</f>
        <v>74.451599188399541</v>
      </c>
      <c r="O226" s="21">
        <f>O206-Baseline!O206</f>
        <v>83.020642496530172</v>
      </c>
      <c r="P226" s="21">
        <f>P206-Baseline!P206</f>
        <v>91.366054523719868</v>
      </c>
      <c r="Q226" s="21">
        <f>Q206-Baseline!Q206</f>
        <v>99.579867970048554</v>
      </c>
      <c r="R226" s="21">
        <f>R206-Baseline!R206</f>
        <v>107.62432072172714</v>
      </c>
      <c r="S226" s="21">
        <f>S206-Baseline!S206</f>
        <v>115.49944826973638</v>
      </c>
      <c r="T226" s="21">
        <f>T206-Baseline!T206</f>
        <v>123.22262837680023</v>
      </c>
      <c r="U226" s="21">
        <f>U206-Baseline!U206</f>
        <v>130.78828970391874</v>
      </c>
      <c r="V226" s="21">
        <f>V206-Baseline!V206</f>
        <v>138.20072407148155</v>
      </c>
      <c r="W226" s="21">
        <f>W206-Baseline!W206</f>
        <v>145.46500452104692</v>
      </c>
      <c r="X226" s="21">
        <f>X206-Baseline!X206</f>
        <v>152.58242411813762</v>
      </c>
      <c r="Y226" s="21">
        <f>Y206-Baseline!Y206</f>
        <v>159.55638065835046</v>
      </c>
      <c r="Z226" s="21">
        <f>Z206-Baseline!Z206</f>
        <v>166.38999445998024</v>
      </c>
      <c r="AA226" s="21">
        <f>AA206-Baseline!AA206</f>
        <v>173.08578364678715</v>
      </c>
      <c r="AB226" s="21">
        <f>AB206-Baseline!AB206</f>
        <v>179.64663988397569</v>
      </c>
      <c r="AC226" s="21">
        <f>AC206-Baseline!AC206</f>
        <v>186.07146145377055</v>
      </c>
      <c r="AD226" s="21">
        <f>AD206-Baseline!AD206</f>
        <v>192.36114468322967</v>
      </c>
      <c r="AE226" s="21">
        <f>AE206-Baseline!AE206</f>
        <v>198.51780733304895</v>
      </c>
      <c r="AF226" s="21">
        <f>AF206-Baseline!AF206</f>
        <v>204.54328115396538</v>
      </c>
      <c r="AG226" s="21">
        <f>AG206-Baseline!AG206</f>
        <v>210.4392746633489</v>
      </c>
      <c r="AH226" s="21">
        <f>AH206-Baseline!AH206</f>
        <v>216.20755263148521</v>
      </c>
      <c r="AI226" s="21">
        <f>AI206-Baseline!AI206</f>
        <v>221.85011940114828</v>
      </c>
      <c r="AJ226" s="21">
        <f>AJ206-Baseline!AJ206</f>
        <v>227.39567713173938</v>
      </c>
      <c r="AK226" s="21">
        <f>AK206-Baseline!AK206</f>
        <v>232.84507077235185</v>
      </c>
      <c r="AL226" s="21">
        <f>AL206-Baseline!AL206</f>
        <v>238.19918605070006</v>
      </c>
      <c r="AM226" s="21">
        <f>AM206-Baseline!AM206</f>
        <v>243.45895509974162</v>
      </c>
      <c r="AN226" s="21">
        <f>AN206-Baseline!AN206</f>
        <v>248.62534040853734</v>
      </c>
      <c r="AO226" s="21">
        <f>AO206-Baseline!AO206</f>
        <v>253.69931604442627</v>
      </c>
      <c r="AP226" s="21">
        <f>AP206-Baseline!AP206</f>
        <v>258.68187997857558</v>
      </c>
      <c r="AQ226" s="21">
        <f>AQ206-Baseline!AQ206</f>
        <v>263.57405328118148</v>
      </c>
      <c r="AR226" s="21">
        <f>AR206-Baseline!AR206</f>
        <v>268.37687558535299</v>
      </c>
      <c r="AS226" s="21">
        <f>AS206-Baseline!AS206</f>
        <v>273.09140163401253</v>
      </c>
      <c r="AT226" s="21">
        <f>AT206-Baseline!AT206</f>
        <v>277.71869994212193</v>
      </c>
      <c r="AU226" s="21">
        <f>AU206-Baseline!AU206</f>
        <v>282.25985223836869</v>
      </c>
      <c r="AV226" s="21">
        <f>AV206-Baseline!AV206</f>
        <v>286.71595140509953</v>
      </c>
      <c r="AW226" s="21">
        <f>AW206-Baseline!AW206</f>
        <v>291.08809960426743</v>
      </c>
      <c r="AX226" s="21">
        <f>AX206-Baseline!AX206</f>
        <v>295.3774068484222</v>
      </c>
      <c r="AY226" s="21">
        <f>AY206-Baseline!AY206</f>
        <v>299.58498974526674</v>
      </c>
      <c r="AZ226" s="21">
        <f>AZ206-Baseline!AZ206</f>
        <v>303.71197018798148</v>
      </c>
      <c r="BA226" s="21">
        <f>BA206-Baseline!BA206</f>
        <v>307.75947403081</v>
      </c>
      <c r="BB226" s="21">
        <f>BB206-Baseline!BB206</f>
        <v>311.7286299035004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0">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I2:U2"/>
    <mergeCell ref="I3:N4"/>
    <mergeCell ref="P3:U4"/>
    <mergeCell ref="I5:N18"/>
    <mergeCell ref="P5:U18"/>
    <mergeCell ref="A19:B19"/>
    <mergeCell ref="I20:N20"/>
    <mergeCell ref="P20:U20"/>
    <mergeCell ref="I21:N45"/>
    <mergeCell ref="P21:U45"/>
    <mergeCell ref="B23:G23"/>
    <mergeCell ref="D30:G30"/>
    <mergeCell ref="A31:A40"/>
    <mergeCell ref="D40:G40"/>
    <mergeCell ref="D31:G38"/>
    <mergeCell ref="C39:G39"/>
  </mergeCells>
  <dataValidations count="1">
    <dataValidation type="list" allowBlank="1" showInputMessage="1" showErrorMessage="1" sqref="B7" xr:uid="{34A0A3A4-2C4A-40F4-B83D-04C3B4BFDFBF}">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C62:C63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topLeftCell="A9" workbookViewId="0">
      <selection activeCell="B25" sqref="B25:S25"/>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5" spans="1:19" ht="14" thickBot="1"/>
    <row r="6" spans="1:19" ht="15" thickBot="1">
      <c r="A6" s="317"/>
      <c r="B6" s="568" t="s">
        <v>387</v>
      </c>
      <c r="C6" s="568" t="s">
        <v>507</v>
      </c>
      <c r="D6" s="568" t="s">
        <v>508</v>
      </c>
      <c r="E6" s="570" t="s">
        <v>509</v>
      </c>
      <c r="F6" s="571"/>
      <c r="G6" s="571"/>
      <c r="H6" s="571"/>
      <c r="I6" s="571"/>
      <c r="J6" s="571"/>
    </row>
    <row r="7" spans="1:19" ht="15" thickBot="1">
      <c r="A7" s="317" t="s">
        <v>582</v>
      </c>
      <c r="B7" s="569"/>
      <c r="C7" s="569"/>
      <c r="D7" s="569"/>
      <c r="E7" s="335" t="s">
        <v>510</v>
      </c>
      <c r="F7" s="335" t="s">
        <v>511</v>
      </c>
      <c r="G7" s="335" t="s">
        <v>512</v>
      </c>
      <c r="H7" s="335" t="s">
        <v>513</v>
      </c>
      <c r="I7" s="335" t="s">
        <v>514</v>
      </c>
      <c r="J7" s="335" t="s">
        <v>515</v>
      </c>
    </row>
    <row r="8" spans="1:19" ht="14" thickBot="1">
      <c r="A8" s="333" t="s">
        <v>368</v>
      </c>
      <c r="B8" s="318" t="s">
        <v>279</v>
      </c>
      <c r="C8" s="319">
        <v>200</v>
      </c>
      <c r="D8" s="320">
        <f>1450</f>
        <v>1450</v>
      </c>
      <c r="E8" s="321">
        <f>$C8*$D8/5</f>
        <v>58000</v>
      </c>
      <c r="F8" s="321">
        <f t="shared" ref="F8:I11" si="0">$C8*$D8/5</f>
        <v>58000</v>
      </c>
      <c r="G8" s="321">
        <f t="shared" si="0"/>
        <v>58000</v>
      </c>
      <c r="H8" s="321">
        <f t="shared" si="0"/>
        <v>58000</v>
      </c>
      <c r="I8" s="321">
        <f t="shared" si="0"/>
        <v>58000</v>
      </c>
      <c r="J8" s="320">
        <f t="shared" ref="J8:J15" si="1">SUM(E8:I8)</f>
        <v>290000</v>
      </c>
    </row>
    <row r="9" spans="1:19" ht="14" thickBot="1">
      <c r="A9" s="334" t="s">
        <v>370</v>
      </c>
      <c r="B9" s="322" t="s">
        <v>279</v>
      </c>
      <c r="C9" s="323">
        <v>900</v>
      </c>
      <c r="D9" s="324">
        <f>1658.8</f>
        <v>1658.8</v>
      </c>
      <c r="E9" s="321">
        <f>$C9*$D9/5</f>
        <v>298584</v>
      </c>
      <c r="F9" s="321">
        <f t="shared" si="0"/>
        <v>298584</v>
      </c>
      <c r="G9" s="321">
        <f t="shared" si="0"/>
        <v>298584</v>
      </c>
      <c r="H9" s="321">
        <f t="shared" si="0"/>
        <v>298584</v>
      </c>
      <c r="I9" s="321">
        <f t="shared" si="0"/>
        <v>298584</v>
      </c>
      <c r="J9" s="320">
        <f t="shared" si="1"/>
        <v>1492920</v>
      </c>
    </row>
    <row r="10" spans="1:19" ht="14" thickBot="1">
      <c r="A10" s="334" t="s">
        <v>371</v>
      </c>
      <c r="B10" s="322" t="s">
        <v>516</v>
      </c>
      <c r="C10" s="323">
        <v>0</v>
      </c>
      <c r="D10" s="324">
        <f>1740</f>
        <v>1740</v>
      </c>
      <c r="E10" s="321">
        <f>$C10*$D10/5</f>
        <v>0</v>
      </c>
      <c r="F10" s="321">
        <f t="shared" si="0"/>
        <v>0</v>
      </c>
      <c r="G10" s="321">
        <f t="shared" si="0"/>
        <v>0</v>
      </c>
      <c r="H10" s="321">
        <f t="shared" si="0"/>
        <v>0</v>
      </c>
      <c r="I10" s="321">
        <f t="shared" si="0"/>
        <v>0</v>
      </c>
      <c r="J10" s="320">
        <f t="shared" si="1"/>
        <v>0</v>
      </c>
    </row>
    <row r="11" spans="1:19" ht="14" thickBot="1">
      <c r="A11" s="334" t="s">
        <v>372</v>
      </c>
      <c r="B11" s="322" t="s">
        <v>279</v>
      </c>
      <c r="C11" s="323">
        <v>0</v>
      </c>
      <c r="D11" s="324">
        <f>8120</f>
        <v>8120</v>
      </c>
      <c r="E11" s="321">
        <f>$C11*$D11/5</f>
        <v>0</v>
      </c>
      <c r="F11" s="321">
        <f t="shared" si="0"/>
        <v>0</v>
      </c>
      <c r="G11" s="321">
        <f t="shared" si="0"/>
        <v>0</v>
      </c>
      <c r="H11" s="321">
        <f t="shared" si="0"/>
        <v>0</v>
      </c>
      <c r="I11" s="321">
        <f t="shared" si="0"/>
        <v>0</v>
      </c>
      <c r="J11" s="320">
        <f t="shared" si="1"/>
        <v>0</v>
      </c>
    </row>
    <row r="12" spans="1:19" ht="14" thickBot="1">
      <c r="A12" s="334" t="s">
        <v>373</v>
      </c>
      <c r="B12" s="322" t="s">
        <v>517</v>
      </c>
      <c r="C12" s="323">
        <v>800</v>
      </c>
      <c r="D12" s="324">
        <f>1983.6</f>
        <v>1983.6</v>
      </c>
      <c r="E12" s="321">
        <v>634752</v>
      </c>
      <c r="F12" s="321">
        <v>634752</v>
      </c>
      <c r="G12" s="321">
        <v>317376</v>
      </c>
      <c r="H12" s="321">
        <v>0</v>
      </c>
      <c r="I12" s="321">
        <v>0</v>
      </c>
      <c r="J12" s="320">
        <f t="shared" si="1"/>
        <v>1586880</v>
      </c>
    </row>
    <row r="13" spans="1:19" ht="14" thickBot="1">
      <c r="A13" s="334" t="s">
        <v>374</v>
      </c>
      <c r="B13" s="322" t="s">
        <v>279</v>
      </c>
      <c r="C13" s="323">
        <v>2000</v>
      </c>
      <c r="D13" s="324">
        <f>1276</f>
        <v>1276</v>
      </c>
      <c r="E13" s="321">
        <f t="shared" ref="E13:I14" si="2">$C13*$D13/5</f>
        <v>510400</v>
      </c>
      <c r="F13" s="321">
        <f t="shared" si="2"/>
        <v>510400</v>
      </c>
      <c r="G13" s="321">
        <f t="shared" si="2"/>
        <v>510400</v>
      </c>
      <c r="H13" s="321">
        <f t="shared" si="2"/>
        <v>510400</v>
      </c>
      <c r="I13" s="321">
        <f t="shared" si="2"/>
        <v>510400</v>
      </c>
      <c r="J13" s="320">
        <f t="shared" si="1"/>
        <v>2552000</v>
      </c>
    </row>
    <row r="14" spans="1:19" ht="14" thickBot="1">
      <c r="A14" s="334" t="s">
        <v>375</v>
      </c>
      <c r="B14" s="322" t="s">
        <v>279</v>
      </c>
      <c r="C14" s="323">
        <v>200</v>
      </c>
      <c r="D14" s="324">
        <f>1740</f>
        <v>1740</v>
      </c>
      <c r="E14" s="321">
        <f t="shared" si="2"/>
        <v>69600</v>
      </c>
      <c r="F14" s="321">
        <f t="shared" si="2"/>
        <v>69600</v>
      </c>
      <c r="G14" s="321">
        <f t="shared" si="2"/>
        <v>69600</v>
      </c>
      <c r="H14" s="321">
        <f t="shared" si="2"/>
        <v>69600</v>
      </c>
      <c r="I14" s="321">
        <f t="shared" si="2"/>
        <v>69600</v>
      </c>
      <c r="J14" s="320">
        <f t="shared" si="1"/>
        <v>348000</v>
      </c>
    </row>
    <row r="15" spans="1:19" ht="14" thickBot="1">
      <c r="A15" s="334" t="s">
        <v>376</v>
      </c>
      <c r="B15" s="322" t="s">
        <v>279</v>
      </c>
      <c r="C15" s="323">
        <v>1</v>
      </c>
      <c r="D15" s="324">
        <f>904800</f>
        <v>904800</v>
      </c>
      <c r="E15" s="321">
        <v>90480</v>
      </c>
      <c r="F15" s="321">
        <v>361920</v>
      </c>
      <c r="G15" s="321">
        <v>361920</v>
      </c>
      <c r="H15" s="321">
        <v>90480</v>
      </c>
      <c r="I15" s="321">
        <v>0</v>
      </c>
      <c r="J15" s="320">
        <f t="shared" si="1"/>
        <v>904800</v>
      </c>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557" t="s">
        <v>520</v>
      </c>
      <c r="C23" s="557"/>
      <c r="D23" s="557"/>
      <c r="E23" s="557"/>
      <c r="F23" s="557"/>
      <c r="G23" s="557"/>
      <c r="H23" s="557"/>
      <c r="I23" s="557"/>
      <c r="J23" s="557"/>
      <c r="K23" s="557"/>
      <c r="L23" s="557"/>
      <c r="M23" s="557"/>
      <c r="N23" s="557"/>
      <c r="O23" s="557"/>
      <c r="P23" s="557"/>
      <c r="Q23" s="557"/>
      <c r="R23" s="557"/>
      <c r="S23" s="557"/>
    </row>
    <row r="24" spans="1:19">
      <c r="A24" s="158" t="s">
        <v>340</v>
      </c>
      <c r="B24" s="557" t="s">
        <v>521</v>
      </c>
      <c r="C24" s="557"/>
      <c r="D24" s="557"/>
      <c r="E24" s="557"/>
      <c r="F24" s="557"/>
      <c r="G24" s="557"/>
      <c r="H24" s="557"/>
      <c r="I24" s="557"/>
      <c r="J24" s="557"/>
      <c r="K24" s="557"/>
      <c r="L24" s="557"/>
      <c r="M24" s="557"/>
      <c r="N24" s="557"/>
      <c r="O24" s="557"/>
      <c r="P24" s="557"/>
      <c r="Q24" s="557"/>
      <c r="R24" s="557"/>
      <c r="S24" s="557"/>
    </row>
    <row r="25" spans="1:19">
      <c r="A25" s="159" t="s">
        <v>395</v>
      </c>
      <c r="B25" s="557" t="s">
        <v>522</v>
      </c>
      <c r="C25" s="557"/>
      <c r="D25" s="557"/>
      <c r="E25" s="557"/>
      <c r="F25" s="557"/>
      <c r="G25" s="557"/>
      <c r="H25" s="557"/>
      <c r="I25" s="557"/>
      <c r="J25" s="557"/>
      <c r="K25" s="557"/>
      <c r="L25" s="557"/>
      <c r="M25" s="557"/>
      <c r="N25" s="557"/>
      <c r="O25" s="557"/>
      <c r="P25" s="557"/>
      <c r="Q25" s="557"/>
      <c r="R25" s="557"/>
      <c r="S25" s="557"/>
    </row>
    <row r="26" spans="1:19">
      <c r="A26" s="159" t="s">
        <v>471</v>
      </c>
      <c r="B26" s="557" t="s">
        <v>523</v>
      </c>
      <c r="C26" s="557"/>
      <c r="D26" s="557"/>
      <c r="E26" s="557"/>
      <c r="F26" s="557"/>
      <c r="G26" s="557"/>
      <c r="H26" s="557"/>
      <c r="I26" s="557"/>
      <c r="J26" s="557"/>
      <c r="K26" s="557"/>
      <c r="L26" s="557"/>
      <c r="M26" s="557"/>
      <c r="N26" s="557"/>
      <c r="O26" s="557"/>
      <c r="P26" s="557"/>
      <c r="Q26" s="557"/>
      <c r="R26" s="557"/>
      <c r="S26" s="557"/>
    </row>
    <row r="27" spans="1:19">
      <c r="A27" s="159" t="s">
        <v>472</v>
      </c>
      <c r="B27" s="557" t="s">
        <v>523</v>
      </c>
      <c r="C27" s="557"/>
      <c r="D27" s="557"/>
      <c r="E27" s="557"/>
      <c r="F27" s="557"/>
      <c r="G27" s="557"/>
      <c r="H27" s="557"/>
      <c r="I27" s="557"/>
      <c r="J27" s="557"/>
      <c r="K27" s="557"/>
      <c r="L27" s="557"/>
      <c r="M27" s="557"/>
      <c r="N27" s="557"/>
      <c r="O27" s="557"/>
      <c r="P27" s="557"/>
      <c r="Q27" s="557"/>
      <c r="R27" s="557"/>
      <c r="S27" s="557"/>
    </row>
    <row r="31" spans="1:19">
      <c r="A31" s="4" t="s">
        <v>524</v>
      </c>
    </row>
    <row r="32" spans="1:19">
      <c r="A32" t="s">
        <v>525</v>
      </c>
    </row>
    <row r="34" spans="1:1">
      <c r="A34" s="4" t="s">
        <v>526</v>
      </c>
    </row>
  </sheetData>
  <mergeCells count="11">
    <mergeCell ref="B26:S26"/>
    <mergeCell ref="B27:S27"/>
    <mergeCell ref="A2:S4"/>
    <mergeCell ref="A20:S21"/>
    <mergeCell ref="B23:S23"/>
    <mergeCell ref="B24:S24"/>
    <mergeCell ref="B25:S25"/>
    <mergeCell ref="B6:B7"/>
    <mergeCell ref="C6:C7"/>
    <mergeCell ref="D6:D7"/>
    <mergeCell ref="E6:J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85" zoomScaleNormal="85" workbookViewId="0">
      <selection activeCell="B5" sqref="B5"/>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326" t="s">
        <v>583</v>
      </c>
      <c r="E4" s="53" t="s">
        <v>334</v>
      </c>
      <c r="F4" s="91">
        <v>45632</v>
      </c>
      <c r="G4" s="28"/>
      <c r="H4" s="10"/>
      <c r="I4" s="497"/>
      <c r="J4" s="498"/>
      <c r="K4" s="498"/>
      <c r="L4" s="498"/>
      <c r="M4" s="498"/>
      <c r="N4" s="499"/>
      <c r="P4" s="503"/>
      <c r="Q4" s="504"/>
      <c r="R4" s="504"/>
      <c r="S4" s="504"/>
      <c r="T4" s="504"/>
      <c r="U4" s="505"/>
    </row>
    <row r="5" spans="1:21" outlineLevel="1">
      <c r="A5" s="13" t="s">
        <v>335</v>
      </c>
      <c r="B5" s="88" t="s">
        <v>336</v>
      </c>
      <c r="E5" s="14"/>
      <c r="H5" s="10"/>
      <c r="I5" s="506" t="s">
        <v>174</v>
      </c>
      <c r="J5" s="543"/>
      <c r="K5" s="543"/>
      <c r="L5" s="543"/>
      <c r="M5" s="543"/>
      <c r="N5" s="544"/>
      <c r="P5" s="506" t="s">
        <v>338</v>
      </c>
      <c r="Q5" s="507"/>
      <c r="R5" s="507"/>
      <c r="S5" s="507"/>
      <c r="T5" s="507"/>
      <c r="U5" s="508"/>
    </row>
    <row r="6" spans="1:21" outlineLevel="1">
      <c r="A6" s="13" t="s">
        <v>339</v>
      </c>
      <c r="B6" s="88" t="s">
        <v>340</v>
      </c>
      <c r="E6" s="53" t="s">
        <v>341</v>
      </c>
      <c r="F6" s="90" t="s">
        <v>342</v>
      </c>
      <c r="H6" s="10"/>
      <c r="I6" s="545"/>
      <c r="J6" s="546"/>
      <c r="K6" s="546"/>
      <c r="L6" s="546"/>
      <c r="M6" s="546"/>
      <c r="N6" s="547"/>
      <c r="P6" s="509"/>
      <c r="Q6" s="510"/>
      <c r="R6" s="510"/>
      <c r="S6" s="510"/>
      <c r="T6" s="510"/>
      <c r="U6" s="511"/>
    </row>
    <row r="7" spans="1:21" outlineLevel="1">
      <c r="A7" s="13" t="s">
        <v>343</v>
      </c>
      <c r="B7" s="88" t="s">
        <v>344</v>
      </c>
      <c r="E7" s="14"/>
      <c r="H7" s="10"/>
      <c r="I7" s="545"/>
      <c r="J7" s="546"/>
      <c r="K7" s="546"/>
      <c r="L7" s="546"/>
      <c r="M7" s="546"/>
      <c r="N7" s="547"/>
      <c r="P7" s="509"/>
      <c r="Q7" s="510"/>
      <c r="R7" s="510"/>
      <c r="S7" s="510"/>
      <c r="T7" s="510"/>
      <c r="U7" s="511"/>
    </row>
    <row r="8" spans="1:21" ht="41" outlineLevel="1" thickBot="1">
      <c r="A8" s="34" t="s">
        <v>345</v>
      </c>
      <c r="B8" s="327" t="s">
        <v>346</v>
      </c>
      <c r="E8" s="14"/>
      <c r="H8" s="10"/>
      <c r="I8" s="545"/>
      <c r="J8" s="546"/>
      <c r="K8" s="546"/>
      <c r="L8" s="546"/>
      <c r="M8" s="546"/>
      <c r="N8" s="547"/>
      <c r="P8" s="509"/>
      <c r="Q8" s="510"/>
      <c r="R8" s="510"/>
      <c r="S8" s="510"/>
      <c r="T8" s="510"/>
      <c r="U8" s="511"/>
    </row>
    <row r="9" spans="1:21" outlineLevel="1">
      <c r="E9" s="14"/>
      <c r="H9" s="10"/>
      <c r="I9" s="545"/>
      <c r="J9" s="546"/>
      <c r="K9" s="546"/>
      <c r="L9" s="546"/>
      <c r="M9" s="546"/>
      <c r="N9" s="547"/>
      <c r="P9" s="509"/>
      <c r="Q9" s="510"/>
      <c r="R9" s="510"/>
      <c r="S9" s="510"/>
      <c r="T9" s="510"/>
      <c r="U9" s="511"/>
    </row>
    <row r="10" spans="1:21" ht="14" outlineLevel="1" thickBot="1">
      <c r="A10" s="32" t="s">
        <v>347</v>
      </c>
      <c r="B10" s="35">
        <f>[1]Baseline!B10</f>
        <v>2027</v>
      </c>
      <c r="E10" s="14"/>
      <c r="H10" s="10"/>
      <c r="I10" s="545"/>
      <c r="J10" s="546"/>
      <c r="K10" s="546"/>
      <c r="L10" s="546"/>
      <c r="M10" s="546"/>
      <c r="N10" s="547"/>
      <c r="P10" s="509"/>
      <c r="Q10" s="510"/>
      <c r="R10" s="510"/>
      <c r="S10" s="510"/>
      <c r="T10" s="510"/>
      <c r="U10" s="511"/>
    </row>
    <row r="11" spans="1:21" outlineLevel="1">
      <c r="A11" s="16"/>
      <c r="H11" s="10"/>
      <c r="I11" s="545"/>
      <c r="J11" s="546"/>
      <c r="K11" s="546"/>
      <c r="L11" s="546"/>
      <c r="M11" s="546"/>
      <c r="N11" s="547"/>
      <c r="P11" s="509"/>
      <c r="Q11" s="510"/>
      <c r="R11" s="510"/>
      <c r="S11" s="510"/>
      <c r="T11" s="510"/>
      <c r="U11" s="511"/>
    </row>
    <row r="12" spans="1:21" ht="40.5" outlineLevel="1">
      <c r="A12" s="26" t="s">
        <v>348</v>
      </c>
      <c r="B12" s="26" t="s">
        <v>349</v>
      </c>
      <c r="C12" s="26" t="s">
        <v>350</v>
      </c>
      <c r="D12" s="26" t="s">
        <v>351</v>
      </c>
      <c r="E12" s="26" t="s">
        <v>352</v>
      </c>
      <c r="F12" s="26" t="s">
        <v>353</v>
      </c>
      <c r="G12" s="26" t="s">
        <v>354</v>
      </c>
      <c r="I12" s="545"/>
      <c r="J12" s="546"/>
      <c r="K12" s="546"/>
      <c r="L12" s="546"/>
      <c r="M12" s="546"/>
      <c r="N12" s="547"/>
      <c r="P12" s="509"/>
      <c r="Q12" s="510"/>
      <c r="R12" s="510"/>
      <c r="S12" s="510"/>
      <c r="T12" s="510"/>
      <c r="U12" s="511"/>
    </row>
    <row r="13" spans="1:21" outlineLevel="1">
      <c r="A13" s="58">
        <v>2035</v>
      </c>
      <c r="B13" s="21">
        <f t="shared" ref="B13:B18" si="0">INDEX($E$204:$AW$204,1,MATCH($A13,$E$53:$BB$53,0))</f>
        <v>-754.12621595318546</v>
      </c>
      <c r="C13" s="21">
        <f>B13-Baseline!B13</f>
        <v>70.905178049937831</v>
      </c>
      <c r="D13" s="21">
        <f t="shared" ref="D13:D18" si="1">INDEX($E$205:$AW$205,1,MATCH($A13,$E$53:$BB$53,0))</f>
        <v>-432.52675667764987</v>
      </c>
      <c r="E13" s="21">
        <f>D13-Baseline!D13</f>
        <v>37.972871833322131</v>
      </c>
      <c r="F13" s="21">
        <f t="shared" ref="F13:F18" si="2">INDEX($E$206:$AW$206,1,MATCH($A13,$E$53:$BB$53,0))</f>
        <v>-1075.7748506768664</v>
      </c>
      <c r="G13" s="21">
        <f>F13-Baseline!F13</f>
        <v>103.81779026963363</v>
      </c>
      <c r="I13" s="545"/>
      <c r="J13" s="546"/>
      <c r="K13" s="546"/>
      <c r="L13" s="546"/>
      <c r="M13" s="546"/>
      <c r="N13" s="547"/>
      <c r="P13" s="509"/>
      <c r="Q13" s="510"/>
      <c r="R13" s="510"/>
      <c r="S13" s="510"/>
      <c r="T13" s="510"/>
      <c r="U13" s="511"/>
    </row>
    <row r="14" spans="1:21" outlineLevel="1">
      <c r="A14" s="58">
        <v>2040</v>
      </c>
      <c r="B14" s="21">
        <f t="shared" si="0"/>
        <v>-1093.1563870489103</v>
      </c>
      <c r="C14" s="21">
        <f>B14-Baseline!B14</f>
        <v>117.43947847898903</v>
      </c>
      <c r="D14" s="21">
        <f t="shared" si="1"/>
        <v>-623.61939673709185</v>
      </c>
      <c r="E14" s="21">
        <f>D14-Baseline!D14</f>
        <v>63.92683031814795</v>
      </c>
      <c r="F14" s="21">
        <f t="shared" si="2"/>
        <v>-1563.1654551032752</v>
      </c>
      <c r="G14" s="21">
        <f>F14-Baseline!F14</f>
        <v>170.99131257903605</v>
      </c>
      <c r="I14" s="545"/>
      <c r="J14" s="546"/>
      <c r="K14" s="546"/>
      <c r="L14" s="546"/>
      <c r="M14" s="546"/>
      <c r="N14" s="547"/>
      <c r="P14" s="509"/>
      <c r="Q14" s="510"/>
      <c r="R14" s="510"/>
      <c r="S14" s="510"/>
      <c r="T14" s="510"/>
      <c r="U14" s="511"/>
    </row>
    <row r="15" spans="1:21" outlineLevel="1">
      <c r="A15" s="58">
        <v>2045</v>
      </c>
      <c r="B15" s="21">
        <f t="shared" si="0"/>
        <v>-1398.0519662599711</v>
      </c>
      <c r="C15" s="21">
        <f>B15-Baseline!B15</f>
        <v>159.49720639272664</v>
      </c>
      <c r="D15" s="21">
        <f t="shared" si="1"/>
        <v>-793.9415973673141</v>
      </c>
      <c r="E15" s="21">
        <f>D15-Baseline!D15</f>
        <v>87.287637116976157</v>
      </c>
      <c r="F15" s="21">
        <f t="shared" si="2"/>
        <v>-2002.4429635276272</v>
      </c>
      <c r="G15" s="21">
        <f>F15-Baseline!F15</f>
        <v>231.71937181374801</v>
      </c>
      <c r="I15" s="545"/>
      <c r="J15" s="546"/>
      <c r="K15" s="546"/>
      <c r="L15" s="546"/>
      <c r="M15" s="546"/>
      <c r="N15" s="547"/>
      <c r="P15" s="509"/>
      <c r="Q15" s="510"/>
      <c r="R15" s="510"/>
      <c r="S15" s="510"/>
      <c r="T15" s="510"/>
      <c r="U15" s="511"/>
    </row>
    <row r="16" spans="1:21" outlineLevel="1">
      <c r="A16" s="58">
        <v>2050</v>
      </c>
      <c r="B16" s="21">
        <f t="shared" si="0"/>
        <v>-1672.092851554474</v>
      </c>
      <c r="C16" s="21">
        <f>B16-Baseline!B16</f>
        <v>197.48479921253625</v>
      </c>
      <c r="D16" s="21">
        <f t="shared" si="1"/>
        <v>-945.86075984773674</v>
      </c>
      <c r="E16" s="21">
        <f>D16-Baseline!D16</f>
        <v>108.30676979929513</v>
      </c>
      <c r="F16" s="21">
        <f t="shared" si="2"/>
        <v>-2398.3113367813289</v>
      </c>
      <c r="G16" s="21">
        <f>F16-Baseline!F16</f>
        <v>286.63454157488286</v>
      </c>
      <c r="I16" s="545"/>
      <c r="J16" s="546"/>
      <c r="K16" s="546"/>
      <c r="L16" s="546"/>
      <c r="M16" s="546"/>
      <c r="N16" s="547"/>
      <c r="P16" s="509"/>
      <c r="Q16" s="510"/>
      <c r="R16" s="510"/>
      <c r="S16" s="510"/>
      <c r="T16" s="510"/>
      <c r="U16" s="511"/>
    </row>
    <row r="17" spans="1:21" outlineLevel="1">
      <c r="A17" s="58">
        <v>2060</v>
      </c>
      <c r="B17" s="21">
        <f t="shared" si="0"/>
        <v>-2140.0920837016442</v>
      </c>
      <c r="C17" s="21">
        <f>B17-Baseline!B17</f>
        <v>262.51222640541391</v>
      </c>
      <c r="D17" s="21">
        <f t="shared" si="1"/>
        <v>-1202.5562474426249</v>
      </c>
      <c r="E17" s="21">
        <f>D17-Baseline!D17</f>
        <v>143.9740230931443</v>
      </c>
      <c r="F17" s="21">
        <f t="shared" si="2"/>
        <v>-3075.6752875666448</v>
      </c>
      <c r="G17" s="21">
        <f>F17-Baseline!F17</f>
        <v>380.7527194610775</v>
      </c>
      <c r="I17" s="545"/>
      <c r="J17" s="546"/>
      <c r="K17" s="546"/>
      <c r="L17" s="546"/>
      <c r="M17" s="546"/>
      <c r="N17" s="547"/>
      <c r="P17" s="509"/>
      <c r="Q17" s="510"/>
      <c r="R17" s="510"/>
      <c r="S17" s="510"/>
      <c r="T17" s="510"/>
      <c r="U17" s="511"/>
    </row>
    <row r="18" spans="1:21" outlineLevel="1">
      <c r="A18" s="58">
        <v>2070</v>
      </c>
      <c r="B18" s="21">
        <f t="shared" si="0"/>
        <v>-2527.1553165857208</v>
      </c>
      <c r="C18" s="21">
        <f>B18-Baseline!B18</f>
        <v>316.29376862656454</v>
      </c>
      <c r="D18" s="21">
        <f t="shared" si="1"/>
        <v>-1412.3892480831776</v>
      </c>
      <c r="E18" s="21">
        <f>D18-Baseline!D18</f>
        <v>173.12983388715179</v>
      </c>
      <c r="F18" s="21">
        <f t="shared" si="2"/>
        <v>-3636.9406378150411</v>
      </c>
      <c r="G18" s="21">
        <f>F18-Baseline!F18</f>
        <v>458.73924354076917</v>
      </c>
      <c r="I18" s="548"/>
      <c r="J18" s="549"/>
      <c r="K18" s="549"/>
      <c r="L18" s="549"/>
      <c r="M18" s="549"/>
      <c r="N18" s="550"/>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506" t="s">
        <v>358</v>
      </c>
      <c r="J21" s="507"/>
      <c r="K21" s="507"/>
      <c r="L21" s="507"/>
      <c r="M21" s="507"/>
      <c r="N21" s="508"/>
      <c r="P21" s="506" t="s">
        <v>584</v>
      </c>
      <c r="Q21" s="543"/>
      <c r="R21" s="543"/>
      <c r="S21" s="543"/>
      <c r="T21" s="543"/>
      <c r="U21" s="544"/>
    </row>
    <row r="22" spans="1:21" ht="12.75" customHeight="1" outlineLevel="1">
      <c r="A22" s="154"/>
      <c r="B22" s="155"/>
      <c r="I22" s="509"/>
      <c r="J22" s="510"/>
      <c r="K22" s="510"/>
      <c r="L22" s="510"/>
      <c r="M22" s="510"/>
      <c r="N22" s="511"/>
      <c r="P22" s="545"/>
      <c r="Q22" s="546"/>
      <c r="R22" s="546"/>
      <c r="S22" s="546"/>
      <c r="T22" s="546"/>
      <c r="U22" s="547"/>
    </row>
    <row r="23" spans="1:21" outlineLevel="1">
      <c r="A23" s="154"/>
      <c r="B23" s="533" t="s">
        <v>360</v>
      </c>
      <c r="C23" s="534"/>
      <c r="D23" s="534"/>
      <c r="E23" s="534"/>
      <c r="F23" s="534"/>
      <c r="G23" s="535"/>
      <c r="I23" s="509"/>
      <c r="J23" s="510"/>
      <c r="K23" s="510"/>
      <c r="L23" s="510"/>
      <c r="M23" s="510"/>
      <c r="N23" s="511"/>
      <c r="P23" s="545"/>
      <c r="Q23" s="546"/>
      <c r="R23" s="546"/>
      <c r="S23" s="546"/>
      <c r="T23" s="546"/>
      <c r="U23" s="547"/>
    </row>
    <row r="24" spans="1:21" outlineLevel="1">
      <c r="B24" s="17">
        <v>2027</v>
      </c>
      <c r="C24" s="17">
        <v>2028</v>
      </c>
      <c r="D24" s="17">
        <v>2029</v>
      </c>
      <c r="E24" s="17">
        <v>2030</v>
      </c>
      <c r="F24" s="17">
        <v>2031</v>
      </c>
      <c r="G24" s="17" t="s">
        <v>361</v>
      </c>
      <c r="I24" s="509"/>
      <c r="J24" s="510"/>
      <c r="K24" s="510"/>
      <c r="L24" s="510"/>
      <c r="M24" s="510"/>
      <c r="N24" s="511"/>
      <c r="P24" s="545"/>
      <c r="Q24" s="546"/>
      <c r="R24" s="546"/>
      <c r="S24" s="546"/>
      <c r="T24" s="546"/>
      <c r="U24" s="547"/>
    </row>
    <row r="25" spans="1:21" ht="14" outlineLevel="1" thickBot="1">
      <c r="B25" s="30" t="s">
        <v>362</v>
      </c>
      <c r="C25" s="30" t="s">
        <v>362</v>
      </c>
      <c r="D25" s="30" t="s">
        <v>362</v>
      </c>
      <c r="E25" s="30" t="s">
        <v>362</v>
      </c>
      <c r="F25" s="30" t="s">
        <v>362</v>
      </c>
      <c r="G25" s="30" t="s">
        <v>362</v>
      </c>
      <c r="I25" s="509"/>
      <c r="J25" s="510"/>
      <c r="K25" s="510"/>
      <c r="L25" s="510"/>
      <c r="M25" s="510"/>
      <c r="N25" s="511"/>
      <c r="P25" s="545"/>
      <c r="Q25" s="546"/>
      <c r="R25" s="546"/>
      <c r="S25" s="546"/>
      <c r="T25" s="546"/>
      <c r="U25" s="547"/>
    </row>
    <row r="26" spans="1:21" outlineLevel="1">
      <c r="A26" s="54" t="s">
        <v>363</v>
      </c>
      <c r="B26" s="21">
        <f>E64</f>
        <v>-2.4256133599999994</v>
      </c>
      <c r="C26" s="21">
        <f>F64</f>
        <v>-2.6970533599999995</v>
      </c>
      <c r="D26" s="21">
        <f>G64</f>
        <v>-2.3796773600000001</v>
      </c>
      <c r="E26" s="21">
        <f>H64</f>
        <v>-1.7908613599999996</v>
      </c>
      <c r="F26" s="21">
        <f>I64</f>
        <v>-1.7003813599999997</v>
      </c>
      <c r="G26" s="21">
        <f>SUM(J64:BB64)</f>
        <v>0</v>
      </c>
      <c r="I26" s="509"/>
      <c r="J26" s="510"/>
      <c r="K26" s="510"/>
      <c r="L26" s="510"/>
      <c r="M26" s="510"/>
      <c r="N26" s="511"/>
      <c r="P26" s="545"/>
      <c r="Q26" s="546"/>
      <c r="R26" s="546"/>
      <c r="S26" s="546"/>
      <c r="T26" s="546"/>
      <c r="U26" s="547"/>
    </row>
    <row r="27" spans="1:21" outlineLevel="1">
      <c r="A27" s="54" t="s">
        <v>364</v>
      </c>
      <c r="B27" s="21">
        <f>E71+E77</f>
        <v>-14.894267389414768</v>
      </c>
      <c r="C27" s="21">
        <f>F71+F77</f>
        <v>-14.095446456658017</v>
      </c>
      <c r="D27" s="21">
        <f>G71+G77</f>
        <v>-13.294852127480405</v>
      </c>
      <c r="E27" s="21">
        <f>H71+H77</f>
        <v>-12.512961305185032</v>
      </c>
      <c r="F27" s="21">
        <f>I71+I77</f>
        <v>-11.760016541813219</v>
      </c>
      <c r="G27" s="21">
        <f>SUM(J71:BB71)+SUM(J77:BB77)</f>
        <v>-552.21855027660695</v>
      </c>
      <c r="I27" s="509"/>
      <c r="J27" s="510"/>
      <c r="K27" s="510"/>
      <c r="L27" s="510"/>
      <c r="M27" s="510"/>
      <c r="N27" s="511"/>
      <c r="P27" s="545"/>
      <c r="Q27" s="546"/>
      <c r="R27" s="546"/>
      <c r="S27" s="546"/>
      <c r="T27" s="546"/>
      <c r="U27" s="547"/>
    </row>
    <row r="28" spans="1:21" outlineLevel="1">
      <c r="A28" s="154"/>
      <c r="B28" s="248"/>
      <c r="C28" s="248"/>
      <c r="D28" s="248"/>
      <c r="E28" s="248"/>
      <c r="F28" s="248"/>
      <c r="G28" s="248"/>
      <c r="I28" s="509"/>
      <c r="J28" s="510"/>
      <c r="K28" s="510"/>
      <c r="L28" s="510"/>
      <c r="M28" s="510"/>
      <c r="N28" s="511"/>
      <c r="P28" s="545"/>
      <c r="Q28" s="546"/>
      <c r="R28" s="546"/>
      <c r="S28" s="546"/>
      <c r="T28" s="546"/>
      <c r="U28" s="547"/>
    </row>
    <row r="29" spans="1:21" ht="14" outlineLevel="1" thickBot="1">
      <c r="A29" s="154"/>
      <c r="B29" s="248"/>
      <c r="C29" s="248"/>
      <c r="D29" s="248"/>
      <c r="E29" s="248"/>
      <c r="F29" s="248"/>
      <c r="G29" s="248"/>
      <c r="I29" s="509"/>
      <c r="J29" s="510"/>
      <c r="K29" s="510"/>
      <c r="L29" s="510"/>
      <c r="M29" s="510"/>
      <c r="N29" s="511"/>
      <c r="P29" s="545"/>
      <c r="Q29" s="546"/>
      <c r="R29" s="546"/>
      <c r="S29" s="546"/>
      <c r="T29" s="546"/>
      <c r="U29" s="547"/>
    </row>
    <row r="30" spans="1:21" ht="14" outlineLevel="1" thickBot="1">
      <c r="A30" s="308"/>
      <c r="B30" s="309" t="s">
        <v>365</v>
      </c>
      <c r="C30" s="310" t="s">
        <v>366</v>
      </c>
      <c r="D30" s="537" t="s">
        <v>321</v>
      </c>
      <c r="E30" s="538"/>
      <c r="F30" s="538"/>
      <c r="G30" s="539"/>
      <c r="I30" s="509"/>
      <c r="J30" s="510"/>
      <c r="K30" s="510"/>
      <c r="L30" s="510"/>
      <c r="M30" s="510"/>
      <c r="N30" s="511"/>
      <c r="P30" s="545"/>
      <c r="Q30" s="546"/>
      <c r="R30" s="546"/>
      <c r="S30" s="546"/>
      <c r="T30" s="546"/>
      <c r="U30" s="547"/>
    </row>
    <row r="31" spans="1:21" outlineLevel="1">
      <c r="A31" s="530" t="s">
        <v>367</v>
      </c>
      <c r="B31" s="312" t="s">
        <v>368</v>
      </c>
      <c r="C31" s="307">
        <v>200</v>
      </c>
      <c r="D31" s="551" t="s">
        <v>369</v>
      </c>
      <c r="E31" s="552"/>
      <c r="F31" s="552"/>
      <c r="G31" s="553"/>
      <c r="I31" s="509"/>
      <c r="J31" s="510"/>
      <c r="K31" s="510"/>
      <c r="L31" s="510"/>
      <c r="M31" s="510"/>
      <c r="N31" s="511"/>
      <c r="P31" s="545"/>
      <c r="Q31" s="546"/>
      <c r="R31" s="546"/>
      <c r="S31" s="546"/>
      <c r="T31" s="546"/>
      <c r="U31" s="547"/>
    </row>
    <row r="32" spans="1:21" outlineLevel="1">
      <c r="A32" s="530"/>
      <c r="B32" s="312" t="s">
        <v>370</v>
      </c>
      <c r="C32" s="252">
        <v>0</v>
      </c>
      <c r="D32" s="509"/>
      <c r="E32" s="510"/>
      <c r="F32" s="510"/>
      <c r="G32" s="554"/>
      <c r="I32" s="509"/>
      <c r="J32" s="510"/>
      <c r="K32" s="510"/>
      <c r="L32" s="510"/>
      <c r="M32" s="510"/>
      <c r="N32" s="511"/>
      <c r="P32" s="545"/>
      <c r="Q32" s="546"/>
      <c r="R32" s="546"/>
      <c r="S32" s="546"/>
      <c r="T32" s="546"/>
      <c r="U32" s="547"/>
    </row>
    <row r="33" spans="1:21" outlineLevel="1">
      <c r="A33" s="530"/>
      <c r="B33" s="312" t="s">
        <v>371</v>
      </c>
      <c r="C33" s="252">
        <v>450</v>
      </c>
      <c r="D33" s="509"/>
      <c r="E33" s="510"/>
      <c r="F33" s="510"/>
      <c r="G33" s="554"/>
      <c r="I33" s="509"/>
      <c r="J33" s="510"/>
      <c r="K33" s="510"/>
      <c r="L33" s="510"/>
      <c r="M33" s="510"/>
      <c r="N33" s="511"/>
      <c r="P33" s="545"/>
      <c r="Q33" s="546"/>
      <c r="R33" s="546"/>
      <c r="S33" s="546"/>
      <c r="T33" s="546"/>
      <c r="U33" s="547"/>
    </row>
    <row r="34" spans="1:21" outlineLevel="1">
      <c r="A34" s="530"/>
      <c r="B34" s="312" t="s">
        <v>372</v>
      </c>
      <c r="C34" s="252">
        <v>450</v>
      </c>
      <c r="D34" s="509"/>
      <c r="E34" s="510"/>
      <c r="F34" s="510"/>
      <c r="G34" s="554"/>
      <c r="I34" s="509"/>
      <c r="J34" s="510"/>
      <c r="K34" s="510"/>
      <c r="L34" s="510"/>
      <c r="M34" s="510"/>
      <c r="N34" s="511"/>
      <c r="P34" s="545"/>
      <c r="Q34" s="546"/>
      <c r="R34" s="546"/>
      <c r="S34" s="546"/>
      <c r="T34" s="546"/>
      <c r="U34" s="547"/>
    </row>
    <row r="35" spans="1:21" outlineLevel="1">
      <c r="A35" s="530"/>
      <c r="B35" s="312" t="s">
        <v>373</v>
      </c>
      <c r="C35" s="252">
        <v>800</v>
      </c>
      <c r="D35" s="509"/>
      <c r="E35" s="510"/>
      <c r="F35" s="510"/>
      <c r="G35" s="554"/>
      <c r="I35" s="509"/>
      <c r="J35" s="510"/>
      <c r="K35" s="510"/>
      <c r="L35" s="510"/>
      <c r="M35" s="510"/>
      <c r="N35" s="511"/>
      <c r="P35" s="545"/>
      <c r="Q35" s="546"/>
      <c r="R35" s="546"/>
      <c r="S35" s="546"/>
      <c r="T35" s="546"/>
      <c r="U35" s="547"/>
    </row>
    <row r="36" spans="1:21" outlineLevel="1">
      <c r="A36" s="530"/>
      <c r="B36" s="312" t="s">
        <v>374</v>
      </c>
      <c r="C36" s="252">
        <v>2000</v>
      </c>
      <c r="D36" s="509"/>
      <c r="E36" s="510"/>
      <c r="F36" s="510"/>
      <c r="G36" s="554"/>
      <c r="I36" s="509"/>
      <c r="J36" s="510"/>
      <c r="K36" s="510"/>
      <c r="L36" s="510"/>
      <c r="M36" s="510"/>
      <c r="N36" s="511"/>
      <c r="P36" s="545"/>
      <c r="Q36" s="546"/>
      <c r="R36" s="546"/>
      <c r="S36" s="546"/>
      <c r="T36" s="546"/>
      <c r="U36" s="547"/>
    </row>
    <row r="37" spans="1:21" outlineLevel="1">
      <c r="A37" s="530"/>
      <c r="B37" s="312" t="s">
        <v>375</v>
      </c>
      <c r="C37" s="252">
        <v>200</v>
      </c>
      <c r="D37" s="509"/>
      <c r="E37" s="510"/>
      <c r="F37" s="510"/>
      <c r="G37" s="554"/>
      <c r="I37" s="509"/>
      <c r="J37" s="510"/>
      <c r="K37" s="510"/>
      <c r="L37" s="510"/>
      <c r="M37" s="510"/>
      <c r="N37" s="511"/>
      <c r="P37" s="545"/>
      <c r="Q37" s="546"/>
      <c r="R37" s="546"/>
      <c r="S37" s="546"/>
      <c r="T37" s="546"/>
      <c r="U37" s="547"/>
    </row>
    <row r="38" spans="1:21" outlineLevel="1">
      <c r="A38" s="530"/>
      <c r="B38" s="312" t="s">
        <v>376</v>
      </c>
      <c r="C38" s="252">
        <v>1</v>
      </c>
      <c r="D38" s="509"/>
      <c r="E38" s="510"/>
      <c r="F38" s="510"/>
      <c r="G38" s="554"/>
      <c r="I38" s="509"/>
      <c r="J38" s="510"/>
      <c r="K38" s="510"/>
      <c r="L38" s="510"/>
      <c r="M38" s="510"/>
      <c r="N38" s="511"/>
      <c r="P38" s="545"/>
      <c r="Q38" s="546"/>
      <c r="R38" s="546"/>
      <c r="S38" s="546"/>
      <c r="T38" s="546"/>
      <c r="U38" s="547"/>
    </row>
    <row r="39" spans="1:21" outlineLevel="1">
      <c r="A39" s="530"/>
      <c r="B39" s="312" t="s">
        <v>585</v>
      </c>
      <c r="C39" s="252">
        <v>93</v>
      </c>
      <c r="D39" s="512"/>
      <c r="E39" s="513"/>
      <c r="F39" s="513"/>
      <c r="G39" s="555"/>
      <c r="I39" s="509"/>
      <c r="J39" s="510"/>
      <c r="K39" s="510"/>
      <c r="L39" s="510"/>
      <c r="M39" s="510"/>
      <c r="N39" s="511"/>
      <c r="P39" s="545"/>
      <c r="Q39" s="546"/>
      <c r="R39" s="546"/>
      <c r="S39" s="546"/>
      <c r="T39" s="546"/>
      <c r="U39" s="547"/>
    </row>
    <row r="40" spans="1:21" ht="14" outlineLevel="1" thickBot="1">
      <c r="A40" s="531"/>
      <c r="B40" s="312" t="s">
        <v>377</v>
      </c>
      <c r="C40" s="572" t="s">
        <v>378</v>
      </c>
      <c r="D40" s="573"/>
      <c r="E40" s="573"/>
      <c r="F40" s="573"/>
      <c r="G40" s="574"/>
      <c r="I40" s="509"/>
      <c r="J40" s="510"/>
      <c r="K40" s="510"/>
      <c r="L40" s="510"/>
      <c r="M40" s="510"/>
      <c r="N40" s="511"/>
      <c r="P40" s="545"/>
      <c r="Q40" s="546"/>
      <c r="R40" s="546"/>
      <c r="S40" s="546"/>
      <c r="T40" s="546"/>
      <c r="U40" s="547"/>
    </row>
    <row r="41" spans="1:21" outlineLevel="1">
      <c r="A41" s="154"/>
      <c r="B41" s="248"/>
      <c r="C41" s="248"/>
      <c r="D41" s="248"/>
      <c r="E41" s="248"/>
      <c r="F41" s="248"/>
      <c r="G41" s="248"/>
      <c r="I41" s="509"/>
      <c r="J41" s="510"/>
      <c r="K41" s="510"/>
      <c r="L41" s="510"/>
      <c r="M41" s="510"/>
      <c r="N41" s="511"/>
      <c r="P41" s="545"/>
      <c r="Q41" s="546"/>
      <c r="R41" s="546"/>
      <c r="S41" s="546"/>
      <c r="T41" s="546"/>
      <c r="U41" s="547"/>
    </row>
    <row r="42" spans="1:21" outlineLevel="1">
      <c r="A42" s="154"/>
      <c r="B42" s="248"/>
      <c r="C42" s="248"/>
      <c r="D42" s="248"/>
      <c r="E42" s="248"/>
      <c r="F42" s="248"/>
      <c r="G42" s="248"/>
      <c r="I42" s="509"/>
      <c r="J42" s="510"/>
      <c r="K42" s="510"/>
      <c r="L42" s="510"/>
      <c r="M42" s="510"/>
      <c r="N42" s="511"/>
      <c r="P42" s="545"/>
      <c r="Q42" s="546"/>
      <c r="R42" s="546"/>
      <c r="S42" s="546"/>
      <c r="T42" s="546"/>
      <c r="U42" s="547"/>
    </row>
    <row r="43" spans="1:21" outlineLevel="1">
      <c r="A43" s="154"/>
      <c r="B43" s="248"/>
      <c r="C43" s="248"/>
      <c r="D43" s="248"/>
      <c r="E43" s="248"/>
      <c r="F43" s="248"/>
      <c r="G43" s="248"/>
      <c r="I43" s="509"/>
      <c r="J43" s="510"/>
      <c r="K43" s="510"/>
      <c r="L43" s="510"/>
      <c r="M43" s="510"/>
      <c r="N43" s="511"/>
      <c r="P43" s="545"/>
      <c r="Q43" s="546"/>
      <c r="R43" s="546"/>
      <c r="S43" s="546"/>
      <c r="T43" s="546"/>
      <c r="U43" s="547"/>
    </row>
    <row r="44" spans="1:21" outlineLevel="1">
      <c r="A44" s="154"/>
      <c r="B44" s="248"/>
      <c r="C44" s="248"/>
      <c r="D44" s="248"/>
      <c r="E44" s="248"/>
      <c r="F44" s="248"/>
      <c r="G44" s="248"/>
      <c r="I44" s="509"/>
      <c r="J44" s="510"/>
      <c r="K44" s="510"/>
      <c r="L44" s="510"/>
      <c r="M44" s="510"/>
      <c r="N44" s="511"/>
      <c r="P44" s="545"/>
      <c r="Q44" s="546"/>
      <c r="R44" s="546"/>
      <c r="S44" s="546"/>
      <c r="T44" s="546"/>
      <c r="U44" s="547"/>
    </row>
    <row r="45" spans="1:21" outlineLevel="1">
      <c r="A45" s="154"/>
      <c r="B45" s="248"/>
      <c r="C45" s="248"/>
      <c r="D45" s="248"/>
      <c r="E45" s="248"/>
      <c r="F45" s="248"/>
      <c r="G45" s="248"/>
      <c r="I45" s="512"/>
      <c r="J45" s="513"/>
      <c r="K45" s="513"/>
      <c r="L45" s="513"/>
      <c r="M45" s="513"/>
      <c r="N45" s="514"/>
      <c r="P45" s="548"/>
      <c r="Q45" s="549"/>
      <c r="R45" s="549"/>
      <c r="S45" s="549"/>
      <c r="T45" s="549"/>
      <c r="U45" s="550"/>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25"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t="s">
        <v>368</v>
      </c>
      <c r="C54" s="325" t="s">
        <v>279</v>
      </c>
      <c r="D54" s="124" t="s">
        <v>389</v>
      </c>
      <c r="E54" s="343">
        <f>'Option_3 Workings'!E8/-1000000</f>
        <v>-5.8000000000000003E-2</v>
      </c>
      <c r="F54" s="343">
        <f>'Option_3 Workings'!F8/-1000000</f>
        <v>-5.8000000000000003E-2</v>
      </c>
      <c r="G54" s="343">
        <f>'Option_3 Workings'!G8/-1000000</f>
        <v>-5.8000000000000003E-2</v>
      </c>
      <c r="H54" s="343">
        <f>'Option_3 Workings'!H8/-1000000</f>
        <v>-5.8000000000000003E-2</v>
      </c>
      <c r="I54" s="343">
        <f>'Option_3 Workings'!I8/-1000000</f>
        <v>-5.8000000000000003E-2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526"/>
      <c r="B55" s="36" t="s">
        <v>370</v>
      </c>
      <c r="C55" s="121" t="s">
        <v>279</v>
      </c>
      <c r="D55" s="2" t="s">
        <v>389</v>
      </c>
      <c r="E55" s="241">
        <f>'Option_3 Workings'!E9/-1000000</f>
        <v>0</v>
      </c>
      <c r="F55" s="241">
        <f>'Option_3 Workings'!F9/-1000000</f>
        <v>0</v>
      </c>
      <c r="G55" s="241">
        <f>'Option_3 Workings'!G9/-1000000</f>
        <v>0</v>
      </c>
      <c r="H55" s="241">
        <f>'Option_3 Workings'!H9/-1000000</f>
        <v>0</v>
      </c>
      <c r="I55" s="241">
        <f>'Option_3 Workings'!I9/-1000000</f>
        <v>0</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t="s">
        <v>371</v>
      </c>
      <c r="C56" s="121" t="s">
        <v>285</v>
      </c>
      <c r="D56" s="2" t="s">
        <v>389</v>
      </c>
      <c r="E56" s="241">
        <f>'Option_3 Workings'!E10/-1000000</f>
        <v>-0.15659999999999999</v>
      </c>
      <c r="F56" s="241">
        <f>'Option_3 Workings'!F10/-1000000</f>
        <v>-0.15659999999999999</v>
      </c>
      <c r="G56" s="241">
        <f>'Option_3 Workings'!G10/-1000000</f>
        <v>-0.15659999999999999</v>
      </c>
      <c r="H56" s="241">
        <f>'Option_3 Workings'!H10/-1000000</f>
        <v>-0.15659999999999999</v>
      </c>
      <c r="I56" s="241">
        <f>'Option_3 Workings'!I10/-1000000</f>
        <v>-0.15659999999999999</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t="s">
        <v>372</v>
      </c>
      <c r="C57" s="121" t="s">
        <v>279</v>
      </c>
      <c r="D57" s="2" t="s">
        <v>389</v>
      </c>
      <c r="E57" s="241">
        <f>'Option_3 Workings'!E11/-1000000</f>
        <v>-0.73080000000000001</v>
      </c>
      <c r="F57" s="241">
        <f>'Option_3 Workings'!F11/-1000000</f>
        <v>-0.73080000000000001</v>
      </c>
      <c r="G57" s="241">
        <f>'Option_3 Workings'!G11/-1000000</f>
        <v>-0.73080000000000001</v>
      </c>
      <c r="H57" s="241">
        <f>'Option_3 Workings'!H11/-1000000</f>
        <v>-0.73080000000000001</v>
      </c>
      <c r="I57" s="241">
        <f>'Option_3 Workings'!I11/-1000000</f>
        <v>-0.73080000000000001</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t="s">
        <v>373</v>
      </c>
      <c r="C58" s="121" t="s">
        <v>295</v>
      </c>
      <c r="D58" s="2" t="s">
        <v>389</v>
      </c>
      <c r="E58" s="241">
        <f>'Option_3 Workings'!E12/-1000000</f>
        <v>-0.63475199999999998</v>
      </c>
      <c r="F58" s="241">
        <f>'Option_3 Workings'!F12/-1000000</f>
        <v>-0.63475199999999998</v>
      </c>
      <c r="G58" s="241">
        <f>'Option_3 Workings'!G12/-1000000</f>
        <v>-0.31737599999999999</v>
      </c>
      <c r="H58" s="241">
        <f>'Option_3 Workings'!H12/-1000000</f>
        <v>0</v>
      </c>
      <c r="I58" s="241">
        <f>'Option_3 Workings'!I12/-1000000</f>
        <v>0</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t="s">
        <v>374</v>
      </c>
      <c r="C59" s="121" t="s">
        <v>279</v>
      </c>
      <c r="D59" s="2" t="s">
        <v>389</v>
      </c>
      <c r="E59" s="241">
        <f>'Option_3 Workings'!E13/-1000000</f>
        <v>-0.51039999999999996</v>
      </c>
      <c r="F59" s="241">
        <f>'Option_3 Workings'!F13/-1000000</f>
        <v>-0.51039999999999996</v>
      </c>
      <c r="G59" s="241">
        <f>'Option_3 Workings'!G13/-1000000</f>
        <v>-0.51039999999999996</v>
      </c>
      <c r="H59" s="241">
        <f>'Option_3 Workings'!H13/-1000000</f>
        <v>-0.51039999999999996</v>
      </c>
      <c r="I59" s="241">
        <f>'Option_3 Workings'!I13/-1000000</f>
        <v>-0.51039999999999996</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t="s">
        <v>375</v>
      </c>
      <c r="C60" s="121" t="s">
        <v>279</v>
      </c>
      <c r="D60" s="2" t="s">
        <v>389</v>
      </c>
      <c r="E60" s="241">
        <f>'Option_3 Workings'!E14/-1000000</f>
        <v>-6.9599999999999995E-2</v>
      </c>
      <c r="F60" s="241">
        <f>'Option_3 Workings'!F14/-1000000</f>
        <v>-6.9599999999999995E-2</v>
      </c>
      <c r="G60" s="241">
        <f>'Option_3 Workings'!G14/-1000000</f>
        <v>-6.9599999999999995E-2</v>
      </c>
      <c r="H60" s="241">
        <f>'Option_3 Workings'!H14/-1000000</f>
        <v>-6.9599999999999995E-2</v>
      </c>
      <c r="I60" s="241">
        <f>'Option_3 Workings'!I14/-1000000</f>
        <v>-6.9599999999999995E-2</v>
      </c>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t="s">
        <v>376</v>
      </c>
      <c r="C61" s="121" t="s">
        <v>279</v>
      </c>
      <c r="D61" s="2" t="s">
        <v>389</v>
      </c>
      <c r="E61" s="241">
        <f>'Option_3 Workings'!E15/-1000000</f>
        <v>-9.0480000000000005E-2</v>
      </c>
      <c r="F61" s="241">
        <f>'Option_3 Workings'!F15/-1000000</f>
        <v>-0.36192000000000002</v>
      </c>
      <c r="G61" s="241">
        <f>'Option_3 Workings'!G15/-1000000</f>
        <v>-0.36192000000000002</v>
      </c>
      <c r="H61" s="241">
        <f>'Option_3 Workings'!H15/-1000000</f>
        <v>-9.0480000000000005E-2</v>
      </c>
      <c r="I61" s="241">
        <f>'Option_3 Workings'!I15/-1000000</f>
        <v>0</v>
      </c>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t="s">
        <v>585</v>
      </c>
      <c r="C62" s="121" t="s">
        <v>295</v>
      </c>
      <c r="D62" s="2" t="s">
        <v>389</v>
      </c>
      <c r="E62" s="328">
        <f>'Option_3 Workings'!E16/-1000000</f>
        <v>-0.17498135999999997</v>
      </c>
      <c r="F62" s="328">
        <f>'Option_3 Workings'!F16/-1000000</f>
        <v>-0.17498135999999997</v>
      </c>
      <c r="G62" s="328">
        <f>'Option_3 Workings'!G16/-1000000</f>
        <v>-0.17498135999999997</v>
      </c>
      <c r="H62" s="328">
        <f>'Option_3 Workings'!H16/-1000000</f>
        <v>-0.17498135999999997</v>
      </c>
      <c r="I62" s="241">
        <f>'Option_3 Workings'!I16/-1000000</f>
        <v>-0.17498135999999997</v>
      </c>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-2.4256133599999994</v>
      </c>
      <c r="F64" s="23">
        <f t="shared" ref="F64:BB64" si="3">SUM(F54:F63)</f>
        <v>-2.6970533599999995</v>
      </c>
      <c r="G64" s="23">
        <f t="shared" si="3"/>
        <v>-2.3796773600000001</v>
      </c>
      <c r="H64" s="23">
        <f t="shared" si="3"/>
        <v>-1.7908613599999996</v>
      </c>
      <c r="I64" s="23">
        <f t="shared" si="3"/>
        <v>-1.7003813599999997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-14.894267389414768</v>
      </c>
      <c r="F75" s="275">
        <f>-F158*'Fixed Data'!$B$27/10^2</f>
        <v>-14.095446456658017</v>
      </c>
      <c r="G75" s="275">
        <f>-G158*'Fixed Data'!$B$27/10^2</f>
        <v>-13.294852127480405</v>
      </c>
      <c r="H75" s="275">
        <f>-H158*'Fixed Data'!$B$27/10^2</f>
        <v>-12.512961305185032</v>
      </c>
      <c r="I75" s="275">
        <f>-I158*'Fixed Data'!$B$27/10^2</f>
        <v>-11.760016541813219</v>
      </c>
      <c r="J75" s="275">
        <f>-J158*'Fixed Data'!$B$27/10^2</f>
        <v>-12.522609991492883</v>
      </c>
      <c r="K75" s="275">
        <f>-K158*'Fixed Data'!$B$27/10^2</f>
        <v>-12.265195946163709</v>
      </c>
      <c r="L75" s="275">
        <f>-L158*'Fixed Data'!$B$27/10^2</f>
        <v>-12.182607493156603</v>
      </c>
      <c r="M75" s="275">
        <f>-M158*'Fixed Data'!$B$27/10^2</f>
        <v>-12.323471143604399</v>
      </c>
      <c r="N75" s="275">
        <f>-N158*'Fixed Data'!$B$27/10^2</f>
        <v>-12.25709152764157</v>
      </c>
      <c r="O75" s="275">
        <f>-O158*'Fixed Data'!$B$27/10^2</f>
        <v>-12.254390054800856</v>
      </c>
      <c r="P75" s="275">
        <f>-P158*'Fixed Data'!$B$27/10^2</f>
        <v>-12.278317575348943</v>
      </c>
      <c r="Q75" s="275">
        <f>-Q158*'Fixed Data'!$B$27/10^2</f>
        <v>-12.263266385930457</v>
      </c>
      <c r="R75" s="275">
        <f>-R158*'Fixed Data'!$B$27/10^2</f>
        <v>-12.265324672026752</v>
      </c>
      <c r="S75" s="275">
        <f>-S158*'Fixed Data'!$B$27/10^2</f>
        <v>-12.268969544435384</v>
      </c>
      <c r="T75" s="275">
        <f>-T158*'Fixed Data'!$B$27/10^2</f>
        <v>-12.265853534130866</v>
      </c>
      <c r="U75" s="275">
        <f>-U158*'Fixed Data'!$B$27/10^2</f>
        <v>-12.266715916864335</v>
      </c>
      <c r="V75" s="275">
        <f>-V158*'Fixed Data'!$B$27/10^2</f>
        <v>-12.267179665143528</v>
      </c>
      <c r="W75" s="275">
        <f>-W158*'Fixed Data'!$B$27/10^2</f>
        <v>-12.266583038712911</v>
      </c>
      <c r="X75" s="275">
        <f>-X158*'Fixed Data'!$B$27/10^2</f>
        <v>-12.266826206906925</v>
      </c>
      <c r="Y75" s="275">
        <f>-Y158*'Fixed Data'!$B$27/10^2</f>
        <v>-12.266862970254456</v>
      </c>
      <c r="Z75" s="275">
        <f>-Z158*'Fixed Data'!$B$27/10^2</f>
        <v>-12.266757405291431</v>
      </c>
      <c r="AA75" s="275">
        <f>-AA158*'Fixed Data'!$B$27/10^2</f>
        <v>-12.266815527484271</v>
      </c>
      <c r="AB75" s="275">
        <f>-AB158*'Fixed Data'!$B$27/10^2</f>
        <v>-12.266811967676718</v>
      </c>
      <c r="AC75" s="275">
        <f>-AC158*'Fixed Data'!$B$27/10^2</f>
        <v>-12.266794966817471</v>
      </c>
      <c r="AD75" s="275">
        <f>-AD158*'Fixed Data'!$B$27/10^2</f>
        <v>-12.266807487326153</v>
      </c>
      <c r="AE75" s="275">
        <f>-AE158*'Fixed Data'!$B$27/10^2</f>
        <v>-12.266804807273447</v>
      </c>
      <c r="AF75" s="275">
        <f>-AF158*'Fixed Data'!$B$27/10^2</f>
        <v>-12.266802420472356</v>
      </c>
      <c r="AG75" s="275">
        <f>-AG158*'Fixed Data'!$B$27/10^2</f>
        <v>-12.266804905023985</v>
      </c>
      <c r="AH75" s="275">
        <f>-AH158*'Fixed Data'!$B$27/10^2</f>
        <v>-12.266804044256594</v>
      </c>
      <c r="AI75" s="275">
        <f>-AI158*'Fixed Data'!$B$27/10^2</f>
        <v>-12.266803789917644</v>
      </c>
      <c r="AJ75" s="275">
        <f>-AJ158*'Fixed Data'!$B$27/10^2</f>
        <v>-12.266804246399406</v>
      </c>
      <c r="AK75" s="275">
        <f>-AK158*'Fixed Data'!$B$27/10^2</f>
        <v>-12.26680402685788</v>
      </c>
      <c r="AL75" s="275">
        <f>-AL158*'Fixed Data'!$B$27/10^2</f>
        <v>-12.266804021058311</v>
      </c>
      <c r="AM75" s="275">
        <f>-AM158*'Fixed Data'!$B$27/10^2</f>
        <v>-12.266804098105199</v>
      </c>
      <c r="AN75" s="275">
        <f>-AN158*'Fixed Data'!$B$27/10^2</f>
        <v>-12.266804048673798</v>
      </c>
      <c r="AO75" s="275">
        <f>-AO158*'Fixed Data'!$B$27/10^2</f>
        <v>-12.266804055945769</v>
      </c>
      <c r="AP75" s="275">
        <f>-AP158*'Fixed Data'!$B$27/10^2</f>
        <v>-12.266804067574922</v>
      </c>
      <c r="AQ75" s="275">
        <f>-AQ158*'Fixed Data'!$B$27/10^2</f>
        <v>-12.266804057398163</v>
      </c>
      <c r="AR75" s="275">
        <f>-AR158*'Fixed Data'!$B$27/10^2</f>
        <v>-12.266804060306283</v>
      </c>
      <c r="AS75" s="275">
        <f>-AS158*'Fixed Data'!$B$27/10^2</f>
        <v>-12.266804061759787</v>
      </c>
      <c r="AT75" s="275">
        <f>-AT158*'Fixed Data'!$B$27/10^2</f>
        <v>-12.266804059821409</v>
      </c>
      <c r="AU75" s="275">
        <f>-AU158*'Fixed Data'!$B$27/10^2</f>
        <v>-12.266804060629159</v>
      </c>
      <c r="AV75" s="275">
        <f>-AV158*'Fixed Data'!$B$27/10^2</f>
        <v>-12.266804060736783</v>
      </c>
      <c r="AW75" s="275">
        <f>-AW158*'Fixed Data'!$B$27/10^2</f>
        <v>-12.266804060395785</v>
      </c>
      <c r="AX75" s="275">
        <f>-AX158*'Fixed Data'!$B$27/10^2</f>
        <v>-12.266804060587242</v>
      </c>
      <c r="AY75" s="275">
        <f>-AY158*'Fixed Data'!$B$27/10^2</f>
        <v>-12.26680406057327</v>
      </c>
      <c r="AZ75" s="275">
        <f>-AZ158*'Fixed Data'!$B$27/10^2</f>
        <v>-12.266804060518766</v>
      </c>
      <c r="BA75" s="275">
        <f>-BA158*'Fixed Data'!$B$27/10^2</f>
        <v>-12.266804060559759</v>
      </c>
      <c r="BB75" s="275">
        <f>-BB158*'Fixed Data'!$B$27/10^2</f>
        <v>-12.266804060550598</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-14.894267389414768</v>
      </c>
      <c r="F77" s="23">
        <f t="shared" si="5"/>
        <v>-14.095446456658017</v>
      </c>
      <c r="G77" s="23">
        <f t="shared" si="5"/>
        <v>-13.294852127480405</v>
      </c>
      <c r="H77" s="23">
        <f t="shared" si="5"/>
        <v>-12.512961305185032</v>
      </c>
      <c r="I77" s="23">
        <f t="shared" si="5"/>
        <v>-11.760016541813219</v>
      </c>
      <c r="J77" s="23">
        <f t="shared" si="5"/>
        <v>-12.522609991492883</v>
      </c>
      <c r="K77" s="23">
        <f t="shared" si="5"/>
        <v>-12.265195946163709</v>
      </c>
      <c r="L77" s="23">
        <f t="shared" si="5"/>
        <v>-12.182607493156603</v>
      </c>
      <c r="M77" s="23">
        <f t="shared" si="5"/>
        <v>-12.323471143604399</v>
      </c>
      <c r="N77" s="23">
        <f t="shared" si="5"/>
        <v>-12.25709152764157</v>
      </c>
      <c r="O77" s="23">
        <f t="shared" si="5"/>
        <v>-12.254390054800856</v>
      </c>
      <c r="P77" s="23">
        <f t="shared" si="5"/>
        <v>-12.278317575348943</v>
      </c>
      <c r="Q77" s="23">
        <f t="shared" si="5"/>
        <v>-12.263266385930457</v>
      </c>
      <c r="R77" s="23">
        <f t="shared" si="5"/>
        <v>-12.265324672026752</v>
      </c>
      <c r="S77" s="23">
        <f t="shared" si="5"/>
        <v>-12.268969544435384</v>
      </c>
      <c r="T77" s="23">
        <f t="shared" si="5"/>
        <v>-12.265853534130866</v>
      </c>
      <c r="U77" s="23">
        <f t="shared" si="5"/>
        <v>-12.266715916864335</v>
      </c>
      <c r="V77" s="23">
        <f t="shared" si="5"/>
        <v>-12.267179665143528</v>
      </c>
      <c r="W77" s="23">
        <f t="shared" si="5"/>
        <v>-12.266583038712911</v>
      </c>
      <c r="X77" s="23">
        <f t="shared" si="5"/>
        <v>-12.266826206906925</v>
      </c>
      <c r="Y77" s="23">
        <f t="shared" si="5"/>
        <v>-12.266862970254456</v>
      </c>
      <c r="Z77" s="23">
        <f t="shared" si="5"/>
        <v>-12.266757405291431</v>
      </c>
      <c r="AA77" s="23">
        <f t="shared" si="5"/>
        <v>-12.266815527484271</v>
      </c>
      <c r="AB77" s="23">
        <f t="shared" si="5"/>
        <v>-12.266811967676718</v>
      </c>
      <c r="AC77" s="23">
        <f t="shared" si="5"/>
        <v>-12.266794966817471</v>
      </c>
      <c r="AD77" s="23">
        <f t="shared" si="5"/>
        <v>-12.266807487326153</v>
      </c>
      <c r="AE77" s="23">
        <f t="shared" si="5"/>
        <v>-12.266804807273447</v>
      </c>
      <c r="AF77" s="23">
        <f t="shared" si="5"/>
        <v>-12.266802420472356</v>
      </c>
      <c r="AG77" s="23">
        <f t="shared" si="5"/>
        <v>-12.266804905023985</v>
      </c>
      <c r="AH77" s="23">
        <f t="shared" si="5"/>
        <v>-12.266804044256594</v>
      </c>
      <c r="AI77" s="23">
        <f t="shared" si="5"/>
        <v>-12.266803789917644</v>
      </c>
      <c r="AJ77" s="23">
        <f t="shared" si="5"/>
        <v>-12.266804246399406</v>
      </c>
      <c r="AK77" s="23">
        <f t="shared" ref="AK77:BB77" si="6">SUM(AK75:AK76)</f>
        <v>-12.26680402685788</v>
      </c>
      <c r="AL77" s="23">
        <f t="shared" si="6"/>
        <v>-12.266804021058311</v>
      </c>
      <c r="AM77" s="23">
        <f t="shared" si="6"/>
        <v>-12.266804098105199</v>
      </c>
      <c r="AN77" s="23">
        <f t="shared" si="6"/>
        <v>-12.266804048673798</v>
      </c>
      <c r="AO77" s="23">
        <f t="shared" si="6"/>
        <v>-12.266804055945769</v>
      </c>
      <c r="AP77" s="23">
        <f t="shared" si="6"/>
        <v>-12.266804067574922</v>
      </c>
      <c r="AQ77" s="23">
        <f t="shared" si="6"/>
        <v>-12.266804057398163</v>
      </c>
      <c r="AR77" s="23">
        <f t="shared" si="6"/>
        <v>-12.266804060306283</v>
      </c>
      <c r="AS77" s="23">
        <f t="shared" si="6"/>
        <v>-12.266804061759787</v>
      </c>
      <c r="AT77" s="23">
        <f t="shared" si="6"/>
        <v>-12.266804059821409</v>
      </c>
      <c r="AU77" s="23">
        <f t="shared" si="6"/>
        <v>-12.266804060629159</v>
      </c>
      <c r="AV77" s="23">
        <f t="shared" si="6"/>
        <v>-12.266804060736783</v>
      </c>
      <c r="AW77" s="23">
        <f t="shared" si="6"/>
        <v>-12.266804060395785</v>
      </c>
      <c r="AX77" s="23">
        <f t="shared" si="6"/>
        <v>-12.266804060587242</v>
      </c>
      <c r="AY77" s="23">
        <f t="shared" si="6"/>
        <v>-12.26680406057327</v>
      </c>
      <c r="AZ77" s="23">
        <f t="shared" si="6"/>
        <v>-12.266804060518766</v>
      </c>
      <c r="BA77" s="23">
        <f t="shared" si="6"/>
        <v>-12.266804060559759</v>
      </c>
      <c r="BB77" s="255">
        <f t="shared" si="6"/>
        <v>-12.266804060550598</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-0.81743170231999984</v>
      </c>
      <c r="F82" s="21">
        <f t="shared" si="8"/>
        <v>-0.90890698231999989</v>
      </c>
      <c r="G82" s="21">
        <f t="shared" si="8"/>
        <v>-0.80195127032000013</v>
      </c>
      <c r="H82" s="21">
        <f t="shared" si="8"/>
        <v>-0.60352027831999988</v>
      </c>
      <c r="I82" s="21">
        <f t="shared" si="8"/>
        <v>-0.5730285183199999</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-1.6081816576799994</v>
      </c>
      <c r="F83" s="21">
        <f t="shared" si="9"/>
        <v>-1.7881463776799995</v>
      </c>
      <c r="G83" s="21">
        <f t="shared" si="9"/>
        <v>-1.5777260896800001</v>
      </c>
      <c r="H83" s="21">
        <f t="shared" si="9"/>
        <v>-1.1873410816799996</v>
      </c>
      <c r="I83" s="21">
        <f t="shared" si="9"/>
        <v>-1.1273528416799998</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-6.8119308526666644E-2</v>
      </c>
      <c r="G84" s="21">
        <f>IF($E$82&lt;0,(IF(2050-F$80&lt;=0,0,(2/(2050-F$80+1))*(1-(SUM($E84:F84)/$E$82))*$E$82*'Fixed Data'!D$52)),0)</f>
        <v>-6.5157599460289831E-2</v>
      </c>
      <c r="H84" s="21">
        <f>IF($E$82&lt;0,(IF(2050-G$80&lt;=0,0,(2/(2050-G$80+1))*(1-(SUM($E84:G84)/$E$82))*$E$82*'Fixed Data'!E$52)),0)</f>
        <v>-6.2195890393913038E-2</v>
      </c>
      <c r="I84" s="21">
        <f>IF($E$82&lt;0,(IF(2050-H$80&lt;=0,0,(2/(2050-H$80+1))*(1-(SUM($E84:H84)/$E$82))*$E$82*'Fixed Data'!F$52)),0)</f>
        <v>-5.9234181327536224E-2</v>
      </c>
      <c r="J84" s="21">
        <f>IF($E$82&lt;0,(IF(2050-I$80&lt;=0,0,(2/(2050-I$80+1))*(1-(SUM($E84:I84)/$E$82))*$E$82*'Fixed Data'!G$52)),0)</f>
        <v>-5.6272472261159411E-2</v>
      </c>
      <c r="K84" s="21">
        <f>IF($E$82&lt;0,(IF(2050-J$80&lt;=0,0,(2/(2050-J$80+1))*(1-(SUM($E84:J84)/$E$82))*$E$82*'Fixed Data'!H$52)),0)</f>
        <v>-5.3310763194782611E-2</v>
      </c>
      <c r="L84" s="21">
        <f>IF($E$82&lt;0,(IF(2050-K$80&lt;=0,0,(2/(2050-K$80+1))*(1-(SUM($E84:K84)/$E$82))*$E$82*'Fixed Data'!I$52)),0)</f>
        <v>-5.0349054128405783E-2</v>
      </c>
      <c r="M84" s="21">
        <f>IF($E$82&lt;0,(IF(2050-L$80&lt;=0,0,(2/(2050-L$80+1))*(1-(SUM($E84:L84)/$E$82))*$E$82*'Fixed Data'!J$52)),0)</f>
        <v>-4.7387345062028984E-2</v>
      </c>
      <c r="N84" s="21">
        <f>IF($E$82&lt;0,(IF(2050-M$80&lt;=0,0,(2/(2050-M$80+1))*(1-(SUM($E84:M84)/$E$82))*$E$82*'Fixed Data'!K$52)),0)</f>
        <v>-4.442563599565217E-2</v>
      </c>
      <c r="O84" s="21">
        <f>IF($E$82&lt;0,(IF(2050-N$80&lt;=0,0,(2/(2050-N$80+1))*(1-(SUM($E84:N84)/$E$82))*$E$82*'Fixed Data'!L$52)),0)</f>
        <v>-4.146392692927537E-2</v>
      </c>
      <c r="P84" s="21">
        <f>IF($E$82&lt;0,(IF(2050-O$80&lt;=0,0,(2/(2050-O$80+1))*(1-(SUM($E84:O84)/$E$82))*$E$82*'Fixed Data'!M$52)),0)</f>
        <v>-3.8502217862898543E-2</v>
      </c>
      <c r="Q84" s="21">
        <f>IF($E$82&lt;0,(IF(2050-P$80&lt;=0,0,(2/(2050-P$80+1))*(1-(SUM($E84:P84)/$E$82))*$E$82*'Fixed Data'!N$52)),0)</f>
        <v>-3.5540508796521736E-2</v>
      </c>
      <c r="R84" s="21">
        <f>IF($E$82&lt;0,(IF(2050-Q$80&lt;=0,0,(2/(2050-Q$80+1))*(1-(SUM($E84:Q84)/$E$82))*$E$82*'Fixed Data'!O$52)),0)</f>
        <v>-3.2578799730144929E-2</v>
      </c>
      <c r="S84" s="21">
        <f>IF($E$82&lt;0,(IF(2050-R$80&lt;=0,0,(2/(2050-R$80+1))*(1-(SUM($E84:R84)/$E$82))*$E$82*'Fixed Data'!P$52)),0)</f>
        <v>-2.9617090663768129E-2</v>
      </c>
      <c r="T84" s="21">
        <f>IF($E$82&lt;0,(IF(2050-S$80&lt;=0,0,(2/(2050-S$80+1))*(1-(SUM($E84:S84)/$E$82))*$E$82*'Fixed Data'!Q$52)),0)</f>
        <v>-2.6655381597391309E-2</v>
      </c>
      <c r="U84" s="21">
        <f>IF($E$82&lt;0,(IF(2050-T$80&lt;=0,0,(2/(2050-T$80+1))*(1-(SUM($E84:T84)/$E$82))*$E$82*'Fixed Data'!R$52)),0)</f>
        <v>-2.3693672531014492E-2</v>
      </c>
      <c r="V84" s="21">
        <f>IF($E$82&lt;0,(IF(2050-U$80&lt;=0,0,(2/(2050-U$80+1))*(1-(SUM($E84:U84)/$E$82))*$E$82*'Fixed Data'!S$52)),0)</f>
        <v>-2.0731963464637678E-2</v>
      </c>
      <c r="W84" s="21">
        <f>IF($E$82&lt;0,(IF(2050-V$80&lt;=0,0,(2/(2050-V$80+1))*(1-(SUM($E84:V84)/$E$82))*$E$82*'Fixed Data'!T$52)),0)</f>
        <v>-1.7770254398260864E-2</v>
      </c>
      <c r="X84" s="21">
        <f>IF($E$82&lt;0,(IF(2050-W$80&lt;=0,0,(2/(2050-W$80+1))*(1-(SUM($E84:W84)/$E$82))*$E$82*'Fixed Data'!U$52)),0)</f>
        <v>-1.4808545331884058E-2</v>
      </c>
      <c r="Y84" s="21">
        <f>IF($E$82&lt;0,(IF(2050-X$80&lt;=0,0,(2/(2050-X$80+1))*(1-(SUM($E84:X84)/$E$82))*$E$82*'Fixed Data'!V$52)),0)</f>
        <v>-1.1846836265507261E-2</v>
      </c>
      <c r="Z84" s="21">
        <f>IF($E$82&lt;0,(IF(2050-Y$80&lt;=0,0,(2/(2050-Y$80+1))*(1-(SUM($E84:Y84)/$E$82))*$E$82*'Fixed Data'!W$52)),0)</f>
        <v>-8.885127199130427E-3</v>
      </c>
      <c r="AA84" s="21">
        <f>IF($E$82&lt;0,(IF(2050-Z$80&lt;=0,0,(2/(2050-Z$80+1))*(1-(SUM($E84:Z84)/$E$82))*$E$82*'Fixed Data'!X$52)),0)</f>
        <v>-5.9234181327536481E-3</v>
      </c>
      <c r="AB84" s="21">
        <f>IF($E$82&lt;0,(IF(2050-AA$80&lt;=0,0,(2/(2050-AA$80+1))*(1-(SUM($E84:AA84)/$E$82))*$E$82*'Fixed Data'!Y$52)),0)</f>
        <v>-2.961709066376824E-3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-7.903538976695651E-2</v>
      </c>
      <c r="H85" s="21">
        <f>IF($F$82&lt;0,(IF(2050-G$80&lt;=0,0,(2/(2050-G$80+1))*(1-(SUM($E85:G85)/$F$82))*$F$82*'Fixed Data'!E$52)),0)</f>
        <v>-7.544287205027668E-2</v>
      </c>
      <c r="I85" s="21">
        <f>IF($F$82&lt;0,(IF(2050-H$80&lt;=0,0,(2/(2050-H$80+1))*(1-(SUM($E85:H85)/$F$82))*$F$82*'Fixed Data'!F$52)),0)</f>
        <v>-7.1850354333596822E-2</v>
      </c>
      <c r="J85" s="21">
        <f>IF($F$82&lt;0,(IF(2050-I$80&lt;=0,0,(2/(2050-I$80+1))*(1-(SUM($E85:I85)/$F$82))*$F$82*'Fixed Data'!G$52)),0)</f>
        <v>-6.8257836616916992E-2</v>
      </c>
      <c r="K85" s="21">
        <f>IF($F$82&lt;0,(IF(2050-J$80&lt;=0,0,(2/(2050-J$80+1))*(1-(SUM($E85:J85)/$F$82))*$F$82*'Fixed Data'!H$52)),0)</f>
        <v>-6.4665318900237148E-2</v>
      </c>
      <c r="L85" s="21">
        <f>IF($F$82&lt;0,(IF(2050-K$80&lt;=0,0,(2/(2050-K$80+1))*(1-(SUM($E85:K85)/$F$82))*$F$82*'Fixed Data'!I$52)),0)</f>
        <v>-6.1072801183557304E-2</v>
      </c>
      <c r="M85" s="21">
        <f>IF($F$82&lt;0,(IF(2050-L$80&lt;=0,0,(2/(2050-L$80+1))*(1-(SUM($E85:L85)/$F$82))*$F$82*'Fixed Data'!J$52)),0)</f>
        <v>-5.748028346687746E-2</v>
      </c>
      <c r="N85" s="21">
        <f>IF($F$82&lt;0,(IF(2050-M$80&lt;=0,0,(2/(2050-M$80+1))*(1-(SUM($E85:M85)/$F$82))*$F$82*'Fixed Data'!K$52)),0)</f>
        <v>-5.3887765750197623E-2</v>
      </c>
      <c r="O85" s="21">
        <f>IF($F$82&lt;0,(IF(2050-N$80&lt;=0,0,(2/(2050-N$80+1))*(1-(SUM($E85:N85)/$F$82))*$F$82*'Fixed Data'!L$52)),0)</f>
        <v>-5.0295248033517787E-2</v>
      </c>
      <c r="P85" s="21">
        <f>IF($F$82&lt;0,(IF(2050-O$80&lt;=0,0,(2/(2050-O$80+1))*(1-(SUM($E85:O85)/$F$82))*$F$82*'Fixed Data'!M$52)),0)</f>
        <v>-4.6702730316837943E-2</v>
      </c>
      <c r="Q85" s="21">
        <f>IF($F$82&lt;0,(IF(2050-P$80&lt;=0,0,(2/(2050-P$80+1))*(1-(SUM($E85:P85)/$F$82))*$F$82*'Fixed Data'!N$52)),0)</f>
        <v>-4.3110212600158113E-2</v>
      </c>
      <c r="R85" s="21">
        <f>IF($F$82&lt;0,(IF(2050-Q$80&lt;=0,0,(2/(2050-Q$80+1))*(1-(SUM($E85:Q85)/$F$82))*$F$82*'Fixed Data'!O$52)),0)</f>
        <v>-3.9517694883478262E-2</v>
      </c>
      <c r="S85" s="21">
        <f>IF($F$82&lt;0,(IF(2050-R$80&lt;=0,0,(2/(2050-R$80+1))*(1-(SUM($E85:R85)/$F$82))*$F$82*'Fixed Data'!P$52)),0)</f>
        <v>-3.5925177166798425E-2</v>
      </c>
      <c r="T85" s="21">
        <f>IF($F$82&lt;0,(IF(2050-S$80&lt;=0,0,(2/(2050-S$80+1))*(1-(SUM($E85:S85)/$F$82))*$F$82*'Fixed Data'!Q$52)),0)</f>
        <v>-3.2332659450118588E-2</v>
      </c>
      <c r="U85" s="21">
        <f>IF($F$82&lt;0,(IF(2050-T$80&lt;=0,0,(2/(2050-T$80+1))*(1-(SUM($E85:T85)/$F$82))*$F$82*'Fixed Data'!R$52)),0)</f>
        <v>-2.8740141733438744E-2</v>
      </c>
      <c r="V85" s="21">
        <f>IF($F$82&lt;0,(IF(2050-U$80&lt;=0,0,(2/(2050-U$80+1))*(1-(SUM($E85:U85)/$F$82))*$F$82*'Fixed Data'!S$52)),0)</f>
        <v>-2.5147624016758897E-2</v>
      </c>
      <c r="W85" s="21">
        <f>IF($F$82&lt;0,(IF(2050-V$80&lt;=0,0,(2/(2050-V$80+1))*(1-(SUM($E85:V85)/$F$82))*$F$82*'Fixed Data'!T$52)),0)</f>
        <v>-2.1555106300079067E-2</v>
      </c>
      <c r="X85" s="21">
        <f>IF($F$82&lt;0,(IF(2050-W$80&lt;=0,0,(2/(2050-W$80+1))*(1-(SUM($E85:W85)/$F$82))*$F$82*'Fixed Data'!U$52)),0)</f>
        <v>-1.7962588583399237E-2</v>
      </c>
      <c r="Y85" s="21">
        <f>IF($F$82&lt;0,(IF(2050-X$80&lt;=0,0,(2/(2050-X$80+1))*(1-(SUM($E85:X85)/$F$82))*$F$82*'Fixed Data'!V$52)),0)</f>
        <v>-1.4370070866719365E-2</v>
      </c>
      <c r="Z85" s="21">
        <f>IF($F$82&lt;0,(IF(2050-Y$80&lt;=0,0,(2/(2050-Y$80+1))*(1-(SUM($E85:Y85)/$F$82))*$F$82*'Fixed Data'!W$52)),0)</f>
        <v>-1.0777553150039513E-2</v>
      </c>
      <c r="AA85" s="21">
        <f>IF($F$82&lt;0,(IF(2050-Z$80&lt;=0,0,(2/(2050-Z$80+1))*(1-(SUM($E85:Z85)/$F$82))*$F$82*'Fixed Data'!X$52)),0)</f>
        <v>-7.1850354333597077E-3</v>
      </c>
      <c r="AB85" s="21">
        <f>IF($F$82&lt;0,(IF(2050-AA$80&lt;=0,0,(2/(2050-AA$80+1))*(1-(SUM($E85:AA85)/$F$82))*$F$82*'Fixed Data'!Y$52)),0)</f>
        <v>-3.5925177166799215E-3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-7.2904660938181834E-2</v>
      </c>
      <c r="I86" s="21">
        <f>IF($G$82&lt;0,(IF(2050-H$80&lt;=0,0,(2/(2050-H$80+1))*(1-(SUM($E86:H86)/$G$82))*$G$82*'Fixed Data'!F$52)),0)</f>
        <v>-6.9433010417316032E-2</v>
      </c>
      <c r="J86" s="21">
        <f>IF($G$82&lt;0,(IF(2050-I$80&lt;=0,0,(2/(2050-I$80+1))*(1-(SUM($E86:I86)/$G$82))*$G$82*'Fixed Data'!G$52)),0)</f>
        <v>-6.5961359896450231E-2</v>
      </c>
      <c r="K86" s="21">
        <f>IF($G$82&lt;0,(IF(2050-J$80&lt;=0,0,(2/(2050-J$80+1))*(1-(SUM($E86:J86)/$G$82))*$G$82*'Fixed Data'!H$52)),0)</f>
        <v>-6.2489709375584415E-2</v>
      </c>
      <c r="L86" s="21">
        <f>IF($G$82&lt;0,(IF(2050-K$80&lt;=0,0,(2/(2050-K$80+1))*(1-(SUM($E86:K86)/$G$82))*$G$82*'Fixed Data'!I$52)),0)</f>
        <v>-5.9018058854718621E-2</v>
      </c>
      <c r="M86" s="21">
        <f>IF($G$82&lt;0,(IF(2050-L$80&lt;=0,0,(2/(2050-L$80+1))*(1-(SUM($E86:L86)/$G$82))*$G$82*'Fixed Data'!J$52)),0)</f>
        <v>-5.5546408333852826E-2</v>
      </c>
      <c r="N86" s="21">
        <f>IF($G$82&lt;0,(IF(2050-M$80&lt;=0,0,(2/(2050-M$80+1))*(1-(SUM($E86:M86)/$G$82))*$G$82*'Fixed Data'!K$52)),0)</f>
        <v>-5.2074757812987017E-2</v>
      </c>
      <c r="O86" s="21">
        <f>IF($G$82&lt;0,(IF(2050-N$80&lt;=0,0,(2/(2050-N$80+1))*(1-(SUM($E86:N86)/$G$82))*$G$82*'Fixed Data'!L$52)),0)</f>
        <v>-4.8603107292121223E-2</v>
      </c>
      <c r="P86" s="21">
        <f>IF($G$82&lt;0,(IF(2050-O$80&lt;=0,0,(2/(2050-O$80+1))*(1-(SUM($E86:O86)/$G$82))*$G$82*'Fixed Data'!M$52)),0)</f>
        <v>-4.5131456771255414E-2</v>
      </c>
      <c r="Q86" s="21">
        <f>IF($G$82&lt;0,(IF(2050-P$80&lt;=0,0,(2/(2050-P$80+1))*(1-(SUM($E86:P86)/$G$82))*$G$82*'Fixed Data'!N$52)),0)</f>
        <v>-4.1659806250389619E-2</v>
      </c>
      <c r="R86" s="21">
        <f>IF($G$82&lt;0,(IF(2050-Q$80&lt;=0,0,(2/(2050-Q$80+1))*(1-(SUM($E86:Q86)/$G$82))*$G$82*'Fixed Data'!O$52)),0)</f>
        <v>-3.8188155729523811E-2</v>
      </c>
      <c r="S86" s="21">
        <f>IF($G$82&lt;0,(IF(2050-R$80&lt;=0,0,(2/(2050-R$80+1))*(1-(SUM($E86:R86)/$G$82))*$G$82*'Fixed Data'!P$52)),0)</f>
        <v>-3.4716505208658009E-2</v>
      </c>
      <c r="T86" s="21">
        <f>IF($G$82&lt;0,(IF(2050-S$80&lt;=0,0,(2/(2050-S$80+1))*(1-(SUM($E86:S86)/$G$82))*$G$82*'Fixed Data'!Q$52)),0)</f>
        <v>-3.1244854687792208E-2</v>
      </c>
      <c r="U86" s="21">
        <f>IF($G$82&lt;0,(IF(2050-T$80&lt;=0,0,(2/(2050-T$80+1))*(1-(SUM($E86:T86)/$G$82))*$G$82*'Fixed Data'!R$52)),0)</f>
        <v>-2.7773204166926399E-2</v>
      </c>
      <c r="V86" s="21">
        <f>IF($G$82&lt;0,(IF(2050-U$80&lt;=0,0,(2/(2050-U$80+1))*(1-(SUM($E86:U86)/$G$82))*$G$82*'Fixed Data'!S$52)),0)</f>
        <v>-2.4301553646060587E-2</v>
      </c>
      <c r="W86" s="21">
        <f>IF($G$82&lt;0,(IF(2050-V$80&lt;=0,0,(2/(2050-V$80+1))*(1-(SUM($E86:V86)/$G$82))*$G$82*'Fixed Data'!T$52)),0)</f>
        <v>-2.0829903125194817E-2</v>
      </c>
      <c r="X86" s="21">
        <f>IF($G$82&lt;0,(IF(2050-W$80&lt;=0,0,(2/(2050-W$80+1))*(1-(SUM($E86:W86)/$G$82))*$G$82*'Fixed Data'!U$52)),0)</f>
        <v>-1.735825260432898E-2</v>
      </c>
      <c r="Y86" s="21">
        <f>IF($G$82&lt;0,(IF(2050-X$80&lt;=0,0,(2/(2050-X$80+1))*(1-(SUM($E86:X86)/$G$82))*$G$82*'Fixed Data'!V$52)),0)</f>
        <v>-1.38866020834632E-2</v>
      </c>
      <c r="Z86" s="21">
        <f>IF($G$82&lt;0,(IF(2050-Y$80&lt;=0,0,(2/(2050-Y$80+1))*(1-(SUM($E86:Y86)/$G$82))*$G$82*'Fixed Data'!W$52)),0)</f>
        <v>-1.0414951562597408E-2</v>
      </c>
      <c r="AA86" s="21">
        <f>IF($G$82&lt;0,(IF(2050-Z$80&lt;=0,0,(2/(2050-Z$80+1))*(1-(SUM($E86:Z86)/$G$82))*$G$82*'Fixed Data'!X$52)),0)</f>
        <v>-6.9433010417316041E-3</v>
      </c>
      <c r="AB86" s="21">
        <f>IF($G$82&lt;0,(IF(2050-AA$80&lt;=0,0,(2/(2050-AA$80+1))*(1-(SUM($E86:AA86)/$G$82))*$G$82*'Fixed Data'!Y$52)),0)</f>
        <v>-3.4716505208658619E-3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-5.7478121744761891E-2</v>
      </c>
      <c r="J87" s="21">
        <f>IF($H$82&lt;0,(IF(2050-I$80&lt;=0,0,(2/(2050-I$80+1))*(1-(SUM($E87:I87)/$H$82))*$H$82*'Fixed Data'!G$52)),0)</f>
        <v>-5.4604215657523804E-2</v>
      </c>
      <c r="K87" s="21">
        <f>IF($H$82&lt;0,(IF(2050-J$80&lt;=0,0,(2/(2050-J$80+1))*(1-(SUM($E87:J87)/$H$82))*$H$82*'Fixed Data'!H$52)),0)</f>
        <v>-5.1730309570285703E-2</v>
      </c>
      <c r="L87" s="21">
        <f>IF($H$82&lt;0,(IF(2050-K$80&lt;=0,0,(2/(2050-K$80+1))*(1-(SUM($E87:K87)/$H$82))*$H$82*'Fixed Data'!I$52)),0)</f>
        <v>-4.8856403483047608E-2</v>
      </c>
      <c r="M87" s="21">
        <f>IF($H$82&lt;0,(IF(2050-L$80&lt;=0,0,(2/(2050-L$80+1))*(1-(SUM($E87:L87)/$H$82))*$H$82*'Fixed Data'!J$52)),0)</f>
        <v>-4.5982497395809507E-2</v>
      </c>
      <c r="N87" s="21">
        <f>IF($H$82&lt;0,(IF(2050-M$80&lt;=0,0,(2/(2050-M$80+1))*(1-(SUM($E87:M87)/$H$82))*$H$82*'Fixed Data'!K$52)),0)</f>
        <v>-4.310859130857142E-2</v>
      </c>
      <c r="O87" s="21">
        <f>IF($H$82&lt;0,(IF(2050-N$80&lt;=0,0,(2/(2050-N$80+1))*(1-(SUM($E87:N87)/$H$82))*$H$82*'Fixed Data'!L$52)),0)</f>
        <v>-4.0234685221333326E-2</v>
      </c>
      <c r="P87" s="21">
        <f>IF($H$82&lt;0,(IF(2050-O$80&lt;=0,0,(2/(2050-O$80+1))*(1-(SUM($E87:O87)/$H$82))*$H$82*'Fixed Data'!M$52)),0)</f>
        <v>-3.7360779134095232E-2</v>
      </c>
      <c r="Q87" s="21">
        <f>IF($H$82&lt;0,(IF(2050-P$80&lt;=0,0,(2/(2050-P$80+1))*(1-(SUM($E87:P87)/$H$82))*$H$82*'Fixed Data'!N$52)),0)</f>
        <v>-3.4486873046857137E-2</v>
      </c>
      <c r="R87" s="21">
        <f>IF($H$82&lt;0,(IF(2050-Q$80&lt;=0,0,(2/(2050-Q$80+1))*(1-(SUM($E87:Q87)/$H$82))*$H$82*'Fixed Data'!O$52)),0)</f>
        <v>-3.1612966959619029E-2</v>
      </c>
      <c r="S87" s="21">
        <f>IF($H$82&lt;0,(IF(2050-R$80&lt;=0,0,(2/(2050-R$80+1))*(1-(SUM($E87:R87)/$H$82))*$H$82*'Fixed Data'!P$52)),0)</f>
        <v>-2.8739060872380942E-2</v>
      </c>
      <c r="T87" s="21">
        <f>IF($H$82&lt;0,(IF(2050-S$80&lt;=0,0,(2/(2050-S$80+1))*(1-(SUM($E87:S87)/$H$82))*$H$82*'Fixed Data'!Q$52)),0)</f>
        <v>-2.5865154785142855E-2</v>
      </c>
      <c r="U87" s="21">
        <f>IF($H$82&lt;0,(IF(2050-T$80&lt;=0,0,(2/(2050-T$80+1))*(1-(SUM($E87:T87)/$H$82))*$H$82*'Fixed Data'!R$52)),0)</f>
        <v>-2.2991248697904747E-2</v>
      </c>
      <c r="V87" s="21">
        <f>IF($H$82&lt;0,(IF(2050-U$80&lt;=0,0,(2/(2050-U$80+1))*(1-(SUM($E87:U87)/$H$82))*$H$82*'Fixed Data'!S$52)),0)</f>
        <v>-2.0117342610666659E-2</v>
      </c>
      <c r="W87" s="21">
        <f>IF($H$82&lt;0,(IF(2050-V$80&lt;=0,0,(2/(2050-V$80+1))*(1-(SUM($E87:V87)/$H$82))*$H$82*'Fixed Data'!T$52)),0)</f>
        <v>-1.7243436523428562E-2</v>
      </c>
      <c r="X87" s="21">
        <f>IF($H$82&lt;0,(IF(2050-W$80&lt;=0,0,(2/(2050-W$80+1))*(1-(SUM($E87:W87)/$H$82))*$H$82*'Fixed Data'!U$52)),0)</f>
        <v>-1.436953043619049E-2</v>
      </c>
      <c r="Y87" s="21">
        <f>IF($H$82&lt;0,(IF(2050-X$80&lt;=0,0,(2/(2050-X$80+1))*(1-(SUM($E87:X87)/$H$82))*$H$82*'Fixed Data'!V$52)),0)</f>
        <v>-1.1495624348952392E-2</v>
      </c>
      <c r="Z87" s="21">
        <f>IF($H$82&lt;0,(IF(2050-Y$80&lt;=0,0,(2/(2050-Y$80+1))*(1-(SUM($E87:Y87)/$H$82))*$H$82*'Fixed Data'!W$52)),0)</f>
        <v>-8.6217182617143208E-3</v>
      </c>
      <c r="AA87" s="21">
        <f>IF($H$82&lt;0,(IF(2050-Z$80&lt;=0,0,(2/(2050-Z$80+1))*(1-(SUM($E87:Z87)/$H$82))*$H$82*'Fixed Data'!X$52)),0)</f>
        <v>-5.7478121744762127E-3</v>
      </c>
      <c r="AB87" s="21">
        <f>IF($H$82&lt;0,(IF(2050-AA$80&lt;=0,0,(2/(2050-AA$80+1))*(1-(SUM($E87:AA87)/$H$82))*$H$82*'Fixed Data'!Y$52)),0)</f>
        <v>-2.8739060872381515E-3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-5.7302851831999992E-2</v>
      </c>
      <c r="K88" s="21">
        <f>IF($I$82&lt;0,(IF(2050-J$80&lt;=0,0,(2/(2050-J$80+1))*(1-(SUM($E88:J88)/$I$82))*$I$82*'Fixed Data'!H$52)),0)</f>
        <v>-5.4286912261894728E-2</v>
      </c>
      <c r="L88" s="21">
        <f>IF($I$82&lt;0,(IF(2050-K$80&lt;=0,0,(2/(2050-K$80+1))*(1-(SUM($E88:K88)/$I$82))*$I$82*'Fixed Data'!I$52)),0)</f>
        <v>-5.1270972691789464E-2</v>
      </c>
      <c r="M88" s="21">
        <f>IF($I$82&lt;0,(IF(2050-L$80&lt;=0,0,(2/(2050-L$80+1))*(1-(SUM($E88:L88)/$I$82))*$I$82*'Fixed Data'!J$52)),0)</f>
        <v>-4.82550331216842E-2</v>
      </c>
      <c r="N88" s="21">
        <f>IF($I$82&lt;0,(IF(2050-M$80&lt;=0,0,(2/(2050-M$80+1))*(1-(SUM($E88:M88)/$I$82))*$I$82*'Fixed Data'!K$52)),0)</f>
        <v>-4.5239093551578936E-2</v>
      </c>
      <c r="O88" s="21">
        <f>IF($I$82&lt;0,(IF(2050-N$80&lt;=0,0,(2/(2050-N$80+1))*(1-(SUM($E88:N88)/$I$82))*$I$82*'Fixed Data'!L$52)),0)</f>
        <v>-4.2223153981473673E-2</v>
      </c>
      <c r="P88" s="21">
        <f>IF($I$82&lt;0,(IF(2050-O$80&lt;=0,0,(2/(2050-O$80+1))*(1-(SUM($E88:O88)/$I$82))*$I$82*'Fixed Data'!M$52)),0)</f>
        <v>-3.9207214411368416E-2</v>
      </c>
      <c r="Q88" s="21">
        <f>IF($I$82&lt;0,(IF(2050-P$80&lt;=0,0,(2/(2050-P$80+1))*(1-(SUM($E88:P88)/$I$82))*$I$82*'Fixed Data'!N$52)),0)</f>
        <v>-3.6191274841263145E-2</v>
      </c>
      <c r="R88" s="21">
        <f>IF($I$82&lt;0,(IF(2050-Q$80&lt;=0,0,(2/(2050-Q$80+1))*(1-(SUM($E88:Q88)/$I$82))*$I$82*'Fixed Data'!O$52)),0)</f>
        <v>-3.3175335271157888E-2</v>
      </c>
      <c r="S88" s="21">
        <f>IF($I$82&lt;0,(IF(2050-R$80&lt;=0,0,(2/(2050-R$80+1))*(1-(SUM($E88:R88)/$I$82))*$I$82*'Fixed Data'!P$52)),0)</f>
        <v>-3.0159395701052617E-2</v>
      </c>
      <c r="T88" s="21">
        <f>IF($I$82&lt;0,(IF(2050-S$80&lt;=0,0,(2/(2050-S$80+1))*(1-(SUM($E88:S88)/$I$82))*$I$82*'Fixed Data'!Q$52)),0)</f>
        <v>-2.714345613094735E-2</v>
      </c>
      <c r="U88" s="21">
        <f>IF($I$82&lt;0,(IF(2050-T$80&lt;=0,0,(2/(2050-T$80+1))*(1-(SUM($E88:T88)/$I$82))*$I$82*'Fixed Data'!R$52)),0)</f>
        <v>-2.412751656084209E-2</v>
      </c>
      <c r="V88" s="21">
        <f>IF($I$82&lt;0,(IF(2050-U$80&lt;=0,0,(2/(2050-U$80+1))*(1-(SUM($E88:U88)/$I$82))*$I$82*'Fixed Data'!S$52)),0)</f>
        <v>-2.1111576990736826E-2</v>
      </c>
      <c r="W88" s="21">
        <f>IF($I$82&lt;0,(IF(2050-V$80&lt;=0,0,(2/(2050-V$80+1))*(1-(SUM($E88:V88)/$I$82))*$I$82*'Fixed Data'!T$52)),0)</f>
        <v>-1.8095637420631555E-2</v>
      </c>
      <c r="X88" s="21">
        <f>IF($I$82&lt;0,(IF(2050-W$80&lt;=0,0,(2/(2050-W$80+1))*(1-(SUM($E88:W88)/$I$82))*$I$82*'Fixed Data'!U$52)),0)</f>
        <v>-1.5079697850526274E-2</v>
      </c>
      <c r="Y88" s="21">
        <f>IF($I$82&lt;0,(IF(2050-X$80&lt;=0,0,(2/(2050-X$80+1))*(1-(SUM($E88:X88)/$I$82))*$I$82*'Fixed Data'!V$52)),0)</f>
        <v>-1.2063758280421012E-2</v>
      </c>
      <c r="Z88" s="21">
        <f>IF($I$82&lt;0,(IF(2050-Y$80&lt;=0,0,(2/(2050-Y$80+1))*(1-(SUM($E88:Y88)/$I$82))*$I$82*'Fixed Data'!W$52)),0)</f>
        <v>-9.0478187103157203E-3</v>
      </c>
      <c r="AA88" s="21">
        <f>IF($I$82&lt;0,(IF(2050-Z$80&lt;=0,0,(2/(2050-Z$80+1))*(1-(SUM($E88:Z88)/$I$82))*$I$82*'Fixed Data'!X$52)),0)</f>
        <v>-6.0318791402105441E-3</v>
      </c>
      <c r="AB88" s="21">
        <f>IF($I$82&lt;0,(IF(2050-AA$80&lt;=0,0,(2/(2050-AA$80+1))*(1-(SUM($E88:AA88)/$I$82))*$I$82*'Fixed Data'!Y$52)),0)</f>
        <v>-3.0159395701052721E-3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-6.8119308526666644E-2</v>
      </c>
      <c r="G128" s="21">
        <f t="shared" si="10"/>
        <v>-0.14419298922724633</v>
      </c>
      <c r="H128" s="21">
        <f t="shared" si="10"/>
        <v>-0.21054342338237153</v>
      </c>
      <c r="I128" s="21">
        <f t="shared" si="10"/>
        <v>-0.25799566782321098</v>
      </c>
      <c r="J128" s="21">
        <f t="shared" si="10"/>
        <v>-0.30239873626405039</v>
      </c>
      <c r="K128" s="21">
        <f t="shared" si="10"/>
        <v>-0.28648301330278458</v>
      </c>
      <c r="L128" s="21">
        <f t="shared" si="10"/>
        <v>-0.27056729034151877</v>
      </c>
      <c r="M128" s="21">
        <f t="shared" si="10"/>
        <v>-0.25465156738025296</v>
      </c>
      <c r="N128" s="21">
        <f t="shared" si="10"/>
        <v>-0.23873584441898715</v>
      </c>
      <c r="O128" s="21">
        <f t="shared" si="10"/>
        <v>-0.22282012145772137</v>
      </c>
      <c r="P128" s="21">
        <f t="shared" si="10"/>
        <v>-0.20690439849645553</v>
      </c>
      <c r="Q128" s="21">
        <f t="shared" si="10"/>
        <v>-0.19098867553518975</v>
      </c>
      <c r="R128" s="21">
        <f t="shared" si="10"/>
        <v>-0.17507295257392391</v>
      </c>
      <c r="S128" s="21">
        <f t="shared" si="10"/>
        <v>-0.15915722961265813</v>
      </c>
      <c r="T128" s="21">
        <f t="shared" si="10"/>
        <v>-0.14324150665139232</v>
      </c>
      <c r="U128" s="21">
        <f t="shared" si="10"/>
        <v>-0.12732578369012645</v>
      </c>
      <c r="V128" s="21">
        <f t="shared" si="10"/>
        <v>-0.11141006072886064</v>
      </c>
      <c r="W128" s="21">
        <f t="shared" si="10"/>
        <v>-9.5494337767594861E-2</v>
      </c>
      <c r="X128" s="21">
        <f t="shared" si="10"/>
        <v>-7.9578614806329037E-2</v>
      </c>
      <c r="Y128" s="21">
        <f t="shared" si="10"/>
        <v>-6.3662891845063227E-2</v>
      </c>
      <c r="Z128" s="21">
        <f t="shared" si="10"/>
        <v>-4.7747168883797389E-2</v>
      </c>
      <c r="AA128" s="21">
        <f t="shared" si="10"/>
        <v>-3.1831445922531718E-2</v>
      </c>
      <c r="AB128" s="21">
        <f t="shared" si="10"/>
        <v>-1.5915722961266032E-2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-0.81743170231999984</v>
      </c>
      <c r="G129" s="21">
        <f t="shared" ref="G129:AW129" si="11">F131</f>
        <v>-1.6582193761133333</v>
      </c>
      <c r="H129" s="21">
        <f t="shared" si="11"/>
        <v>-2.3159776572060871</v>
      </c>
      <c r="I129" s="21">
        <f t="shared" si="11"/>
        <v>-2.7089545121437153</v>
      </c>
      <c r="J129" s="21">
        <f t="shared" si="11"/>
        <v>-3.0239873626405043</v>
      </c>
      <c r="K129" s="21">
        <f t="shared" si="11"/>
        <v>-2.7215886263764539</v>
      </c>
      <c r="L129" s="21">
        <f t="shared" si="11"/>
        <v>-2.4351056130736692</v>
      </c>
      <c r="M129" s="21">
        <f t="shared" si="11"/>
        <v>-2.1645383227321506</v>
      </c>
      <c r="N129" s="21">
        <f t="shared" si="11"/>
        <v>-1.9098867553518977</v>
      </c>
      <c r="O129" s="21">
        <f t="shared" si="11"/>
        <v>-1.6711509109329106</v>
      </c>
      <c r="P129" s="21">
        <f t="shared" si="11"/>
        <v>-1.4483307894751891</v>
      </c>
      <c r="Q129" s="21">
        <f t="shared" si="11"/>
        <v>-1.2414263909787335</v>
      </c>
      <c r="R129" s="21">
        <f t="shared" si="11"/>
        <v>-1.0504377154435438</v>
      </c>
      <c r="S129" s="21">
        <f t="shared" si="11"/>
        <v>-0.87536476286961995</v>
      </c>
      <c r="T129" s="21">
        <f t="shared" si="11"/>
        <v>-0.71620753325696185</v>
      </c>
      <c r="U129" s="21">
        <f t="shared" si="11"/>
        <v>-0.5729660266055695</v>
      </c>
      <c r="V129" s="21">
        <f t="shared" si="11"/>
        <v>-0.44564024291544302</v>
      </c>
      <c r="W129" s="21">
        <f t="shared" si="11"/>
        <v>-0.3342301821865824</v>
      </c>
      <c r="X129" s="21">
        <f t="shared" si="11"/>
        <v>-0.23873584441898754</v>
      </c>
      <c r="Y129" s="21">
        <f t="shared" si="11"/>
        <v>-0.15915722961265849</v>
      </c>
      <c r="Z129" s="21">
        <f t="shared" si="11"/>
        <v>-9.5494337767595264E-2</v>
      </c>
      <c r="AA129" s="21">
        <f t="shared" si="11"/>
        <v>-4.7747168883797875E-2</v>
      </c>
      <c r="AB129" s="21">
        <f t="shared" si="11"/>
        <v>-1.5915722961266157E-2</v>
      </c>
      <c r="AC129" s="21">
        <f t="shared" si="11"/>
        <v>-1.2490009027033011E-16</v>
      </c>
      <c r="AD129" s="21">
        <f t="shared" si="11"/>
        <v>-1.2490009027033011E-16</v>
      </c>
      <c r="AE129" s="21">
        <f t="shared" si="11"/>
        <v>-1.2490009027033011E-16</v>
      </c>
      <c r="AF129" s="21">
        <f t="shared" si="11"/>
        <v>-1.2490009027033011E-16</v>
      </c>
      <c r="AG129" s="21">
        <f t="shared" si="11"/>
        <v>-1.2490009027033011E-16</v>
      </c>
      <c r="AH129" s="21">
        <f t="shared" si="11"/>
        <v>-1.2490009027033011E-16</v>
      </c>
      <c r="AI129" s="21">
        <f t="shared" si="11"/>
        <v>-1.2490009027033011E-16</v>
      </c>
      <c r="AJ129" s="21">
        <f t="shared" si="11"/>
        <v>-1.2490009027033011E-16</v>
      </c>
      <c r="AK129" s="21">
        <f t="shared" si="11"/>
        <v>-1.2490009027033011E-16</v>
      </c>
      <c r="AL129" s="21">
        <f t="shared" si="11"/>
        <v>-1.2490009027033011E-16</v>
      </c>
      <c r="AM129" s="21">
        <f t="shared" si="11"/>
        <v>-1.2490009027033011E-16</v>
      </c>
      <c r="AN129" s="21">
        <f t="shared" si="11"/>
        <v>-1.2490009027033011E-16</v>
      </c>
      <c r="AO129" s="21">
        <f t="shared" si="11"/>
        <v>-1.2490009027033011E-16</v>
      </c>
      <c r="AP129" s="21">
        <f t="shared" si="11"/>
        <v>-1.2490009027033011E-16</v>
      </c>
      <c r="AQ129" s="21">
        <f t="shared" si="11"/>
        <v>-1.2490009027033011E-16</v>
      </c>
      <c r="AR129" s="21">
        <f t="shared" si="11"/>
        <v>-1.2490009027033011E-16</v>
      </c>
      <c r="AS129" s="21">
        <f t="shared" si="11"/>
        <v>-1.2490009027033011E-16</v>
      </c>
      <c r="AT129" s="21">
        <f t="shared" si="11"/>
        <v>-1.2490009027033011E-16</v>
      </c>
      <c r="AU129" s="21">
        <f t="shared" si="11"/>
        <v>-1.2490009027033011E-16</v>
      </c>
      <c r="AV129" s="21">
        <f t="shared" si="11"/>
        <v>-1.2490009027033011E-16</v>
      </c>
      <c r="AW129" s="21">
        <f t="shared" si="11"/>
        <v>-1.2490009027033011E-16</v>
      </c>
      <c r="AX129" s="21">
        <f>AW131</f>
        <v>-1.2490009027033011E-16</v>
      </c>
      <c r="AY129" s="21">
        <f>AX131</f>
        <v>-1.2490009027033011E-16</v>
      </c>
      <c r="AZ129" s="21">
        <f>AY131</f>
        <v>-1.2490009027033011E-16</v>
      </c>
      <c r="BA129" s="21">
        <f>AZ131</f>
        <v>-1.2490009027033011E-16</v>
      </c>
      <c r="BB129" s="21">
        <f>BA131</f>
        <v>-1.2490009027033011E-16</v>
      </c>
    </row>
    <row r="130" spans="1:54" ht="15" customHeight="1" outlineLevel="2">
      <c r="A130" s="8"/>
      <c r="B130" t="s">
        <v>457</v>
      </c>
      <c r="C130" t="s">
        <v>458</v>
      </c>
      <c r="D130" t="s">
        <v>389</v>
      </c>
      <c r="E130" s="21">
        <f>E131*(1/(1+'Fixed Data'!$B$10))</f>
        <v>-0.78659709615088524</v>
      </c>
      <c r="F130" s="21">
        <f>F131*(1/(1+'Fixed Data'!$B$10))</f>
        <v>-1.5956691456055943</v>
      </c>
      <c r="G130" s="21">
        <f>G131*(1/(1+'Fixed Data'!$B$10))</f>
        <v>-2.2286159134007768</v>
      </c>
      <c r="H130" s="21">
        <f>H131*(1/(1+'Fixed Data'!$B$10))</f>
        <v>-2.6067691610312891</v>
      </c>
      <c r="I130" s="21">
        <f>I131*(1/(1+'Fixed Data'!$B$10))</f>
        <v>-2.909918555273773</v>
      </c>
      <c r="J130" s="21">
        <f>J131*(1/(1+'Fixed Data'!$B$10))</f>
        <v>-2.6189266997463956</v>
      </c>
      <c r="K130" s="21">
        <f>K131*(1/(1+'Fixed Data'!$B$10))</f>
        <v>-2.3432502050362487</v>
      </c>
      <c r="L130" s="21">
        <f>L131*(1/(1+'Fixed Data'!$B$10))</f>
        <v>-2.0828890711433323</v>
      </c>
      <c r="M130" s="21">
        <f>M131*(1/(1+'Fixed Data'!$B$10))</f>
        <v>-1.8378432980676462</v>
      </c>
      <c r="N130" s="21">
        <f>N131*(1/(1+'Fixed Data'!$B$10))</f>
        <v>-1.6081128858091904</v>
      </c>
      <c r="O130" s="21">
        <f>O131*(1/(1+'Fixed Data'!$B$10))</f>
        <v>-1.3936978343679651</v>
      </c>
      <c r="P130" s="21">
        <f>P131*(1/(1+'Fixed Data'!$B$10))</f>
        <v>-1.1945981437439701</v>
      </c>
      <c r="Q130" s="21">
        <f>Q131*(1/(1+'Fixed Data'!$B$10))</f>
        <v>-1.0108138139372056</v>
      </c>
      <c r="R130" s="21">
        <f>R131*(1/(1+'Fixed Data'!$B$10))</f>
        <v>-0.84234484494767137</v>
      </c>
      <c r="S130" s="21">
        <f>S131*(1/(1+'Fixed Data'!$B$10))</f>
        <v>-0.68919123677536753</v>
      </c>
      <c r="T130" s="21">
        <f>T131*(1/(1+'Fixed Data'!$B$10))</f>
        <v>-0.55135298942029409</v>
      </c>
      <c r="U130" s="21">
        <f>U131*(1/(1+'Fixed Data'!$B$10))</f>
        <v>-0.42883010288245099</v>
      </c>
      <c r="V130" s="21">
        <f>V131*(1/(1+'Fixed Data'!$B$10))</f>
        <v>-0.3216225771618384</v>
      </c>
      <c r="W130" s="21">
        <f>W131*(1/(1+'Fixed Data'!$B$10))</f>
        <v>-0.22973041225845608</v>
      </c>
      <c r="X130" s="21">
        <f>X131*(1/(1+'Fixed Data'!$B$10))</f>
        <v>-0.1531536081723042</v>
      </c>
      <c r="Y130" s="21">
        <f>Y131*(1/(1+'Fixed Data'!$B$10))</f>
        <v>-9.1892164903382673E-2</v>
      </c>
      <c r="Z130" s="21">
        <f>Z131*(1/(1+'Fixed Data'!$B$10))</f>
        <v>-4.5946082451691572E-2</v>
      </c>
      <c r="AA130" s="21">
        <f>AA131*(1/(1+'Fixed Data'!$B$10))</f>
        <v>-1.5315360817230715E-2</v>
      </c>
      <c r="AB130" s="21">
        <f>AB131*(1/(1+'Fixed Data'!$B$10))</f>
        <v>-1.2018869348569104E-16</v>
      </c>
      <c r="AC130" s="21">
        <f>AC131*(1/(1+'Fixed Data'!$B$10))</f>
        <v>-1.2018869348569104E-16</v>
      </c>
      <c r="AD130" s="21">
        <f>AD131*(1/(1+'Fixed Data'!$B$10))</f>
        <v>-1.2018869348569104E-16</v>
      </c>
      <c r="AE130" s="21">
        <f>AE131*(1/(1+'Fixed Data'!$B$10))</f>
        <v>-1.2018869348569104E-16</v>
      </c>
      <c r="AF130" s="21">
        <f>AF131*(1/(1+'Fixed Data'!$B$10))</f>
        <v>-1.2018869348569104E-16</v>
      </c>
      <c r="AG130" s="21">
        <f>AG131*(1/(1+'Fixed Data'!$B$10))</f>
        <v>-1.2018869348569104E-16</v>
      </c>
      <c r="AH130" s="21">
        <f>AH131*(1/(1+'Fixed Data'!$B$10))</f>
        <v>-1.2018869348569104E-16</v>
      </c>
      <c r="AI130" s="21">
        <f>AI131*(1/(1+'Fixed Data'!$B$10))</f>
        <v>-1.2018869348569104E-16</v>
      </c>
      <c r="AJ130" s="21">
        <f>AJ131*(1/(1+'Fixed Data'!$B$10))</f>
        <v>-1.2018869348569104E-16</v>
      </c>
      <c r="AK130" s="21">
        <f>AK131*(1/(1+'Fixed Data'!$B$10))</f>
        <v>-1.2018869348569104E-16</v>
      </c>
      <c r="AL130" s="21">
        <f>AL131*(1/(1+'Fixed Data'!$B$10))</f>
        <v>-1.2018869348569104E-16</v>
      </c>
      <c r="AM130" s="21">
        <f>AM131*(1/(1+'Fixed Data'!$B$10))</f>
        <v>-1.2018869348569104E-16</v>
      </c>
      <c r="AN130" s="21">
        <f>AN131*(1/(1+'Fixed Data'!$B$10))</f>
        <v>-1.2018869348569104E-16</v>
      </c>
      <c r="AO130" s="21">
        <f>AO131*(1/(1+'Fixed Data'!$B$10))</f>
        <v>-1.2018869348569104E-16</v>
      </c>
      <c r="AP130" s="21">
        <f>AP131*(1/(1+'Fixed Data'!$B$10))</f>
        <v>-1.2018869348569104E-16</v>
      </c>
      <c r="AQ130" s="21">
        <f>AQ131*(1/(1+'Fixed Data'!$B$10))</f>
        <v>-1.2018869348569104E-16</v>
      </c>
      <c r="AR130" s="21">
        <f>AR131*(1/(1+'Fixed Data'!$B$10))</f>
        <v>-1.2018869348569104E-16</v>
      </c>
      <c r="AS130" s="21">
        <f>AS131*(1/(1+'Fixed Data'!$B$10))</f>
        <v>-1.2018869348569104E-16</v>
      </c>
      <c r="AT130" s="21">
        <f>AT131*(1/(1+'Fixed Data'!$B$10))</f>
        <v>-1.2018869348569104E-16</v>
      </c>
      <c r="AU130" s="21">
        <f>AU131*(1/(1+'Fixed Data'!$B$10))</f>
        <v>-1.2018869348569104E-16</v>
      </c>
      <c r="AV130" s="21">
        <f>AV131*(1/(1+'Fixed Data'!$B$10))</f>
        <v>-1.2018869348569104E-16</v>
      </c>
      <c r="AW130" s="21">
        <f>AW131*(1/(1+'Fixed Data'!$B$10))</f>
        <v>-1.2018869348569104E-16</v>
      </c>
      <c r="AX130" s="21">
        <f>AX131*(1/(1+'Fixed Data'!$B$10))</f>
        <v>-1.2018869348569104E-16</v>
      </c>
      <c r="AY130" s="21">
        <f>AY131*(1/(1+'Fixed Data'!$B$10))</f>
        <v>-1.2018869348569104E-16</v>
      </c>
      <c r="AZ130" s="21">
        <f>AZ131*(1/(1+'Fixed Data'!$B$10))</f>
        <v>-1.2018869348569104E-16</v>
      </c>
      <c r="BA130" s="21">
        <f>BA131*(1/(1+'Fixed Data'!$B$10))</f>
        <v>-1.2018869348569104E-16</v>
      </c>
      <c r="BB130" s="21">
        <f>BB131*(1/(1+'Fixed Data'!$B$10))</f>
        <v>-1.2018869348569104E-16</v>
      </c>
    </row>
    <row r="131" spans="1:54" ht="13.9" customHeight="1" outlineLevel="2">
      <c r="A131" s="8"/>
      <c r="B131" t="s">
        <v>459</v>
      </c>
      <c r="C131" t="s">
        <v>460</v>
      </c>
      <c r="D131" t="s">
        <v>389</v>
      </c>
      <c r="E131" s="21">
        <f t="shared" ref="E131:BB131" si="12">E82-E128+E129</f>
        <v>-0.81743170231999984</v>
      </c>
      <c r="F131" s="21">
        <f t="shared" si="12"/>
        <v>-1.6582193761133333</v>
      </c>
      <c r="G131" s="21">
        <f t="shared" si="12"/>
        <v>-2.3159776572060871</v>
      </c>
      <c r="H131" s="21">
        <f t="shared" si="12"/>
        <v>-2.7089545121437153</v>
      </c>
      <c r="I131" s="21">
        <f t="shared" si="12"/>
        <v>-3.0239873626405043</v>
      </c>
      <c r="J131" s="21">
        <f t="shared" si="12"/>
        <v>-2.7215886263764539</v>
      </c>
      <c r="K131" s="21">
        <f t="shared" si="12"/>
        <v>-2.4351056130736692</v>
      </c>
      <c r="L131" s="21">
        <f t="shared" si="12"/>
        <v>-2.1645383227321506</v>
      </c>
      <c r="M131" s="21">
        <f t="shared" si="12"/>
        <v>-1.9098867553518977</v>
      </c>
      <c r="N131" s="21">
        <f t="shared" si="12"/>
        <v>-1.6711509109329106</v>
      </c>
      <c r="O131" s="21">
        <f t="shared" si="12"/>
        <v>-1.4483307894751891</v>
      </c>
      <c r="P131" s="21">
        <f t="shared" si="12"/>
        <v>-1.2414263909787335</v>
      </c>
      <c r="Q131" s="21">
        <f t="shared" si="12"/>
        <v>-1.0504377154435438</v>
      </c>
      <c r="R131" s="21">
        <f t="shared" si="12"/>
        <v>-0.87536476286961995</v>
      </c>
      <c r="S131" s="21">
        <f t="shared" si="12"/>
        <v>-0.71620753325696185</v>
      </c>
      <c r="T131" s="21">
        <f t="shared" si="12"/>
        <v>-0.5729660266055695</v>
      </c>
      <c r="U131" s="21">
        <f t="shared" si="12"/>
        <v>-0.44564024291544302</v>
      </c>
      <c r="V131" s="21">
        <f t="shared" si="12"/>
        <v>-0.3342301821865824</v>
      </c>
      <c r="W131" s="21">
        <f t="shared" si="12"/>
        <v>-0.23873584441898754</v>
      </c>
      <c r="X131" s="21">
        <f t="shared" si="12"/>
        <v>-0.15915722961265849</v>
      </c>
      <c r="Y131" s="21">
        <f t="shared" si="12"/>
        <v>-9.5494337767595264E-2</v>
      </c>
      <c r="Z131" s="21">
        <f t="shared" si="12"/>
        <v>-4.7747168883797875E-2</v>
      </c>
      <c r="AA131" s="21">
        <f t="shared" si="12"/>
        <v>-1.5915722961266157E-2</v>
      </c>
      <c r="AB131" s="21">
        <f t="shared" si="12"/>
        <v>-1.2490009027033011E-16</v>
      </c>
      <c r="AC131" s="21">
        <f t="shared" si="12"/>
        <v>-1.2490009027033011E-16</v>
      </c>
      <c r="AD131" s="21">
        <f t="shared" si="12"/>
        <v>-1.2490009027033011E-16</v>
      </c>
      <c r="AE131" s="21">
        <f t="shared" si="12"/>
        <v>-1.2490009027033011E-16</v>
      </c>
      <c r="AF131" s="21">
        <f t="shared" si="12"/>
        <v>-1.2490009027033011E-16</v>
      </c>
      <c r="AG131" s="21">
        <f t="shared" si="12"/>
        <v>-1.2490009027033011E-16</v>
      </c>
      <c r="AH131" s="21">
        <f t="shared" si="12"/>
        <v>-1.2490009027033011E-16</v>
      </c>
      <c r="AI131" s="21">
        <f t="shared" si="12"/>
        <v>-1.2490009027033011E-16</v>
      </c>
      <c r="AJ131" s="21">
        <f t="shared" si="12"/>
        <v>-1.2490009027033011E-16</v>
      </c>
      <c r="AK131" s="21">
        <f t="shared" si="12"/>
        <v>-1.2490009027033011E-16</v>
      </c>
      <c r="AL131" s="21">
        <f t="shared" si="12"/>
        <v>-1.2490009027033011E-16</v>
      </c>
      <c r="AM131" s="21">
        <f t="shared" si="12"/>
        <v>-1.2490009027033011E-16</v>
      </c>
      <c r="AN131" s="21">
        <f t="shared" si="12"/>
        <v>-1.2490009027033011E-16</v>
      </c>
      <c r="AO131" s="21">
        <f t="shared" si="12"/>
        <v>-1.2490009027033011E-16</v>
      </c>
      <c r="AP131" s="21">
        <f t="shared" si="12"/>
        <v>-1.2490009027033011E-16</v>
      </c>
      <c r="AQ131" s="21">
        <f t="shared" si="12"/>
        <v>-1.2490009027033011E-16</v>
      </c>
      <c r="AR131" s="21">
        <f t="shared" si="12"/>
        <v>-1.2490009027033011E-16</v>
      </c>
      <c r="AS131" s="21">
        <f t="shared" si="12"/>
        <v>-1.2490009027033011E-16</v>
      </c>
      <c r="AT131" s="21">
        <f t="shared" si="12"/>
        <v>-1.2490009027033011E-16</v>
      </c>
      <c r="AU131" s="21">
        <f t="shared" si="12"/>
        <v>-1.2490009027033011E-16</v>
      </c>
      <c r="AV131" s="21">
        <f t="shared" si="12"/>
        <v>-1.2490009027033011E-16</v>
      </c>
      <c r="AW131" s="21">
        <f t="shared" si="12"/>
        <v>-1.2490009027033011E-16</v>
      </c>
      <c r="AX131" s="21">
        <f t="shared" si="12"/>
        <v>-1.2490009027033011E-16</v>
      </c>
      <c r="AY131" s="21">
        <f t="shared" si="12"/>
        <v>-1.2490009027033011E-16</v>
      </c>
      <c r="AZ131" s="21">
        <f t="shared" si="12"/>
        <v>-1.2490009027033011E-16</v>
      </c>
      <c r="BA131" s="21">
        <f t="shared" si="12"/>
        <v>-1.2490009027033011E-16</v>
      </c>
      <c r="BB131" s="21">
        <f t="shared" si="12"/>
        <v>-1.2490009027033011E-16</v>
      </c>
    </row>
    <row r="132" spans="1:54" ht="14.5" outlineLevel="2">
      <c r="A132" s="8"/>
      <c r="B132" t="s">
        <v>461</v>
      </c>
      <c r="C132" t="s">
        <v>462</v>
      </c>
      <c r="D132" t="s">
        <v>389</v>
      </c>
      <c r="E132" s="21">
        <f>AVERAGE(E129:E130)*'Fixed Data'!$B$10</f>
        <v>-1.5417303084557351E-2</v>
      </c>
      <c r="F132" s="21">
        <f>AVERAGE(F129:F130)*'Fixed Data'!$B$10</f>
        <v>-4.7296776619341646E-2</v>
      </c>
      <c r="G132" s="21">
        <f>AVERAGE(G129:G130)*'Fixed Data'!$B$10</f>
        <v>-7.6181971674476559E-2</v>
      </c>
      <c r="H132" s="21">
        <f>AVERAGE(H129:H130)*'Fixed Data'!$B$10</f>
        <v>-9.6485837637452582E-2</v>
      </c>
      <c r="I132" s="21">
        <f>AVERAGE(I129:I130)*'Fixed Data'!$B$10</f>
        <v>-0.11012991212138276</v>
      </c>
      <c r="J132" s="21">
        <f>AVERAGE(J129:J130)*'Fixed Data'!$B$10</f>
        <v>-0.11060111562278324</v>
      </c>
      <c r="K132" s="21">
        <f>AVERAGE(K129:K130)*'Fixed Data'!$B$10</f>
        <v>-9.9270841095688955E-2</v>
      </c>
      <c r="L132" s="21">
        <f>AVERAGE(L129:L130)*'Fixed Data'!$B$10</f>
        <v>-8.8552695810653226E-2</v>
      </c>
      <c r="M132" s="21">
        <f>AVERAGE(M129:M130)*'Fixed Data'!$B$10</f>
        <v>-7.8446679767676025E-2</v>
      </c>
      <c r="N132" s="21">
        <f>AVERAGE(N129:N130)*'Fixed Data'!$B$10</f>
        <v>-6.8952792966757326E-2</v>
      </c>
      <c r="O132" s="21">
        <f>AVERAGE(O129:O130)*'Fixed Data'!$B$10</f>
        <v>-6.0071035407897162E-2</v>
      </c>
      <c r="P132" s="21">
        <f>AVERAGE(P129:P130)*'Fixed Data'!$B$10</f>
        <v>-5.1801407091095521E-2</v>
      </c>
      <c r="Q132" s="21">
        <f>AVERAGE(Q129:Q130)*'Fixed Data'!$B$10</f>
        <v>-4.4143908016352401E-2</v>
      </c>
      <c r="R132" s="21">
        <f>AVERAGE(R129:R130)*'Fixed Data'!$B$10</f>
        <v>-3.7098538183667817E-2</v>
      </c>
      <c r="S132" s="21">
        <f>AVERAGE(S129:S130)*'Fixed Data'!$B$10</f>
        <v>-3.0665297593041756E-2</v>
      </c>
      <c r="T132" s="21">
        <f>AVERAGE(T129:T130)*'Fixed Data'!$B$10</f>
        <v>-2.4844186244474216E-2</v>
      </c>
      <c r="U132" s="21">
        <f>AVERAGE(U129:U130)*'Fixed Data'!$B$10</f>
        <v>-1.9635204137965202E-2</v>
      </c>
      <c r="V132" s="21">
        <f>AVERAGE(V129:V130)*'Fixed Data'!$B$10</f>
        <v>-1.5038351273514714E-2</v>
      </c>
      <c r="W132" s="21">
        <f>AVERAGE(W129:W130)*'Fixed Data'!$B$10</f>
        <v>-1.1053627651122755E-2</v>
      </c>
      <c r="X132" s="21">
        <f>AVERAGE(X129:X130)*'Fixed Data'!$B$10</f>
        <v>-7.6810332707893175E-3</v>
      </c>
      <c r="Y132" s="21">
        <f>AVERAGE(Y129:Y130)*'Fixed Data'!$B$10</f>
        <v>-4.9205681325144059E-3</v>
      </c>
      <c r="Z132" s="21">
        <f>AVERAGE(Z129:Z130)*'Fixed Data'!$B$10</f>
        <v>-2.7722322362980214E-3</v>
      </c>
      <c r="AA132" s="21">
        <f>AVERAGE(AA129:AA130)*'Fixed Data'!$B$10</f>
        <v>-1.2360255821401603E-3</v>
      </c>
      <c r="AB132" s="21">
        <f>AVERAGE(AB129:AB130)*'Fixed Data'!$B$10</f>
        <v>-3.1194817004081903E-4</v>
      </c>
      <c r="AC132" s="21">
        <f>AVERAGE(AC129:AC130)*'Fixed Data'!$B$10</f>
        <v>-4.8037401616180141E-18</v>
      </c>
      <c r="AD132" s="21">
        <f>AVERAGE(AD129:AD130)*'Fixed Data'!$B$10</f>
        <v>-4.8037401616180141E-18</v>
      </c>
      <c r="AE132" s="21">
        <f>AVERAGE(AE129:AE130)*'Fixed Data'!$B$10</f>
        <v>-4.8037401616180141E-18</v>
      </c>
      <c r="AF132" s="21">
        <f>AVERAGE(AF129:AF130)*'Fixed Data'!$B$10</f>
        <v>-4.8037401616180141E-18</v>
      </c>
      <c r="AG132" s="21">
        <f>AVERAGE(AG129:AG130)*'Fixed Data'!$B$10</f>
        <v>-4.8037401616180141E-18</v>
      </c>
      <c r="AH132" s="21">
        <f>AVERAGE(AH129:AH130)*'Fixed Data'!$B$10</f>
        <v>-4.8037401616180141E-18</v>
      </c>
      <c r="AI132" s="21">
        <f>AVERAGE(AI129:AI130)*'Fixed Data'!$B$10</f>
        <v>-4.8037401616180141E-18</v>
      </c>
      <c r="AJ132" s="21">
        <f>AVERAGE(AJ129:AJ130)*'Fixed Data'!$B$10</f>
        <v>-4.8037401616180141E-18</v>
      </c>
      <c r="AK132" s="21">
        <f>AVERAGE(AK129:AK130)*'Fixed Data'!$B$10</f>
        <v>-4.8037401616180141E-18</v>
      </c>
      <c r="AL132" s="21">
        <f>AVERAGE(AL129:AL130)*'Fixed Data'!$B$10</f>
        <v>-4.8037401616180141E-18</v>
      </c>
      <c r="AM132" s="21">
        <f>AVERAGE(AM129:AM130)*'Fixed Data'!$B$10</f>
        <v>-4.8037401616180141E-18</v>
      </c>
      <c r="AN132" s="21">
        <f>AVERAGE(AN129:AN130)*'Fixed Data'!$B$10</f>
        <v>-4.8037401616180141E-18</v>
      </c>
      <c r="AO132" s="21">
        <f>AVERAGE(AO129:AO130)*'Fixed Data'!$B$10</f>
        <v>-4.8037401616180141E-18</v>
      </c>
      <c r="AP132" s="21">
        <f>AVERAGE(AP129:AP130)*'Fixed Data'!$B$10</f>
        <v>-4.8037401616180141E-18</v>
      </c>
      <c r="AQ132" s="21">
        <f>AVERAGE(AQ129:AQ130)*'Fixed Data'!$B$10</f>
        <v>-4.8037401616180141E-18</v>
      </c>
      <c r="AR132" s="21">
        <f>AVERAGE(AR129:AR130)*'Fixed Data'!$B$10</f>
        <v>-4.8037401616180141E-18</v>
      </c>
      <c r="AS132" s="21">
        <f>AVERAGE(AS129:AS130)*'Fixed Data'!$B$10</f>
        <v>-4.8037401616180141E-18</v>
      </c>
      <c r="AT132" s="21">
        <f>AVERAGE(AT129:AT130)*'Fixed Data'!$B$10</f>
        <v>-4.8037401616180141E-18</v>
      </c>
      <c r="AU132" s="21">
        <f>AVERAGE(AU129:AU130)*'Fixed Data'!$B$10</f>
        <v>-4.8037401616180141E-18</v>
      </c>
      <c r="AV132" s="21">
        <f>AVERAGE(AV129:AV130)*'Fixed Data'!$B$10</f>
        <v>-4.8037401616180141E-18</v>
      </c>
      <c r="AW132" s="21">
        <f>AVERAGE(AW129:AW130)*'Fixed Data'!$B$10</f>
        <v>-4.8037401616180141E-18</v>
      </c>
      <c r="AX132" s="21">
        <f>AVERAGE(AX129:AX130)*'Fixed Data'!$B$10</f>
        <v>-4.8037401616180141E-18</v>
      </c>
      <c r="AY132" s="21">
        <f>AVERAGE(AY129:AY130)*'Fixed Data'!$B$10</f>
        <v>-4.8037401616180141E-18</v>
      </c>
      <c r="AZ132" s="21">
        <f>AVERAGE(AZ129:AZ130)*'Fixed Data'!$B$10</f>
        <v>-4.8037401616180141E-18</v>
      </c>
      <c r="BA132" s="21">
        <f>AVERAGE(BA129:BA130)*'Fixed Data'!$B$10</f>
        <v>-4.8037401616180141E-18</v>
      </c>
      <c r="BB132" s="21">
        <f>AVERAGE(BB129:BB130)*'Fixed Data'!$B$10</f>
        <v>-4.8037401616180141E-18</v>
      </c>
    </row>
    <row r="133" spans="1:54" ht="14" outlineLevel="2" thickBot="1">
      <c r="A133" s="9"/>
      <c r="B133" s="3" t="s">
        <v>463</v>
      </c>
      <c r="C133" s="7" t="s">
        <v>464</v>
      </c>
      <c r="D133" s="7" t="s">
        <v>389</v>
      </c>
      <c r="E133" s="21">
        <f>E128+E132</f>
        <v>-1.5417303084557351E-2</v>
      </c>
      <c r="F133" s="21">
        <f t="shared" ref="F133:BB133" si="13">F128+F132</f>
        <v>-0.11541608514600829</v>
      </c>
      <c r="G133" s="21">
        <f t="shared" si="13"/>
        <v>-0.22037496090172287</v>
      </c>
      <c r="H133" s="21">
        <f t="shared" si="13"/>
        <v>-0.30702926101982408</v>
      </c>
      <c r="I133" s="21">
        <f t="shared" si="13"/>
        <v>-0.36812557994459372</v>
      </c>
      <c r="J133" s="21">
        <f t="shared" si="13"/>
        <v>-0.41299985188683364</v>
      </c>
      <c r="K133" s="21">
        <f t="shared" si="13"/>
        <v>-0.38575385439847354</v>
      </c>
      <c r="L133" s="21">
        <f t="shared" si="13"/>
        <v>-0.359119986152172</v>
      </c>
      <c r="M133" s="21">
        <f t="shared" si="13"/>
        <v>-0.33309824714792902</v>
      </c>
      <c r="N133" s="21">
        <f t="shared" si="13"/>
        <v>-0.30768863738574448</v>
      </c>
      <c r="O133" s="21">
        <f t="shared" si="13"/>
        <v>-0.28289115686561855</v>
      </c>
      <c r="P133" s="21">
        <f t="shared" si="13"/>
        <v>-0.25870580558755107</v>
      </c>
      <c r="Q133" s="21">
        <f t="shared" si="13"/>
        <v>-0.23513258355154215</v>
      </c>
      <c r="R133" s="21">
        <f t="shared" si="13"/>
        <v>-0.21217149075759173</v>
      </c>
      <c r="S133" s="21">
        <f t="shared" si="13"/>
        <v>-0.18982252720569989</v>
      </c>
      <c r="T133" s="21">
        <f t="shared" si="13"/>
        <v>-0.16808569289586653</v>
      </c>
      <c r="U133" s="21">
        <f t="shared" si="13"/>
        <v>-0.14696098782809167</v>
      </c>
      <c r="V133" s="21">
        <f t="shared" si="13"/>
        <v>-0.12644841200237536</v>
      </c>
      <c r="W133" s="21">
        <f t="shared" si="13"/>
        <v>-0.10654796541871761</v>
      </c>
      <c r="X133" s="21">
        <f t="shared" si="13"/>
        <v>-8.7259648077118349E-2</v>
      </c>
      <c r="Y133" s="21">
        <f t="shared" si="13"/>
        <v>-6.8583459977577629E-2</v>
      </c>
      <c r="Z133" s="21">
        <f t="shared" si="13"/>
        <v>-5.0519401120095411E-2</v>
      </c>
      <c r="AA133" s="21">
        <f t="shared" si="13"/>
        <v>-3.3067471504671875E-2</v>
      </c>
      <c r="AB133" s="21">
        <f t="shared" si="13"/>
        <v>-1.622767113130685E-2</v>
      </c>
      <c r="AC133" s="21">
        <f t="shared" si="13"/>
        <v>-4.8037401616180141E-18</v>
      </c>
      <c r="AD133" s="21">
        <f t="shared" si="13"/>
        <v>-4.8037401616180141E-18</v>
      </c>
      <c r="AE133" s="21">
        <f t="shared" si="13"/>
        <v>-4.8037401616180141E-18</v>
      </c>
      <c r="AF133" s="21">
        <f t="shared" si="13"/>
        <v>-4.8037401616180141E-18</v>
      </c>
      <c r="AG133" s="21">
        <f t="shared" si="13"/>
        <v>-4.8037401616180141E-18</v>
      </c>
      <c r="AH133" s="21">
        <f t="shared" si="13"/>
        <v>-4.8037401616180141E-18</v>
      </c>
      <c r="AI133" s="21">
        <f t="shared" si="13"/>
        <v>-4.8037401616180141E-18</v>
      </c>
      <c r="AJ133" s="21">
        <f t="shared" si="13"/>
        <v>-4.8037401616180141E-18</v>
      </c>
      <c r="AK133" s="21">
        <f t="shared" si="13"/>
        <v>-4.8037401616180141E-18</v>
      </c>
      <c r="AL133" s="21">
        <f t="shared" si="13"/>
        <v>-4.8037401616180141E-18</v>
      </c>
      <c r="AM133" s="21">
        <f t="shared" si="13"/>
        <v>-4.8037401616180141E-18</v>
      </c>
      <c r="AN133" s="21">
        <f t="shared" si="13"/>
        <v>-4.8037401616180141E-18</v>
      </c>
      <c r="AO133" s="21">
        <f t="shared" si="13"/>
        <v>-4.8037401616180141E-18</v>
      </c>
      <c r="AP133" s="21">
        <f t="shared" si="13"/>
        <v>-4.8037401616180141E-18</v>
      </c>
      <c r="AQ133" s="21">
        <f t="shared" si="13"/>
        <v>-4.8037401616180141E-18</v>
      </c>
      <c r="AR133" s="21">
        <f t="shared" si="13"/>
        <v>-4.8037401616180141E-18</v>
      </c>
      <c r="AS133" s="21">
        <f t="shared" si="13"/>
        <v>-4.8037401616180141E-18</v>
      </c>
      <c r="AT133" s="21">
        <f t="shared" si="13"/>
        <v>-4.8037401616180141E-18</v>
      </c>
      <c r="AU133" s="21">
        <f t="shared" si="13"/>
        <v>-4.8037401616180141E-18</v>
      </c>
      <c r="AV133" s="21">
        <f t="shared" si="13"/>
        <v>-4.8037401616180141E-18</v>
      </c>
      <c r="AW133" s="21">
        <f t="shared" si="13"/>
        <v>-4.8037401616180141E-18</v>
      </c>
      <c r="AX133" s="21">
        <f t="shared" si="13"/>
        <v>-4.8037401616180141E-18</v>
      </c>
      <c r="AY133" s="21">
        <f t="shared" si="13"/>
        <v>-4.8037401616180141E-18</v>
      </c>
      <c r="AZ133" s="21">
        <f t="shared" si="13"/>
        <v>-4.8037401616180141E-18</v>
      </c>
      <c r="BA133" s="21">
        <f t="shared" si="13"/>
        <v>-4.8037401616180141E-18</v>
      </c>
      <c r="BB133" s="21">
        <f t="shared" si="13"/>
        <v>-4.8037401616180141E-18</v>
      </c>
    </row>
    <row r="134" spans="1:54" ht="14" outlineLevel="2" thickBot="1">
      <c r="A134" s="139"/>
      <c r="B134" s="142" t="s">
        <v>465</v>
      </c>
      <c r="C134" s="143"/>
      <c r="D134" s="243"/>
      <c r="E134" s="245">
        <f t="shared" ref="E134:AJ134" si="14">E83+E77+E71</f>
        <v>-16.502449047094768</v>
      </c>
      <c r="F134" s="245">
        <f t="shared" si="14"/>
        <v>-15.883592834338017</v>
      </c>
      <c r="G134" s="245">
        <f t="shared" si="14"/>
        <v>-14.872578217160406</v>
      </c>
      <c r="H134" s="245">
        <f t="shared" si="14"/>
        <v>-13.700302386865031</v>
      </c>
      <c r="I134" s="245">
        <f t="shared" si="14"/>
        <v>-12.887369383493219</v>
      </c>
      <c r="J134" s="245">
        <f t="shared" si="14"/>
        <v>-12.522609991492883</v>
      </c>
      <c r="K134" s="245">
        <f t="shared" si="14"/>
        <v>-12.265195946163709</v>
      </c>
      <c r="L134" s="245">
        <f t="shared" si="14"/>
        <v>-12.182607493156603</v>
      </c>
      <c r="M134" s="245">
        <f t="shared" si="14"/>
        <v>-12.323471143604399</v>
      </c>
      <c r="N134" s="245">
        <f t="shared" si="14"/>
        <v>-12.25709152764157</v>
      </c>
      <c r="O134" s="245">
        <f t="shared" si="14"/>
        <v>-12.254390054800856</v>
      </c>
      <c r="P134" s="245">
        <f t="shared" si="14"/>
        <v>-12.278317575348943</v>
      </c>
      <c r="Q134" s="245">
        <f t="shared" si="14"/>
        <v>-12.263266385930457</v>
      </c>
      <c r="R134" s="245">
        <f t="shared" si="14"/>
        <v>-12.265324672026752</v>
      </c>
      <c r="S134" s="245">
        <f t="shared" si="14"/>
        <v>-12.268969544435384</v>
      </c>
      <c r="T134" s="245">
        <f t="shared" si="14"/>
        <v>-12.265853534130866</v>
      </c>
      <c r="U134" s="245">
        <f t="shared" si="14"/>
        <v>-12.266715916864335</v>
      </c>
      <c r="V134" s="245">
        <f t="shared" si="14"/>
        <v>-12.267179665143528</v>
      </c>
      <c r="W134" s="245">
        <f t="shared" si="14"/>
        <v>-12.266583038712911</v>
      </c>
      <c r="X134" s="245">
        <f t="shared" si="14"/>
        <v>-12.266826206906925</v>
      </c>
      <c r="Y134" s="245">
        <f t="shared" si="14"/>
        <v>-12.266862970254456</v>
      </c>
      <c r="Z134" s="245">
        <f t="shared" si="14"/>
        <v>-12.266757405291431</v>
      </c>
      <c r="AA134" s="245">
        <f t="shared" si="14"/>
        <v>-12.266815527484271</v>
      </c>
      <c r="AB134" s="245">
        <f t="shared" si="14"/>
        <v>-12.266811967676718</v>
      </c>
      <c r="AC134" s="245">
        <f t="shared" si="14"/>
        <v>-12.266794966817471</v>
      </c>
      <c r="AD134" s="245">
        <f t="shared" si="14"/>
        <v>-12.266807487326153</v>
      </c>
      <c r="AE134" s="245">
        <f t="shared" si="14"/>
        <v>-12.266804807273447</v>
      </c>
      <c r="AF134" s="245">
        <f t="shared" si="14"/>
        <v>-12.266802420472356</v>
      </c>
      <c r="AG134" s="245">
        <f t="shared" si="14"/>
        <v>-12.266804905023985</v>
      </c>
      <c r="AH134" s="245">
        <f t="shared" si="14"/>
        <v>-12.266804044256594</v>
      </c>
      <c r="AI134" s="245">
        <f t="shared" si="14"/>
        <v>-12.266803789917644</v>
      </c>
      <c r="AJ134" s="245">
        <f t="shared" si="14"/>
        <v>-12.266804246399406</v>
      </c>
      <c r="AK134" s="245">
        <f t="shared" ref="AK134:BB134" si="15">AK83+AK77+AK71</f>
        <v>-12.26680402685788</v>
      </c>
      <c r="AL134" s="245">
        <f t="shared" si="15"/>
        <v>-12.266804021058311</v>
      </c>
      <c r="AM134" s="245">
        <f t="shared" si="15"/>
        <v>-12.266804098105199</v>
      </c>
      <c r="AN134" s="245">
        <f t="shared" si="15"/>
        <v>-12.266804048673798</v>
      </c>
      <c r="AO134" s="245">
        <f t="shared" si="15"/>
        <v>-12.266804055945769</v>
      </c>
      <c r="AP134" s="245">
        <f t="shared" si="15"/>
        <v>-12.266804067574922</v>
      </c>
      <c r="AQ134" s="245">
        <f t="shared" si="15"/>
        <v>-12.266804057398163</v>
      </c>
      <c r="AR134" s="245">
        <f t="shared" si="15"/>
        <v>-12.266804060306283</v>
      </c>
      <c r="AS134" s="245">
        <f t="shared" si="15"/>
        <v>-12.266804061759787</v>
      </c>
      <c r="AT134" s="245">
        <f t="shared" si="15"/>
        <v>-12.266804059821409</v>
      </c>
      <c r="AU134" s="245">
        <f t="shared" si="15"/>
        <v>-12.266804060629159</v>
      </c>
      <c r="AV134" s="245">
        <f t="shared" si="15"/>
        <v>-12.266804060736783</v>
      </c>
      <c r="AW134" s="245">
        <f t="shared" si="15"/>
        <v>-12.266804060395785</v>
      </c>
      <c r="AX134" s="245">
        <f t="shared" si="15"/>
        <v>-12.266804060587242</v>
      </c>
      <c r="AY134" s="245">
        <f t="shared" si="15"/>
        <v>-12.26680406057327</v>
      </c>
      <c r="AZ134" s="245">
        <f t="shared" si="15"/>
        <v>-12.266804060518766</v>
      </c>
      <c r="BA134" s="245">
        <f t="shared" si="15"/>
        <v>-12.266804060559759</v>
      </c>
      <c r="BB134" s="245">
        <f t="shared" si="15"/>
        <v>-12.266804060550598</v>
      </c>
    </row>
    <row r="135" spans="1:54" ht="14" outlineLevel="2" thickBot="1">
      <c r="A135" s="138"/>
      <c r="B135" s="140" t="s">
        <v>466</v>
      </c>
      <c r="C135" s="141"/>
      <c r="D135" s="244"/>
      <c r="E135" s="245">
        <f>E133+E134</f>
        <v>-16.517866350179325</v>
      </c>
      <c r="F135" s="245">
        <f t="shared" ref="F135:AW135" si="16">F133+F134</f>
        <v>-15.999008919484027</v>
      </c>
      <c r="G135" s="245">
        <f t="shared" si="16"/>
        <v>-15.092953178062128</v>
      </c>
      <c r="H135" s="245">
        <f t="shared" si="16"/>
        <v>-14.007331647884856</v>
      </c>
      <c r="I135" s="245">
        <f t="shared" si="16"/>
        <v>-13.255494963437812</v>
      </c>
      <c r="J135" s="245">
        <f t="shared" si="16"/>
        <v>-12.935609843379718</v>
      </c>
      <c r="K135" s="245">
        <f t="shared" si="16"/>
        <v>-12.650949800562183</v>
      </c>
      <c r="L135" s="245">
        <f t="shared" si="16"/>
        <v>-12.541727479308774</v>
      </c>
      <c r="M135" s="245">
        <f t="shared" si="16"/>
        <v>-12.656569390752328</v>
      </c>
      <c r="N135" s="245">
        <f t="shared" si="16"/>
        <v>-12.564780165027315</v>
      </c>
      <c r="O135" s="245">
        <f t="shared" si="16"/>
        <v>-12.537281211666475</v>
      </c>
      <c r="P135" s="245">
        <f t="shared" si="16"/>
        <v>-12.537023380936494</v>
      </c>
      <c r="Q135" s="245">
        <f t="shared" si="16"/>
        <v>-12.498398969481999</v>
      </c>
      <c r="R135" s="245">
        <f t="shared" si="16"/>
        <v>-12.477496162784345</v>
      </c>
      <c r="S135" s="245">
        <f t="shared" si="16"/>
        <v>-12.458792071641083</v>
      </c>
      <c r="T135" s="245">
        <f t="shared" si="16"/>
        <v>-12.433939227026732</v>
      </c>
      <c r="U135" s="245">
        <f t="shared" si="16"/>
        <v>-12.413676904692426</v>
      </c>
      <c r="V135" s="245">
        <f t="shared" si="16"/>
        <v>-12.393628077145904</v>
      </c>
      <c r="W135" s="245">
        <f t="shared" si="16"/>
        <v>-12.373131004131629</v>
      </c>
      <c r="X135" s="245">
        <f t="shared" si="16"/>
        <v>-12.354085854984044</v>
      </c>
      <c r="Y135" s="245">
        <f t="shared" si="16"/>
        <v>-12.335446430232034</v>
      </c>
      <c r="Z135" s="245">
        <f t="shared" si="16"/>
        <v>-12.317276806411526</v>
      </c>
      <c r="AA135" s="245">
        <f t="shared" si="16"/>
        <v>-12.299882998988943</v>
      </c>
      <c r="AB135" s="245">
        <f t="shared" si="16"/>
        <v>-12.283039638808026</v>
      </c>
      <c r="AC135" s="245">
        <f t="shared" si="16"/>
        <v>-12.266794966817471</v>
      </c>
      <c r="AD135" s="245">
        <f t="shared" si="16"/>
        <v>-12.266807487326153</v>
      </c>
      <c r="AE135" s="245">
        <f t="shared" si="16"/>
        <v>-12.266804807273447</v>
      </c>
      <c r="AF135" s="245">
        <f t="shared" si="16"/>
        <v>-12.266802420472356</v>
      </c>
      <c r="AG135" s="245">
        <f t="shared" si="16"/>
        <v>-12.266804905023985</v>
      </c>
      <c r="AH135" s="245">
        <f t="shared" si="16"/>
        <v>-12.266804044256594</v>
      </c>
      <c r="AI135" s="245">
        <f t="shared" si="16"/>
        <v>-12.266803789917644</v>
      </c>
      <c r="AJ135" s="245">
        <f t="shared" si="16"/>
        <v>-12.266804246399406</v>
      </c>
      <c r="AK135" s="245">
        <f t="shared" si="16"/>
        <v>-12.26680402685788</v>
      </c>
      <c r="AL135" s="245">
        <f t="shared" si="16"/>
        <v>-12.266804021058311</v>
      </c>
      <c r="AM135" s="245">
        <f t="shared" si="16"/>
        <v>-12.266804098105199</v>
      </c>
      <c r="AN135" s="245">
        <f t="shared" si="16"/>
        <v>-12.266804048673798</v>
      </c>
      <c r="AO135" s="245">
        <f t="shared" si="16"/>
        <v>-12.266804055945769</v>
      </c>
      <c r="AP135" s="245">
        <f t="shared" si="16"/>
        <v>-12.266804067574922</v>
      </c>
      <c r="AQ135" s="245">
        <f t="shared" si="16"/>
        <v>-12.266804057398163</v>
      </c>
      <c r="AR135" s="245">
        <f t="shared" si="16"/>
        <v>-12.266804060306283</v>
      </c>
      <c r="AS135" s="245">
        <f t="shared" si="16"/>
        <v>-12.266804061759787</v>
      </c>
      <c r="AT135" s="245">
        <f t="shared" si="16"/>
        <v>-12.266804059821409</v>
      </c>
      <c r="AU135" s="245">
        <f t="shared" si="16"/>
        <v>-12.266804060629159</v>
      </c>
      <c r="AV135" s="245">
        <f t="shared" si="16"/>
        <v>-12.266804060736783</v>
      </c>
      <c r="AW135" s="245">
        <f t="shared" si="16"/>
        <v>-12.266804060395785</v>
      </c>
      <c r="AX135" s="245">
        <f>AX133+AX134</f>
        <v>-12.266804060587242</v>
      </c>
      <c r="AY135" s="245">
        <f>AY133+AY134</f>
        <v>-12.26680406057327</v>
      </c>
      <c r="AZ135" s="245">
        <f>AZ133+AZ134</f>
        <v>-12.266804060518766</v>
      </c>
      <c r="BA135" s="245">
        <f>BA133+BA134</f>
        <v>-12.266804060559759</v>
      </c>
      <c r="BB135" s="245">
        <f>BB133+BB134</f>
        <v>-12.266804060550598</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-88.808516080473737</v>
      </c>
      <c r="F143" s="21">
        <f>-(F$158*'Fixed Data'!$B$25*'Fixed Data'!F$47*'Fixed Data'!$B$24*'Fixed Data'!$B$23+F$158*'Fixed Data'!$B$26)*'Fixed Data'!M42/10^6</f>
        <v>-85.54093964741628</v>
      </c>
      <c r="G143" s="21">
        <f>-(G$158*'Fixed Data'!$B$25*'Fixed Data'!G$47*'Fixed Data'!$B$24*'Fixed Data'!$B$23+G$158*'Fixed Data'!$B$26)*'Fixed Data'!N42/10^6</f>
        <v>-81.810803181014947</v>
      </c>
      <c r="H143" s="21">
        <f>-(H$158*'Fixed Data'!$B$25*'Fixed Data'!H$47*'Fixed Data'!$B$24*'Fixed Data'!$B$23+H$158*'Fixed Data'!$B$26)*'Fixed Data'!O42/10^6</f>
        <v>-78.061443734105467</v>
      </c>
      <c r="I143" s="21">
        <f>-(I$158*'Fixed Data'!$B$25*'Fixed Data'!I$47*'Fixed Data'!$B$24*'Fixed Data'!$B$23+I$158*'Fixed Data'!$B$26)*'Fixed Data'!P42/10^6</f>
        <v>-74.611928985296643</v>
      </c>
      <c r="J143" s="21">
        <f>-(J$158*'Fixed Data'!$B$25*'Fixed Data'!J$47*'Fixed Data'!$B$24*'Fixed Data'!$B$23+J$158*'Fixed Data'!$B$26)*'Fixed Data'!Q42/10^6</f>
        <v>-80.778835072703018</v>
      </c>
      <c r="K143" s="21">
        <f>-(K$158*'Fixed Data'!$B$25*'Fixed Data'!K$47*'Fixed Data'!$B$24*'Fixed Data'!$B$23+K$158*'Fixed Data'!$B$26)*'Fixed Data'!R42/10^6</f>
        <v>-80.159380941207402</v>
      </c>
      <c r="L143" s="21">
        <f>-(L$158*'Fixed Data'!$B$25*'Fixed Data'!L$47*'Fixed Data'!$B$24*'Fixed Data'!$B$23+L$158*'Fixed Data'!$B$26)*'Fixed Data'!S42/10^6</f>
        <v>-80.912149152400289</v>
      </c>
      <c r="M143" s="21">
        <f>-(M$158*'Fixed Data'!$B$25*'Fixed Data'!M$47*'Fixed Data'!$B$24*'Fixed Data'!$B$23+M$158*'Fixed Data'!$B$26)*'Fixed Data'!T42/10^6</f>
        <v>-83.155182248287986</v>
      </c>
      <c r="N143" s="21">
        <f>-(N$158*'Fixed Data'!$B$25*'Fixed Data'!N$47*'Fixed Data'!$B$24*'Fixed Data'!$B$23+N$158*'Fixed Data'!$B$26)*'Fixed Data'!U42/10^6</f>
        <v>-83.747615040470734</v>
      </c>
      <c r="O143" s="21">
        <f>-(O$158*'Fixed Data'!$B$25*'Fixed Data'!O$47*'Fixed Data'!$B$24*'Fixed Data'!$B$23+O$158*'Fixed Data'!$B$26)*'Fixed Data'!V42/10^6</f>
        <v>-85.02929918811239</v>
      </c>
      <c r="P143" s="21">
        <f>-(P$158*'Fixed Data'!$B$25*'Fixed Data'!P$47*'Fixed Data'!$B$24*'Fixed Data'!$B$23+P$158*'Fixed Data'!$B$26)*'Fixed Data'!W42/10^6</f>
        <v>-86.498005416479799</v>
      </c>
      <c r="Q143" s="21">
        <f>-(Q$158*'Fixed Data'!$B$25*'Fixed Data'!Q$47*'Fixed Data'!$B$24*'Fixed Data'!$B$23+Q$158*'Fixed Data'!$B$26)*'Fixed Data'!X42/10^6</f>
        <v>-87.693057081099383</v>
      </c>
      <c r="R143" s="21">
        <f>-(R$158*'Fixed Data'!$B$25*'Fixed Data'!R$47*'Fixed Data'!$B$24*'Fixed Data'!$B$23+R$158*'Fixed Data'!$B$26)*'Fixed Data'!Y42/10^6</f>
        <v>-89.269338393735211</v>
      </c>
      <c r="S143" s="21">
        <f>-(S$158*'Fixed Data'!$B$25*'Fixed Data'!S$47*'Fixed Data'!$B$24*'Fixed Data'!$B$23+S$158*'Fixed Data'!$B$26)*'Fixed Data'!Z42/10^6</f>
        <v>-90.59755547568264</v>
      </c>
      <c r="T143" s="21">
        <f>-(T$158*'Fixed Data'!$B$25*'Fixed Data'!T$47*'Fixed Data'!$B$24*'Fixed Data'!$B$23+T$158*'Fixed Data'!$B$26)*'Fixed Data'!AA42/10^6</f>
        <v>-91.875904389772813</v>
      </c>
      <c r="U143" s="21">
        <f>-(U$158*'Fixed Data'!$B$25*'Fixed Data'!U$47*'Fixed Data'!$B$24*'Fixed Data'!$B$23+U$158*'Fixed Data'!$B$26)*'Fixed Data'!AB42/10^6</f>
        <v>-93.183813878686479</v>
      </c>
      <c r="V143" s="21">
        <f>-(V$158*'Fixed Data'!$B$25*'Fixed Data'!V$47*'Fixed Data'!$B$24*'Fixed Data'!$B$23+V$158*'Fixed Data'!$B$26)*'Fixed Data'!AC42/10^6</f>
        <v>-94.749135671022543</v>
      </c>
      <c r="W143" s="21">
        <f>-(W$158*'Fixed Data'!$B$25*'Fixed Data'!W$47*'Fixed Data'!$B$24*'Fixed Data'!$B$23+W$158*'Fixed Data'!$B$26)*'Fixed Data'!AD42/10^6</f>
        <v>-96.045963269645512</v>
      </c>
      <c r="X143" s="21">
        <f>-(X$158*'Fixed Data'!$B$25*'Fixed Data'!X$47*'Fixed Data'!$B$24*'Fixed Data'!$B$23+X$158*'Fixed Data'!$B$26)*'Fixed Data'!AE42/10^6</f>
        <v>-97.609621188221467</v>
      </c>
      <c r="Y143" s="21">
        <f>-(Y$158*'Fixed Data'!$B$25*'Fixed Data'!Y$47*'Fixed Data'!$B$24*'Fixed Data'!$B$23+Y$158*'Fixed Data'!$B$26)*'Fixed Data'!AF42/10^6</f>
        <v>-98.911379237913749</v>
      </c>
      <c r="Z143" s="21">
        <f>-(Z$158*'Fixed Data'!$B$25*'Fixed Data'!Z$47*'Fixed Data'!$B$24*'Fixed Data'!$B$23+Z$158*'Fixed Data'!$B$26)*'Fixed Data'!AG42/10^6</f>
        <v>-100.47227321561051</v>
      </c>
      <c r="AA143" s="21">
        <f>-(AA$158*'Fixed Data'!$B$25*'Fixed Data'!AA$47*'Fixed Data'!$B$24*'Fixed Data'!$B$23+AA$158*'Fixed Data'!$B$26)*'Fixed Data'!AH42/10^6</f>
        <v>-102.03450185140699</v>
      </c>
      <c r="AB143" s="21">
        <f>-(AB$158*'Fixed Data'!$B$25*'Fixed Data'!AB$47*'Fixed Data'!$B$24*'Fixed Data'!$B$23+AB$158*'Fixed Data'!$B$26)*'Fixed Data'!AI42/10^6</f>
        <v>-103.59622436732066</v>
      </c>
      <c r="AC143" s="21">
        <f>-(AC$158*'Fixed Data'!$B$25*'Fixed Data'!AC$47*'Fixed Data'!$B$24*'Fixed Data'!$B$23+AC$158*'Fixed Data'!$B$26)*'Fixed Data'!AJ42/10^6</f>
        <v>-105.0983355159472</v>
      </c>
      <c r="AD143" s="21">
        <f>-(AD$158*'Fixed Data'!$B$25*'Fixed Data'!AD$47*'Fixed Data'!$B$24*'Fixed Data'!$B$23+AD$158*'Fixed Data'!$B$26)*'Fixed Data'!AK42/10^6</f>
        <v>-106.61451045470675</v>
      </c>
      <c r="AE143" s="21">
        <f>-(AE$158*'Fixed Data'!$B$25*'Fixed Data'!AE$47*'Fixed Data'!$B$24*'Fixed Data'!$B$23+AE$158*'Fixed Data'!$B$26)*'Fixed Data'!AL42/10^6</f>
        <v>-108.15611318549759</v>
      </c>
      <c r="AF143" s="21">
        <f>-(AF$158*'Fixed Data'!$B$25*'Fixed Data'!AF$47*'Fixed Data'!$B$24*'Fixed Data'!$B$23+AF$158*'Fixed Data'!$B$26)*'Fixed Data'!AM42/10^6</f>
        <v>-109.68922721320229</v>
      </c>
      <c r="AG143" s="21">
        <f>-(AG$158*'Fixed Data'!$B$25*'Fixed Data'!AG$47*'Fixed Data'!$B$24*'Fixed Data'!$B$23+AG$158*'Fixed Data'!$B$26)*'Fixed Data'!AN42/10^6</f>
        <v>-111.2169664300218</v>
      </c>
      <c r="AH143" s="21">
        <f>-(AH$158*'Fixed Data'!$B$25*'Fixed Data'!AH$47*'Fixed Data'!$B$24*'Fixed Data'!$B$23+AH$158*'Fixed Data'!$B$26)*'Fixed Data'!AO42/10^6</f>
        <v>-112.74319054386206</v>
      </c>
      <c r="AI143" s="21">
        <f>-(AI$158*'Fixed Data'!$B$25*'Fixed Data'!AI$47*'Fixed Data'!$B$24*'Fixed Data'!$B$23+AI$158*'Fixed Data'!$B$26)*'Fixed Data'!AP42/10^6</f>
        <v>-114.27360119846638</v>
      </c>
      <c r="AJ143" s="21">
        <f>-(AJ$158*'Fixed Data'!$B$25*'Fixed Data'!AJ$47*'Fixed Data'!$B$24*'Fixed Data'!$B$23+AJ$158*'Fixed Data'!$B$26)*'Fixed Data'!AQ42/10^6</f>
        <v>-115.80459360012459</v>
      </c>
      <c r="AK143" s="21">
        <f>-(AK$158*'Fixed Data'!$B$25*'Fixed Data'!AK$47*'Fixed Data'!$B$24*'Fixed Data'!$B$23+AK$158*'Fixed Data'!$B$26)*'Fixed Data'!AR42/10^6</f>
        <v>-117.33378419941623</v>
      </c>
      <c r="AL143" s="21">
        <f>-(AL$158*'Fixed Data'!$B$25*'Fixed Data'!AL$47*'Fixed Data'!$B$24*'Fixed Data'!$B$23+AL$158*'Fixed Data'!$B$26)*'Fixed Data'!AS42/10^6</f>
        <v>-118.86281343778914</v>
      </c>
      <c r="AM143" s="21">
        <f>-(AM$158*'Fixed Data'!$B$25*'Fixed Data'!AM$47*'Fixed Data'!$B$24*'Fixed Data'!$B$23+AM$158*'Fixed Data'!$B$26)*'Fixed Data'!AT42/10^6</f>
        <v>-120.39230118459803</v>
      </c>
      <c r="AN143" s="21">
        <f>-(AN$158*'Fixed Data'!$B$25*'Fixed Data'!AN$47*'Fixed Data'!$B$24*'Fixed Data'!$B$23+AN$158*'Fixed Data'!$B$26)*'Fixed Data'!AU42/10^6</f>
        <v>-121.92208280056394</v>
      </c>
      <c r="AO143" s="21">
        <f>-(AO$158*'Fixed Data'!$B$25*'Fixed Data'!AO$47*'Fixed Data'!$B$24*'Fixed Data'!$B$23+AO$158*'Fixed Data'!$B$26)*'Fixed Data'!AV42/10^6</f>
        <v>-123.4516415066967</v>
      </c>
      <c r="AP143" s="21">
        <f>-(AP$158*'Fixed Data'!$B$25*'Fixed Data'!AP$47*'Fixed Data'!$B$24*'Fixed Data'!$B$23+AP$158*'Fixed Data'!$B$26)*'Fixed Data'!AW42/10^6</f>
        <v>-124.98105964527539</v>
      </c>
      <c r="AQ143" s="21">
        <f>-(AQ$158*'Fixed Data'!$B$25*'Fixed Data'!AQ$47*'Fixed Data'!$B$24*'Fixed Data'!$B$23+AQ$158*'Fixed Data'!$B$26)*'Fixed Data'!AX42/10^6</f>
        <v>-126.51056355720732</v>
      </c>
      <c r="AR143" s="21">
        <f>-(AR$158*'Fixed Data'!$B$25*'Fixed Data'!AR$47*'Fixed Data'!$B$24*'Fixed Data'!$B$23+AR$158*'Fixed Data'!$B$26)*'Fixed Data'!AY42/10^6</f>
        <v>-128.04012312299142</v>
      </c>
      <c r="AS143" s="21">
        <f>-(AS$158*'Fixed Data'!$B$25*'Fixed Data'!AS$47*'Fixed Data'!$B$24*'Fixed Data'!$B$23+AS$158*'Fixed Data'!$B$26)*'Fixed Data'!AZ42/10^6</f>
        <v>-129.56966518350259</v>
      </c>
      <c r="AT143" s="21">
        <f>-(AT$158*'Fixed Data'!$B$25*'Fixed Data'!AT$47*'Fixed Data'!$B$24*'Fixed Data'!$B$23+AT$158*'Fixed Data'!$B$26)*'Fixed Data'!BA42/10^6</f>
        <v>-131.09917544848363</v>
      </c>
      <c r="AU143" s="21">
        <f>-(AU$158*'Fixed Data'!$B$25*'Fixed Data'!AU$47*'Fixed Data'!$B$24*'Fixed Data'!$B$23+AU$158*'Fixed Data'!$B$26)*'Fixed Data'!BB42/10^6</f>
        <v>-132.62869105264264</v>
      </c>
      <c r="AV143" s="21">
        <f>-(AV$158*'Fixed Data'!$B$25*'Fixed Data'!AV$47*'Fixed Data'!$B$24*'Fixed Data'!$B$23+AV$158*'Fixed Data'!$B$26)*'Fixed Data'!BC42/10^6</f>
        <v>-134.15822062626629</v>
      </c>
      <c r="AW143" s="21">
        <f>-(AW$158*'Fixed Data'!$B$25*'Fixed Data'!AW$47*'Fixed Data'!$B$24*'Fixed Data'!$B$23+AW$158*'Fixed Data'!$B$26)*'Fixed Data'!BD42/10^6</f>
        <v>-135.68774917214205</v>
      </c>
      <c r="AX143" s="21">
        <f>-(AX$158*'Fixed Data'!$B$25*'Fixed Data'!AX$47*'Fixed Data'!$B$24*'Fixed Data'!$B$23+AX$158*'Fixed Data'!$B$26)*'Fixed Data'!BE42/10^6</f>
        <v>-137.21727237990959</v>
      </c>
      <c r="AY143" s="21">
        <f>-(AY$158*'Fixed Data'!$B$25*'Fixed Data'!AY$47*'Fixed Data'!$B$24*'Fixed Data'!$B$23+AY$158*'Fixed Data'!$B$26)*'Fixed Data'!BF42/10^6</f>
        <v>-138.74679485887089</v>
      </c>
      <c r="AZ143" s="21">
        <f>-(AZ$158*'Fixed Data'!$B$25*'Fixed Data'!AZ$47*'Fixed Data'!$B$24*'Fixed Data'!$B$23+AZ$158*'Fixed Data'!$B$26)*'Fixed Data'!BG42/10^6</f>
        <v>-140.27631970237704</v>
      </c>
      <c r="BA143" s="21">
        <f>-(BA$158*'Fixed Data'!$B$25*'Fixed Data'!BA$47*'Fixed Data'!$B$24*'Fixed Data'!$B$23+BA$158*'Fixed Data'!$B$26)*'Fixed Data'!BH42/10^6</f>
        <v>-141.8058451075195</v>
      </c>
      <c r="BB143" s="21">
        <f>-(BB$158*'Fixed Data'!$B$25*'Fixed Data'!BB$47*'Fixed Data'!$B$24*'Fixed Data'!$B$23+BB$158*'Fixed Data'!$B$26)*'Fixed Data'!BI42/10^6</f>
        <v>-143.33536957831907</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13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13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13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135" t="s">
        <v>395</v>
      </c>
      <c r="D158" s="135" t="s">
        <v>478</v>
      </c>
      <c r="E158" s="238">
        <v>218.07711596915402</v>
      </c>
      <c r="F158" s="36">
        <v>206.3810344743913</v>
      </c>
      <c r="G158" s="36">
        <v>194.65898747445672</v>
      </c>
      <c r="H158" s="36">
        <v>183.21079126105266</v>
      </c>
      <c r="I158" s="36">
        <v>172.18641401663058</v>
      </c>
      <c r="J158" s="36">
        <v>183.35206425071331</v>
      </c>
      <c r="K158" s="36">
        <v>179.58308984279884</v>
      </c>
      <c r="L158" s="36">
        <v>178.37385603671422</v>
      </c>
      <c r="M158" s="36">
        <v>180.43633671007547</v>
      </c>
      <c r="N158" s="36">
        <v>179.46442752986286</v>
      </c>
      <c r="O158" s="36">
        <v>179.42487342555083</v>
      </c>
      <c r="P158" s="36">
        <v>179.77521255516305</v>
      </c>
      <c r="Q158" s="36">
        <v>179.55483783685892</v>
      </c>
      <c r="R158" s="36">
        <v>179.58497460585761</v>
      </c>
      <c r="S158" s="36">
        <v>179.63834166595984</v>
      </c>
      <c r="T158" s="36">
        <v>179.59271803622548</v>
      </c>
      <c r="U158" s="36">
        <v>179.60534476934765</v>
      </c>
      <c r="V158" s="36">
        <v>179.61213482384434</v>
      </c>
      <c r="W158" s="36">
        <v>179.60339920980584</v>
      </c>
      <c r="X158" s="36">
        <v>179.60695960099929</v>
      </c>
      <c r="Y158" s="36">
        <v>179.60749787821649</v>
      </c>
      <c r="Z158" s="36">
        <v>179.60595222967387</v>
      </c>
      <c r="AA158" s="36">
        <v>179.60680323629654</v>
      </c>
      <c r="AB158" s="36">
        <v>179.60675111472895</v>
      </c>
      <c r="AC158" s="36">
        <v>179.60650219356646</v>
      </c>
      <c r="AD158" s="36">
        <v>179.60668551486398</v>
      </c>
      <c r="AE158" s="36">
        <v>179.60664627438646</v>
      </c>
      <c r="AF158" s="36">
        <v>179.60661132760563</v>
      </c>
      <c r="AG158" s="36">
        <v>179.60664770561868</v>
      </c>
      <c r="AH158" s="36">
        <v>179.6066351025369</v>
      </c>
      <c r="AI158" s="36">
        <v>179.60663137858705</v>
      </c>
      <c r="AJ158" s="36">
        <v>179.60663806224753</v>
      </c>
      <c r="AK158" s="36">
        <v>179.60663484779047</v>
      </c>
      <c r="AL158" s="36">
        <v>179.60663476287502</v>
      </c>
      <c r="AM158" s="36">
        <v>179.60663589097101</v>
      </c>
      <c r="AN158" s="36">
        <v>179.60663516721218</v>
      </c>
      <c r="AO158" s="36">
        <v>179.60663527368607</v>
      </c>
      <c r="AP158" s="36">
        <v>179.60663544395641</v>
      </c>
      <c r="AQ158" s="36">
        <v>179.60663529495153</v>
      </c>
      <c r="AR158" s="36">
        <v>179.60663533753132</v>
      </c>
      <c r="AS158" s="36">
        <v>179.60663535881307</v>
      </c>
      <c r="AT158" s="36">
        <v>179.60663533043194</v>
      </c>
      <c r="AU158" s="36">
        <v>179.60663534225876</v>
      </c>
      <c r="AV158" s="36">
        <v>179.60663534383457</v>
      </c>
      <c r="AW158" s="36">
        <v>179.60663533884176</v>
      </c>
      <c r="AX158" s="36">
        <v>179.60663534164505</v>
      </c>
      <c r="AY158" s="36">
        <v>179.60663534144047</v>
      </c>
      <c r="AZ158" s="36">
        <v>179.60663534064244</v>
      </c>
      <c r="BA158" s="36">
        <v>179.60663534124265</v>
      </c>
      <c r="BB158" s="36">
        <v>179.6066353411085</v>
      </c>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13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13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-44.474533799234045</v>
      </c>
      <c r="F172" s="262">
        <f>-(F$158*'Fixed Data'!$B$25*'Fixed Data'!F$47*'Fixed Data'!$B$24*'Fixed Data'!$B$23+F$158*'Fixed Data'!$B$26)*'Fixed Data'!M44/10^6</f>
        <v>-42.730193919104842</v>
      </c>
      <c r="G172" s="262">
        <f>-(G$158*'Fixed Data'!$B$25*'Fixed Data'!G$47*'Fixed Data'!$B$24*'Fixed Data'!$B$23+G$158*'Fixed Data'!$B$26)*'Fixed Data'!N44/10^6</f>
        <v>-40.916955166028281</v>
      </c>
      <c r="H172" s="262">
        <f>-(H$158*'Fixed Data'!$B$25*'Fixed Data'!H$47*'Fixed Data'!$B$24*'Fixed Data'!$B$23+H$158*'Fixed Data'!$B$26)*'Fixed Data'!O44/10^6</f>
        <v>-39.0970210443068</v>
      </c>
      <c r="I172" s="262">
        <f>-(I$158*'Fixed Data'!$B$25*'Fixed Data'!I$47*'Fixed Data'!$B$24*'Fixed Data'!$B$23+I$158*'Fixed Data'!$B$26)*'Fixed Data'!P44/10^6</f>
        <v>-37.303988499267511</v>
      </c>
      <c r="J172" s="262">
        <f>-(J$158*'Fixed Data'!$B$25*'Fixed Data'!J$47*'Fixed Data'!$B$24*'Fixed Data'!$B$23+J$158*'Fixed Data'!$B$26)*'Fixed Data'!Q44/10^6</f>
        <v>-40.327932779179889</v>
      </c>
      <c r="K172" s="262">
        <f>-(K$158*'Fixed Data'!$B$25*'Fixed Data'!K$47*'Fixed Data'!$B$24*'Fixed Data'!$B$23+K$158*'Fixed Data'!$B$26)*'Fixed Data'!R44/10^6</f>
        <v>-40.100461041468456</v>
      </c>
      <c r="L172" s="262">
        <f>-(L$158*'Fixed Data'!$B$25*'Fixed Data'!L$47*'Fixed Data'!$B$24*'Fixed Data'!$B$23+L$158*'Fixed Data'!$B$26)*'Fixed Data'!S44/10^6</f>
        <v>-40.436997068312152</v>
      </c>
      <c r="M172" s="262">
        <f>-(M$158*'Fixed Data'!$B$25*'Fixed Data'!M$47*'Fixed Data'!$B$24*'Fixed Data'!$B$23+M$158*'Fixed Data'!$B$26)*'Fixed Data'!T44/10^6</f>
        <v>-41.527469364193266</v>
      </c>
      <c r="N172" s="262">
        <f>-(N$158*'Fixed Data'!$B$25*'Fixed Data'!N$47*'Fixed Data'!$B$24*'Fixed Data'!$B$23+N$158*'Fixed Data'!$B$26)*'Fixed Data'!U44/10^6</f>
        <v>-41.932775854525659</v>
      </c>
      <c r="O172" s="262">
        <f>-(O$158*'Fixed Data'!$B$25*'Fixed Data'!O$47*'Fixed Data'!$B$24*'Fixed Data'!$B$23+O$158*'Fixed Data'!$B$26)*'Fixed Data'!V44/10^6</f>
        <v>-42.561963276494154</v>
      </c>
      <c r="P172" s="262">
        <f>-(P$158*'Fixed Data'!$B$25*'Fixed Data'!P$47*'Fixed Data'!$B$24*'Fixed Data'!$B$23+P$158*'Fixed Data'!$B$26)*'Fixed Data'!W44/10^6</f>
        <v>-43.294485652206099</v>
      </c>
      <c r="Q172" s="262">
        <f>-(Q$158*'Fixed Data'!$B$25*'Fixed Data'!Q$47*'Fixed Data'!$B$24*'Fixed Data'!$B$23+Q$158*'Fixed Data'!$B$26)*'Fixed Data'!X44/10^6</f>
        <v>-43.899912456687325</v>
      </c>
      <c r="R172" s="262">
        <f>-(R$158*'Fixed Data'!$B$25*'Fixed Data'!R$47*'Fixed Data'!$B$24*'Fixed Data'!$B$23+R$158*'Fixed Data'!$B$26)*'Fixed Data'!Y44/10^6</f>
        <v>-44.575919483707921</v>
      </c>
      <c r="S172" s="262">
        <f>-(S$158*'Fixed Data'!$B$25*'Fixed Data'!S$47*'Fixed Data'!$B$24*'Fixed Data'!$B$23+S$158*'Fixed Data'!$B$26)*'Fixed Data'!Z44/10^6</f>
        <v>-45.258003553019869</v>
      </c>
      <c r="T172" s="262">
        <f>-(T$158*'Fixed Data'!$B$25*'Fixed Data'!T$47*'Fixed Data'!$B$24*'Fixed Data'!$B$23+T$158*'Fixed Data'!$B$26)*'Fixed Data'!AA44/10^6</f>
        <v>-45.925206794638235</v>
      </c>
      <c r="U172" s="262">
        <f>-(U$158*'Fixed Data'!$B$25*'Fixed Data'!U$47*'Fixed Data'!$B$24*'Fixed Data'!$B$23+U$158*'Fixed Data'!$B$26)*'Fixed Data'!AB44/10^6</f>
        <v>-46.617362206453059</v>
      </c>
      <c r="V172" s="262">
        <f>-(V$158*'Fixed Data'!$B$25*'Fixed Data'!V$47*'Fixed Data'!$B$24*'Fixed Data'!$B$23+V$158*'Fixed Data'!$B$26)*'Fixed Data'!AC44/10^6</f>
        <v>-47.318411480478069</v>
      </c>
      <c r="W172" s="262">
        <f>-(W$158*'Fixed Data'!$B$25*'Fixed Data'!W$47*'Fixed Data'!$B$24*'Fixed Data'!$B$23+W$158*'Fixed Data'!$B$26)*'Fixed Data'!AD44/10^6</f>
        <v>-48.025851743286673</v>
      </c>
      <c r="X172" s="262">
        <f>-(X$158*'Fixed Data'!$B$25*'Fixed Data'!X$47*'Fixed Data'!$B$24*'Fixed Data'!$B$23+X$158*'Fixed Data'!$B$26)*'Fixed Data'!AE44/10^6</f>
        <v>-48.747205846684174</v>
      </c>
      <c r="Y172" s="262">
        <f>-(Y$158*'Fixed Data'!$B$25*'Fixed Data'!Y$47*'Fixed Data'!$B$24*'Fixed Data'!$B$23+Y$158*'Fixed Data'!$B$26)*'Fixed Data'!AF44/10^6</f>
        <v>-49.478562224672892</v>
      </c>
      <c r="Z172" s="262">
        <f>-(Z$158*'Fixed Data'!$B$25*'Fixed Data'!Z$47*'Fixed Data'!$B$24*'Fixed Data'!$B$23+Z$158*'Fixed Data'!$B$26)*'Fixed Data'!AG44/10^6</f>
        <v>-50.220308476585366</v>
      </c>
      <c r="AA172" s="262">
        <f>-(AA$158*'Fixed Data'!$B$25*'Fixed Data'!AA$47*'Fixed Data'!$B$24*'Fixed Data'!$B$23+AA$158*'Fixed Data'!$B$26)*'Fixed Data'!AH44/10^6</f>
        <v>-50.97385461089771</v>
      </c>
      <c r="AB172" s="262">
        <f>-(AB$158*'Fixed Data'!$B$25*'Fixed Data'!AB$47*'Fixed Data'!$B$24*'Fixed Data'!$B$23+AB$158*'Fixed Data'!$B$26)*'Fixed Data'!AI44/10^6</f>
        <v>-51.738447421900489</v>
      </c>
      <c r="AC172" s="262">
        <f>-(AC$158*'Fixed Data'!$B$25*'Fixed Data'!AC$47*'Fixed Data'!$B$24*'Fixed Data'!$B$23+AC$158*'Fixed Data'!$B$26)*'Fixed Data'!AJ44/10^6</f>
        <v>-52.480681656954957</v>
      </c>
      <c r="AD172" s="262">
        <f>-(AD$158*'Fixed Data'!$B$25*'Fixed Data'!AD$47*'Fixed Data'!$B$24*'Fixed Data'!$B$23+AD$158*'Fixed Data'!$B$26)*'Fixed Data'!AK44/10^6</f>
        <v>-53.229352274311559</v>
      </c>
      <c r="AE172" s="262">
        <f>-(AE$158*'Fixed Data'!$B$25*'Fixed Data'!AE$47*'Fixed Data'!$B$24*'Fixed Data'!$B$23+AE$158*'Fixed Data'!$B$26)*'Fixed Data'!AL44/10^6</f>
        <v>-53.980778813663974</v>
      </c>
      <c r="AF172" s="262">
        <f>-(AF$158*'Fixed Data'!$B$25*'Fixed Data'!AF$47*'Fixed Data'!$B$24*'Fixed Data'!$B$23+AF$158*'Fixed Data'!$B$26)*'Fixed Data'!AM44/10^6</f>
        <v>-54.732490439619646</v>
      </c>
      <c r="AG172" s="262">
        <f>-(AG$158*'Fixed Data'!$B$25*'Fixed Data'!AG$47*'Fixed Data'!$B$24*'Fixed Data'!$B$23+AG$158*'Fixed Data'!$B$26)*'Fixed Data'!AN44/10^6</f>
        <v>-55.483048868182017</v>
      </c>
      <c r="AH172" s="262">
        <f>-(AH$158*'Fixed Data'!$B$25*'Fixed Data'!AH$47*'Fixed Data'!$B$24*'Fixed Data'!$B$23+AH$158*'Fixed Data'!$B$26)*'Fixed Data'!AO44/10^6</f>
        <v>-56.232471390867822</v>
      </c>
      <c r="AI172" s="262">
        <f>-(AI$158*'Fixed Data'!$B$25*'Fixed Data'!AI$47*'Fixed Data'!$B$24*'Fixed Data'!$B$23+AI$158*'Fixed Data'!$B$26)*'Fixed Data'!AP44/10^6</f>
        <v>-56.983087342038004</v>
      </c>
      <c r="AJ172" s="262">
        <f>-(AJ$158*'Fixed Data'!$B$25*'Fixed Data'!AJ$47*'Fixed Data'!$B$24*'Fixed Data'!$B$23+AJ$158*'Fixed Data'!$B$26)*'Fixed Data'!AQ44/10^6</f>
        <v>-57.733786361865363</v>
      </c>
      <c r="AK172" s="262">
        <f>-(AK$158*'Fixed Data'!$B$25*'Fixed Data'!AK$47*'Fixed Data'!$B$24*'Fixed Data'!$B$23+AK$158*'Fixed Data'!$B$26)*'Fixed Data'!AR44/10^6</f>
        <v>-58.484249576243016</v>
      </c>
      <c r="AL172" s="262">
        <f>-(AL$158*'Fixed Data'!$B$25*'Fixed Data'!AL$47*'Fixed Data'!$B$24*'Fixed Data'!$B$23+AL$158*'Fixed Data'!$B$26)*'Fixed Data'!AS44/10^6</f>
        <v>-59.234580927514031</v>
      </c>
      <c r="AM172" s="262">
        <f>-(AM$158*'Fixed Data'!$B$25*'Fixed Data'!AM$47*'Fixed Data'!$B$24*'Fixed Data'!$B$23+AM$158*'Fixed Data'!$B$26)*'Fixed Data'!AT44/10^6</f>
        <v>-59.984973074714965</v>
      </c>
      <c r="AN172" s="262">
        <f>-(AN$158*'Fixed Data'!$B$25*'Fixed Data'!AN$47*'Fixed Data'!$B$24*'Fixed Data'!$B$23+AN$158*'Fixed Data'!$B$26)*'Fixed Data'!AU44/10^6</f>
        <v>-60.735471373247023</v>
      </c>
      <c r="AO172" s="262">
        <f>-(AO$158*'Fixed Data'!$B$25*'Fixed Data'!AO$47*'Fixed Data'!$B$24*'Fixed Data'!$B$23+AO$158*'Fixed Data'!$B$26)*'Fixed Data'!AV44/10^6</f>
        <v>-61.485923059177537</v>
      </c>
      <c r="AP172" s="262">
        <f>-(AP$158*'Fixed Data'!$B$25*'Fixed Data'!AP$47*'Fixed Data'!$B$24*'Fixed Data'!$B$23+AP$158*'Fixed Data'!$B$26)*'Fixed Data'!AW44/10^6</f>
        <v>-62.236344398863636</v>
      </c>
      <c r="AQ172" s="262">
        <f>-(AQ$158*'Fixed Data'!$B$25*'Fixed Data'!AQ$47*'Fixed Data'!$B$24*'Fixed Data'!$B$23+AQ$158*'Fixed Data'!$B$26)*'Fixed Data'!AX44/10^6</f>
        <v>-62.98677284889088</v>
      </c>
      <c r="AR172" s="262">
        <f>-(AR$158*'Fixed Data'!$B$25*'Fixed Data'!AR$47*'Fixed Data'!$B$24*'Fixed Data'!$B$23+AR$158*'Fixed Data'!$B$26)*'Fixed Data'!AY44/10^6</f>
        <v>-63.737216429550472</v>
      </c>
      <c r="AS172" s="262">
        <f>-(AS$158*'Fixed Data'!$B$25*'Fixed Data'!AS$47*'Fixed Data'!$B$24*'Fixed Data'!$B$23+AS$158*'Fixed Data'!$B$26)*'Fixed Data'!AZ44/10^6</f>
        <v>-64.487660530856274</v>
      </c>
      <c r="AT172" s="262">
        <f>-(AT$158*'Fixed Data'!$B$25*'Fixed Data'!AT$47*'Fixed Data'!$B$24*'Fixed Data'!$B$23+AT$158*'Fixed Data'!$B$26)*'Fixed Data'!BA44/10^6</f>
        <v>-65.238096349472187</v>
      </c>
      <c r="AU172" s="262">
        <f>-(AU$158*'Fixed Data'!$B$25*'Fixed Data'!AU$47*'Fixed Data'!$B$24*'Fixed Data'!$B$23+AU$158*'Fixed Data'!$B$26)*'Fixed Data'!BB44/10^6</f>
        <v>-65.988532308202011</v>
      </c>
      <c r="AV172" s="262">
        <f>-(AV$158*'Fixed Data'!$B$25*'Fixed Data'!AV$47*'Fixed Data'!$B$24*'Fixed Data'!$B$23+AV$158*'Fixed Data'!$B$26)*'Fixed Data'!BC44/10^6</f>
        <v>-66.738971002542854</v>
      </c>
      <c r="AW172" s="262">
        <f>-(AW$158*'Fixed Data'!$B$25*'Fixed Data'!AW$47*'Fixed Data'!$B$24*'Fixed Data'!$B$23+AW$158*'Fixed Data'!$B$26)*'Fixed Data'!BD44/10^6</f>
        <v>-67.48941026187785</v>
      </c>
      <c r="AX172" s="262">
        <f>-(AX$158*'Fixed Data'!$B$25*'Fixed Data'!AX$47*'Fixed Data'!$B$24*'Fixed Data'!$B$23+AX$158*'Fixed Data'!$B$26)*'Fixed Data'!BE44/10^6</f>
        <v>-68.239848449935437</v>
      </c>
      <c r="AY172" s="262">
        <f>-(AY$158*'Fixed Data'!$B$25*'Fixed Data'!AY$47*'Fixed Data'!$B$24*'Fixed Data'!$B$23+AY$158*'Fixed Data'!$B$26)*'Fixed Data'!BF44/10^6</f>
        <v>-68.990286165517645</v>
      </c>
      <c r="AZ172" s="262">
        <f>-(AZ$158*'Fixed Data'!$B$25*'Fixed Data'!AZ$47*'Fixed Data'!$B$24*'Fixed Data'!$B$23+AZ$158*'Fixed Data'!$B$26)*'Fixed Data'!BG44/10^6</f>
        <v>-69.740724357987915</v>
      </c>
      <c r="BA172" s="262">
        <f>-(BA$158*'Fixed Data'!$B$25*'Fixed Data'!BA$47*'Fixed Data'!$B$24*'Fixed Data'!$B$23+BA$158*'Fixed Data'!$B$26)*'Fixed Data'!BH44/10^6</f>
        <v>-70.49116275623669</v>
      </c>
      <c r="BB172" s="262">
        <f>-(BB$158*'Fixed Data'!$B$25*'Fixed Data'!BB$47*'Fixed Data'!$B$24*'Fixed Data'!$B$23+BB$158*'Fixed Data'!$B$26)*'Fixed Data'!BI44/10^6</f>
        <v>-71.241601006905384</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-133.42360136609773</v>
      </c>
      <c r="F176" s="262">
        <f>-(F$158*'Fixed Data'!$B$25*'Fixed Data'!F$47*'Fixed Data'!$B$24*'Fixed Data'!$B$23+F$158*'Fixed Data'!$B$26)*'Fixed Data'!M46/10^6</f>
        <v>-128.19058172740509</v>
      </c>
      <c r="G176" s="262">
        <f>-(G$158*'Fixed Data'!$B$25*'Fixed Data'!G$47*'Fixed Data'!$B$24*'Fixed Data'!$B$23+G$158*'Fixed Data'!$B$26)*'Fixed Data'!N46/10^6</f>
        <v>-122.75086549808488</v>
      </c>
      <c r="H176" s="262">
        <f>-(H$158*'Fixed Data'!$B$25*'Fixed Data'!H$47*'Fixed Data'!$B$24*'Fixed Data'!$B$23+H$158*'Fixed Data'!$B$26)*'Fixed Data'!O46/10^6</f>
        <v>-117.29106313292039</v>
      </c>
      <c r="I176" s="262">
        <f>-(I$158*'Fixed Data'!$B$25*'Fixed Data'!I$47*'Fixed Data'!$B$24*'Fixed Data'!$B$23+I$158*'Fixed Data'!$B$26)*'Fixed Data'!P46/10^6</f>
        <v>-111.91196549780253</v>
      </c>
      <c r="J176" s="262">
        <f>-(J$158*'Fixed Data'!$B$25*'Fixed Data'!J$47*'Fixed Data'!$B$24*'Fixed Data'!$B$23+J$158*'Fixed Data'!$B$26)*'Fixed Data'!Q46/10^6</f>
        <v>-120.98379831096769</v>
      </c>
      <c r="K176" s="262">
        <f>-(K$158*'Fixed Data'!$B$25*'Fixed Data'!K$47*'Fixed Data'!$B$24*'Fixed Data'!$B$23+K$158*'Fixed Data'!$B$26)*'Fixed Data'!R46/10^6</f>
        <v>-120.30138312440538</v>
      </c>
      <c r="L176" s="262">
        <f>-(L$158*'Fixed Data'!$B$25*'Fixed Data'!L$47*'Fixed Data'!$B$24*'Fixed Data'!$B$23+L$158*'Fixed Data'!$B$26)*'Fixed Data'!S46/10^6</f>
        <v>-121.31099120493643</v>
      </c>
      <c r="M176" s="262">
        <f>-(M$158*'Fixed Data'!$B$25*'Fixed Data'!M$47*'Fixed Data'!$B$24*'Fixed Data'!$B$23+M$158*'Fixed Data'!$B$26)*'Fixed Data'!T46/10^6</f>
        <v>-124.58240806643039</v>
      </c>
      <c r="N176" s="262">
        <f>-(N$158*'Fixed Data'!$B$25*'Fixed Data'!N$47*'Fixed Data'!$B$24*'Fixed Data'!$B$23+N$158*'Fixed Data'!$B$26)*'Fixed Data'!U46/10^6</f>
        <v>-125.79832753756837</v>
      </c>
      <c r="O176" s="262">
        <f>-(O$158*'Fixed Data'!$B$25*'Fixed Data'!O$47*'Fixed Data'!$B$24*'Fixed Data'!$B$23+O$158*'Fixed Data'!$B$26)*'Fixed Data'!V46/10^6</f>
        <v>-127.68588982948246</v>
      </c>
      <c r="P176" s="262">
        <f>-(P$158*'Fixed Data'!$B$25*'Fixed Data'!P$47*'Fixed Data'!$B$24*'Fixed Data'!$B$23+P$158*'Fixed Data'!$B$26)*'Fixed Data'!W46/10^6</f>
        <v>-129.8834569826719</v>
      </c>
      <c r="Q176" s="262">
        <f>-(Q$158*'Fixed Data'!$B$25*'Fixed Data'!Q$47*'Fixed Data'!$B$24*'Fixed Data'!$B$23+Q$158*'Fixed Data'!$B$26)*'Fixed Data'!X46/10^6</f>
        <v>-131.69973737006197</v>
      </c>
      <c r="R176" s="262">
        <f>-(R$158*'Fixed Data'!$B$25*'Fixed Data'!R$47*'Fixed Data'!$B$24*'Fixed Data'!$B$23+R$158*'Fixed Data'!$B$26)*'Fixed Data'!Y46/10^6</f>
        <v>-133.72775845112375</v>
      </c>
      <c r="S176" s="262">
        <f>-(S$158*'Fixed Data'!$B$25*'Fixed Data'!S$47*'Fixed Data'!$B$24*'Fixed Data'!$B$23+S$158*'Fixed Data'!$B$26)*'Fixed Data'!Z46/10^6</f>
        <v>-135.7740106330258</v>
      </c>
      <c r="T176" s="262">
        <f>-(T$158*'Fixed Data'!$B$25*'Fixed Data'!T$47*'Fixed Data'!$B$24*'Fixed Data'!$B$23+T$158*'Fixed Data'!$B$26)*'Fixed Data'!AA46/10^6</f>
        <v>-137.77562035788753</v>
      </c>
      <c r="U176" s="262">
        <f>-(U$158*'Fixed Data'!$B$25*'Fixed Data'!U$47*'Fixed Data'!$B$24*'Fixed Data'!$B$23+U$158*'Fixed Data'!$B$26)*'Fixed Data'!AB46/10^6</f>
        <v>-139.8520866453882</v>
      </c>
      <c r="V176" s="262">
        <f>-(V$158*'Fixed Data'!$B$25*'Fixed Data'!V$47*'Fixed Data'!$B$24*'Fixed Data'!$B$23+V$158*'Fixed Data'!$B$26)*'Fixed Data'!AC46/10^6</f>
        <v>-141.95523441540422</v>
      </c>
      <c r="W176" s="262">
        <f>-(W$158*'Fixed Data'!$B$25*'Fixed Data'!W$47*'Fixed Data'!$B$24*'Fixed Data'!$B$23+W$158*'Fixed Data'!$B$26)*'Fixed Data'!AD46/10^6</f>
        <v>-144.07755522986</v>
      </c>
      <c r="X176" s="262">
        <f>-(X$158*'Fixed Data'!$B$25*'Fixed Data'!X$47*'Fixed Data'!$B$24*'Fixed Data'!$B$23+X$158*'Fixed Data'!$B$26)*'Fixed Data'!AE46/10^6</f>
        <v>-146.24161754005252</v>
      </c>
      <c r="Y176" s="262">
        <f>-(Y$158*'Fixed Data'!$B$25*'Fixed Data'!Y$47*'Fixed Data'!$B$24*'Fixed Data'!$B$23+Y$158*'Fixed Data'!$B$26)*'Fixed Data'!AF46/10^6</f>
        <v>-148.43568667401865</v>
      </c>
      <c r="Z176" s="262">
        <f>-(Z$158*'Fixed Data'!$B$25*'Fixed Data'!Z$47*'Fixed Data'!$B$24*'Fixed Data'!$B$23+Z$158*'Fixed Data'!$B$26)*'Fixed Data'!AG46/10^6</f>
        <v>-150.66092540372702</v>
      </c>
      <c r="AA176" s="262">
        <f>-(AA$158*'Fixed Data'!$B$25*'Fixed Data'!AA$47*'Fixed Data'!$B$24*'Fixed Data'!$B$23+AA$158*'Fixed Data'!$B$26)*'Fixed Data'!AH46/10^6</f>
        <v>-152.92156385872232</v>
      </c>
      <c r="AB176" s="262">
        <f>-(AB$158*'Fixed Data'!$B$25*'Fixed Data'!AB$47*'Fixed Data'!$B$24*'Fixed Data'!$B$23+AB$158*'Fixed Data'!$B$26)*'Fixed Data'!AI46/10^6</f>
        <v>-155.21534226570148</v>
      </c>
      <c r="AC176" s="262">
        <f>-(AC$158*'Fixed Data'!$B$25*'Fixed Data'!AC$47*'Fixed Data'!$B$24*'Fixed Data'!$B$23+AC$158*'Fixed Data'!$B$26)*'Fixed Data'!AJ46/10^6</f>
        <v>-157.44204497235231</v>
      </c>
      <c r="AD176" s="262">
        <f>-(AD$158*'Fixed Data'!$B$25*'Fixed Data'!AD$47*'Fixed Data'!$B$24*'Fixed Data'!$B$23+AD$158*'Fixed Data'!$B$26)*'Fixed Data'!AK46/10^6</f>
        <v>-159.68805682612191</v>
      </c>
      <c r="AE176" s="262">
        <f>-(AE$158*'Fixed Data'!$B$25*'Fixed Data'!AE$47*'Fixed Data'!$B$24*'Fixed Data'!$B$23+AE$158*'Fixed Data'!$B$26)*'Fixed Data'!AL46/10^6</f>
        <v>-161.94233644624936</v>
      </c>
      <c r="AF176" s="262">
        <f>-(AF$158*'Fixed Data'!$B$25*'Fixed Data'!AF$47*'Fixed Data'!$B$24*'Fixed Data'!$B$23+AF$158*'Fixed Data'!$B$26)*'Fixed Data'!AM46/10^6</f>
        <v>-164.19747132667052</v>
      </c>
      <c r="AG176" s="262">
        <f>-(AG$158*'Fixed Data'!$B$25*'Fixed Data'!AG$47*'Fixed Data'!$B$24*'Fixed Data'!$B$23+AG$158*'Fixed Data'!$B$26)*'Fixed Data'!AN46/10^6</f>
        <v>-166.44914661025433</v>
      </c>
      <c r="AH176" s="262">
        <f>-(AH$158*'Fixed Data'!$B$25*'Fixed Data'!AH$47*'Fixed Data'!$B$24*'Fixed Data'!$B$23+AH$158*'Fixed Data'!$B$26)*'Fixed Data'!AO46/10^6</f>
        <v>-168.69741417972838</v>
      </c>
      <c r="AI176" s="262">
        <f>-(AI$158*'Fixed Data'!$B$25*'Fixed Data'!AI$47*'Fixed Data'!$B$24*'Fixed Data'!$B$23+AI$158*'Fixed Data'!$B$26)*'Fixed Data'!AP46/10^6</f>
        <v>-170.94926203433332</v>
      </c>
      <c r="AJ176" s="262">
        <f>-(AJ$158*'Fixed Data'!$B$25*'Fixed Data'!AJ$47*'Fixed Data'!$B$24*'Fixed Data'!$B$23+AJ$158*'Fixed Data'!$B$26)*'Fixed Data'!AQ46/10^6</f>
        <v>-173.20135909463426</v>
      </c>
      <c r="AK176" s="262">
        <f>-(AK$158*'Fixed Data'!$B$25*'Fixed Data'!AK$47*'Fixed Data'!$B$24*'Fixed Data'!$B$23+AK$158*'Fixed Data'!$B$26)*'Fixed Data'!AR46/10^6</f>
        <v>-175.45274873838272</v>
      </c>
      <c r="AL176" s="262">
        <f>-(AL$158*'Fixed Data'!$B$25*'Fixed Data'!AL$47*'Fixed Data'!$B$24*'Fixed Data'!$B$23+AL$158*'Fixed Data'!$B$26)*'Fixed Data'!AS46/10^6</f>
        <v>-177.70374279277561</v>
      </c>
      <c r="AM176" s="262">
        <f>-(AM$158*'Fixed Data'!$B$25*'Fixed Data'!AM$47*'Fixed Data'!$B$24*'Fixed Data'!$B$23+AM$158*'Fixed Data'!$B$26)*'Fixed Data'!AT46/10^6</f>
        <v>-179.95491923526501</v>
      </c>
      <c r="AN176" s="262">
        <f>-(AN$158*'Fixed Data'!$B$25*'Fixed Data'!AN$47*'Fixed Data'!$B$24*'Fixed Data'!$B$23+AN$158*'Fixed Data'!$B$26)*'Fixed Data'!AU46/10^6</f>
        <v>-182.20641413162215</v>
      </c>
      <c r="AO176" s="262">
        <f>-(AO$158*'Fixed Data'!$B$25*'Fixed Data'!AO$47*'Fixed Data'!$B$24*'Fixed Data'!$B$23+AO$158*'Fixed Data'!$B$26)*'Fixed Data'!AV46/10^6</f>
        <v>-184.45776919013184</v>
      </c>
      <c r="AP176" s="262">
        <f>-(AP$158*'Fixed Data'!$B$25*'Fixed Data'!AP$47*'Fixed Data'!$B$24*'Fixed Data'!$B$23+AP$158*'Fixed Data'!$B$26)*'Fixed Data'!AW46/10^6</f>
        <v>-186.70903320991508</v>
      </c>
      <c r="AQ176" s="262">
        <f>-(AQ$158*'Fixed Data'!$B$25*'Fixed Data'!AQ$47*'Fixed Data'!$B$24*'Fixed Data'!$B$23+AQ$158*'Fixed Data'!$B$26)*'Fixed Data'!AX46/10^6</f>
        <v>-188.96031856074569</v>
      </c>
      <c r="AR176" s="262">
        <f>-(AR$158*'Fixed Data'!$B$25*'Fixed Data'!AR$47*'Fixed Data'!$B$24*'Fixed Data'!$B$23+AR$158*'Fixed Data'!$B$26)*'Fixed Data'!AY46/10^6</f>
        <v>-191.2116493034824</v>
      </c>
      <c r="AS176" s="262">
        <f>-(AS$158*'Fixed Data'!$B$25*'Fixed Data'!AS$47*'Fixed Data'!$B$24*'Fixed Data'!$B$23+AS$158*'Fixed Data'!$B$26)*'Fixed Data'!AZ46/10^6</f>
        <v>-193.46298160813853</v>
      </c>
      <c r="AT176" s="262">
        <f>-(AT$158*'Fixed Data'!$B$25*'Fixed Data'!AT$47*'Fixed Data'!$B$24*'Fixed Data'!$B$23+AT$158*'Fixed Data'!$B$26)*'Fixed Data'!BA46/10^6</f>
        <v>-195.7142890647259</v>
      </c>
      <c r="AU176" s="262">
        <f>-(AU$158*'Fixed Data'!$B$25*'Fixed Data'!AU$47*'Fixed Data'!$B$24*'Fixed Data'!$B$23+AU$158*'Fixed Data'!$B$26)*'Fixed Data'!BB46/10^6</f>
        <v>-197.9655969416595</v>
      </c>
      <c r="AV176" s="262">
        <f>-(AV$158*'Fixed Data'!$B$25*'Fixed Data'!AV$47*'Fixed Data'!$B$24*'Fixed Data'!$B$23+AV$158*'Fixed Data'!$B$26)*'Fixed Data'!BC46/10^6</f>
        <v>-200.21691302542754</v>
      </c>
      <c r="AW176" s="262">
        <f>-(AW$158*'Fixed Data'!$B$25*'Fixed Data'!AW$47*'Fixed Data'!$B$24*'Fixed Data'!$B$23+AW$158*'Fixed Data'!$B$26)*'Fixed Data'!BD46/10^6</f>
        <v>-202.46823080417647</v>
      </c>
      <c r="AX176" s="262">
        <f>-(AX$158*'Fixed Data'!$B$25*'Fixed Data'!AX$47*'Fixed Data'!$B$24*'Fixed Data'!$B$23+AX$158*'Fixed Data'!$B$26)*'Fixed Data'!BE46/10^6</f>
        <v>-204.71954536909183</v>
      </c>
      <c r="AY176" s="262">
        <f>-(AY$158*'Fixed Data'!$B$25*'Fixed Data'!AY$47*'Fixed Data'!$B$24*'Fixed Data'!$B$23+AY$158*'Fixed Data'!$B$26)*'Fixed Data'!BF46/10^6</f>
        <v>-206.97085851658207</v>
      </c>
      <c r="AZ176" s="262">
        <f>-(AZ$158*'Fixed Data'!$B$25*'Fixed Data'!AZ$47*'Fixed Data'!$B$24*'Fixed Data'!$B$23+AZ$158*'Fixed Data'!$B$26)*'Fixed Data'!BG46/10^6</f>
        <v>-209.22217309473677</v>
      </c>
      <c r="BA176" s="262">
        <f>-(BA$158*'Fixed Data'!$B$25*'Fixed Data'!BA$47*'Fixed Data'!$B$24*'Fixed Data'!$B$23+BA$158*'Fixed Data'!$B$26)*'Fixed Data'!BH46/10^6</f>
        <v>-211.47348829022684</v>
      </c>
      <c r="BB176" s="262">
        <f>-(BB$158*'Fixed Data'!$B$25*'Fixed Data'!BB$47*'Fixed Data'!$B$24*'Fixed Data'!$B$23+BB$158*'Fixed Data'!$B$26)*'Fixed Data'!BI46/10^6</f>
        <v>-213.72480304297645</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-1.6235989607645567</v>
      </c>
      <c r="F190" s="21">
        <f t="shared" ref="F190:BB190" si="17">(F133+F83)*F186</f>
        <v>-1.839190785339138</v>
      </c>
      <c r="G190" s="21">
        <f t="shared" si="17"/>
        <v>-1.6785465710581093</v>
      </c>
      <c r="H190" s="21">
        <f t="shared" si="17"/>
        <v>-1.3478364301647288</v>
      </c>
      <c r="I190" s="21">
        <f t="shared" si="17"/>
        <v>-1.3032230472156807</v>
      </c>
      <c r="J190" s="21">
        <f t="shared" si="17"/>
        <v>-0.34773479320525874</v>
      </c>
      <c r="K190" s="21">
        <f t="shared" si="17"/>
        <v>-0.31381100909735732</v>
      </c>
      <c r="L190" s="21">
        <f t="shared" si="17"/>
        <v>-0.28226506291650549</v>
      </c>
      <c r="M190" s="21">
        <f t="shared" si="17"/>
        <v>-0.25295865823951402</v>
      </c>
      <c r="N190" s="21">
        <f t="shared" si="17"/>
        <v>-0.22576068304073996</v>
      </c>
      <c r="O190" s="21">
        <f t="shared" si="17"/>
        <v>-0.20054686333415939</v>
      </c>
      <c r="P190" s="21">
        <f t="shared" si="17"/>
        <v>-0.17719943265406538</v>
      </c>
      <c r="Q190" s="21">
        <f t="shared" si="17"/>
        <v>-0.15560681667798376</v>
      </c>
      <c r="R190" s="21">
        <f t="shared" si="17"/>
        <v>-0.13566333232510197</v>
      </c>
      <c r="S190" s="21">
        <f t="shared" si="17"/>
        <v>-0.11726890069197975</v>
      </c>
      <c r="T190" s="21">
        <f t="shared" si="17"/>
        <v>-0.10032877321459276</v>
      </c>
      <c r="U190" s="21">
        <f t="shared" si="17"/>
        <v>-8.4753270471905381E-2</v>
      </c>
      <c r="V190" s="21">
        <f t="shared" si="17"/>
        <v>-7.0457533071224127E-2</v>
      </c>
      <c r="W190" s="21">
        <f t="shared" si="17"/>
        <v>-5.7361284079588508E-2</v>
      </c>
      <c r="X190" s="21">
        <f t="shared" si="17"/>
        <v>-4.5388602488460876E-2</v>
      </c>
      <c r="Y190" s="21">
        <f t="shared" si="17"/>
        <v>-3.4467707221015387E-2</v>
      </c>
      <c r="Z190" s="21">
        <f t="shared" si="17"/>
        <v>-2.4530751212443563E-2</v>
      </c>
      <c r="AA190" s="21">
        <f t="shared" si="17"/>
        <v>-1.5513625113925169E-2</v>
      </c>
      <c r="AB190" s="21">
        <f t="shared" si="17"/>
        <v>-7.3557701902943681E-3</v>
      </c>
      <c r="AC190" s="21">
        <f t="shared" si="17"/>
        <v>-2.1038322731558316E-18</v>
      </c>
      <c r="AD190" s="21">
        <f t="shared" si="17"/>
        <v>-2.0326881866239922E-18</v>
      </c>
      <c r="AE190" s="21">
        <f t="shared" si="17"/>
        <v>-1.9639499387671423E-18</v>
      </c>
      <c r="AF190" s="21">
        <f t="shared" si="17"/>
        <v>-1.8975361727218766E-18</v>
      </c>
      <c r="AG190" s="21">
        <f t="shared" si="17"/>
        <v>-1.8333682828230693E-18</v>
      </c>
      <c r="AH190" s="21">
        <f t="shared" si="17"/>
        <v>-1.7713703215681834E-18</v>
      </c>
      <c r="AI190" s="21">
        <f t="shared" si="17"/>
        <v>-1.7114689097277132E-18</v>
      </c>
      <c r="AJ190" s="21">
        <f t="shared" si="17"/>
        <v>-1.6616203007065176E-18</v>
      </c>
      <c r="AK190" s="21">
        <f t="shared" si="17"/>
        <v>-1.6132235929189491E-18</v>
      </c>
      <c r="AL190" s="21">
        <f t="shared" si="17"/>
        <v>-1.5662364979795621E-18</v>
      </c>
      <c r="AM190" s="21">
        <f t="shared" si="17"/>
        <v>-1.5206179592034585E-18</v>
      </c>
      <c r="AN190" s="21">
        <f t="shared" si="17"/>
        <v>-1.4763281157315129E-18</v>
      </c>
      <c r="AO190" s="21">
        <f t="shared" si="17"/>
        <v>-1.4333282677004982E-18</v>
      </c>
      <c r="AP190" s="21">
        <f t="shared" si="17"/>
        <v>-1.3915808424276679E-18</v>
      </c>
      <c r="AQ190" s="21">
        <f t="shared" si="17"/>
        <v>-1.3510493615802603E-18</v>
      </c>
      <c r="AR190" s="21">
        <f t="shared" si="17"/>
        <v>-1.3116984093012236E-18</v>
      </c>
      <c r="AS190" s="21">
        <f t="shared" si="17"/>
        <v>-1.2734936012633239E-18</v>
      </c>
      <c r="AT190" s="21">
        <f t="shared" si="17"/>
        <v>-1.2364015546245862E-18</v>
      </c>
      <c r="AU190" s="21">
        <f t="shared" si="17"/>
        <v>-1.2003898588588217E-18</v>
      </c>
      <c r="AV190" s="21">
        <f t="shared" si="17"/>
        <v>-1.1654270474357492E-18</v>
      </c>
      <c r="AW190" s="21">
        <f t="shared" si="17"/>
        <v>-1.13148257032597E-18</v>
      </c>
      <c r="AX190" s="21">
        <f t="shared" si="17"/>
        <v>-1.098526767306767E-18</v>
      </c>
      <c r="AY190" s="21">
        <f t="shared" si="17"/>
        <v>-1.0665308420454048E-18</v>
      </c>
      <c r="AZ190" s="21">
        <f t="shared" si="17"/>
        <v>-1.0354668369372862E-18</v>
      </c>
      <c r="BA190" s="21">
        <f t="shared" si="17"/>
        <v>-1.0053076086769769E-18</v>
      </c>
      <c r="BB190" s="21">
        <f t="shared" si="17"/>
        <v>-9.7602680454075415E-19</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-14.894267389414768</v>
      </c>
      <c r="F192" s="21">
        <f t="shared" ref="F192:BB192" si="19">F77*F186</f>
        <v>-13.618788847012578</v>
      </c>
      <c r="G192" s="21">
        <f t="shared" si="19"/>
        <v>-12.410886720791996</v>
      </c>
      <c r="H192" s="21">
        <f t="shared" si="19"/>
        <v>-11.285974175517856</v>
      </c>
      <c r="I192" s="21">
        <f t="shared" si="19"/>
        <v>-10.248175012969773</v>
      </c>
      <c r="J192" s="21">
        <f t="shared" si="19"/>
        <v>-10.543701591871459</v>
      </c>
      <c r="K192" s="21">
        <f t="shared" si="19"/>
        <v>-9.977744804765015</v>
      </c>
      <c r="L192" s="21">
        <f t="shared" si="19"/>
        <v>-9.5754193671800518</v>
      </c>
      <c r="M192" s="21">
        <f t="shared" si="19"/>
        <v>-9.3585863991506741</v>
      </c>
      <c r="N192" s="21">
        <f t="shared" si="19"/>
        <v>-8.9934076827935314</v>
      </c>
      <c r="O192" s="21">
        <f t="shared" si="19"/>
        <v>-8.6873676603862524</v>
      </c>
      <c r="P192" s="21">
        <f t="shared" si="19"/>
        <v>-8.4099809950417583</v>
      </c>
      <c r="Q192" s="21">
        <f t="shared" si="19"/>
        <v>-8.1156248766792647</v>
      </c>
      <c r="R192" s="21">
        <f t="shared" si="19"/>
        <v>-7.842499532406662</v>
      </c>
      <c r="S192" s="21">
        <f t="shared" si="19"/>
        <v>-7.5795459700112691</v>
      </c>
      <c r="T192" s="21">
        <f t="shared" si="19"/>
        <v>-7.3213729039486228</v>
      </c>
      <c r="U192" s="21">
        <f t="shared" si="19"/>
        <v>-7.0742875865815416</v>
      </c>
      <c r="V192" s="21">
        <f t="shared" si="19"/>
        <v>-6.8353188724209666</v>
      </c>
      <c r="W192" s="21">
        <f t="shared" si="19"/>
        <v>-6.6038516231100646</v>
      </c>
      <c r="X192" s="21">
        <f t="shared" si="19"/>
        <v>-6.3806594545083071</v>
      </c>
      <c r="Y192" s="21">
        <f t="shared" si="19"/>
        <v>-6.1649068378480409</v>
      </c>
      <c r="Z192" s="21">
        <f t="shared" si="19"/>
        <v>-5.9563804681150092</v>
      </c>
      <c r="AA192" s="21">
        <f t="shared" si="19"/>
        <v>-5.7549842420875947</v>
      </c>
      <c r="AB192" s="21">
        <f t="shared" si="19"/>
        <v>-5.5603696347841893</v>
      </c>
      <c r="AC192" s="21">
        <f t="shared" si="19"/>
        <v>-5.3723303657381027</v>
      </c>
      <c r="AD192" s="21">
        <f t="shared" si="19"/>
        <v>-5.1906626562166185</v>
      </c>
      <c r="AE192" s="21">
        <f t="shared" si="19"/>
        <v>-5.0151319054689703</v>
      </c>
      <c r="AF192" s="21">
        <f t="shared" si="19"/>
        <v>-4.8455371301012287</v>
      </c>
      <c r="AG192" s="21">
        <f t="shared" si="19"/>
        <v>-4.6816793348111494</v>
      </c>
      <c r="AH192" s="21">
        <f t="shared" si="19"/>
        <v>-4.5233613587396517</v>
      </c>
      <c r="AI192" s="21">
        <f t="shared" si="19"/>
        <v>-4.3703973574421573</v>
      </c>
      <c r="AJ192" s="21">
        <f t="shared" si="19"/>
        <v>-4.2431043884240323</v>
      </c>
      <c r="AK192" s="21">
        <f t="shared" si="19"/>
        <v>-4.119518749984775</v>
      </c>
      <c r="AL192" s="21">
        <f t="shared" si="19"/>
        <v>-3.9995327650845875</v>
      </c>
      <c r="AM192" s="21">
        <f t="shared" si="19"/>
        <v>-3.8830415438886958</v>
      </c>
      <c r="AN192" s="21">
        <f t="shared" si="19"/>
        <v>-3.7699432313021823</v>
      </c>
      <c r="AO192" s="21">
        <f t="shared" si="19"/>
        <v>-3.6601390616864746</v>
      </c>
      <c r="AP192" s="21">
        <f t="shared" si="19"/>
        <v>-3.5535330729673329</v>
      </c>
      <c r="AQ192" s="21">
        <f t="shared" si="19"/>
        <v>-3.4500321068148145</v>
      </c>
      <c r="AR192" s="21">
        <f t="shared" si="19"/>
        <v>-3.3495457355657492</v>
      </c>
      <c r="AS192" s="21">
        <f t="shared" si="19"/>
        <v>-3.2519861514200383</v>
      </c>
      <c r="AT192" s="21">
        <f t="shared" si="19"/>
        <v>-3.1572681076758888</v>
      </c>
      <c r="AU192" s="21">
        <f t="shared" si="19"/>
        <v>-3.0653088426056216</v>
      </c>
      <c r="AV192" s="21">
        <f t="shared" si="19"/>
        <v>-2.9760280025558403</v>
      </c>
      <c r="AW192" s="21">
        <f t="shared" si="19"/>
        <v>-2.8893475752166129</v>
      </c>
      <c r="AX192" s="21">
        <f t="shared" si="19"/>
        <v>-2.805191820642436</v>
      </c>
      <c r="AY192" s="21">
        <f t="shared" si="19"/>
        <v>-2.7234872045041167</v>
      </c>
      <c r="AZ192" s="21">
        <f t="shared" si="19"/>
        <v>-2.6441623344582679</v>
      </c>
      <c r="BA192" s="21">
        <f t="shared" si="19"/>
        <v>-2.5671478975408779</v>
      </c>
      <c r="BB192" s="21">
        <f t="shared" si="19"/>
        <v>-2.4923765995523888</v>
      </c>
    </row>
    <row r="193" spans="1:54" outlineLevel="2">
      <c r="A193" s="522"/>
      <c r="B193" s="150" t="s">
        <v>493</v>
      </c>
      <c r="C193" s="19"/>
      <c r="D193" s="135" t="s">
        <v>389</v>
      </c>
      <c r="E193" s="21">
        <f t="shared" ref="E193:BB193" si="20">SUMIF($B$143:$B$154,"Environmental",E$143:E$154)*E186</f>
        <v>-88.808516080473737</v>
      </c>
      <c r="F193" s="21">
        <f t="shared" si="20"/>
        <v>-82.648250867068882</v>
      </c>
      <c r="G193" s="21">
        <f t="shared" si="20"/>
        <v>-76.371260175047212</v>
      </c>
      <c r="H193" s="21">
        <f t="shared" si="20"/>
        <v>-70.40694976989117</v>
      </c>
      <c r="I193" s="21">
        <f t="shared" si="20"/>
        <v>-65.019985607834585</v>
      </c>
      <c r="J193" s="21">
        <f t="shared" si="20"/>
        <v>-68.013611581306179</v>
      </c>
      <c r="K193" s="21">
        <f t="shared" si="20"/>
        <v>-65.209708042982825</v>
      </c>
      <c r="L193" s="21">
        <f t="shared" si="20"/>
        <v>-63.596217843287562</v>
      </c>
      <c r="M193" s="21">
        <f t="shared" si="20"/>
        <v>-63.149006358618315</v>
      </c>
      <c r="N193" s="21">
        <f t="shared" si="20"/>
        <v>-61.448219002206145</v>
      </c>
      <c r="O193" s="21">
        <f t="shared" si="20"/>
        <v>-60.278869911009927</v>
      </c>
      <c r="P193" s="21">
        <f t="shared" si="20"/>
        <v>-59.246438056147156</v>
      </c>
      <c r="Q193" s="21">
        <f t="shared" si="20"/>
        <v>-58.033800552186804</v>
      </c>
      <c r="R193" s="21">
        <f t="shared" si="20"/>
        <v>-57.079185698835246</v>
      </c>
      <c r="S193" s="21">
        <f t="shared" si="20"/>
        <v>-55.969520016457423</v>
      </c>
      <c r="T193" s="21">
        <f t="shared" si="20"/>
        <v>-54.839865407924933</v>
      </c>
      <c r="U193" s="21">
        <f t="shared" si="20"/>
        <v>-53.739656339968953</v>
      </c>
      <c r="V193" s="21">
        <f t="shared" si="20"/>
        <v>-52.794576494053288</v>
      </c>
      <c r="W193" s="21">
        <f t="shared" si="20"/>
        <v>-51.707414235054181</v>
      </c>
      <c r="X193" s="21">
        <f t="shared" si="20"/>
        <v>-50.772199897551317</v>
      </c>
      <c r="Y193" s="21">
        <f t="shared" si="20"/>
        <v>-49.709484787058507</v>
      </c>
      <c r="Z193" s="21">
        <f t="shared" si="20"/>
        <v>-48.786412414940834</v>
      </c>
      <c r="AA193" s="21">
        <f t="shared" si="20"/>
        <v>-47.869550902468944</v>
      </c>
      <c r="AB193" s="21">
        <f t="shared" si="20"/>
        <v>-46.958680198913818</v>
      </c>
      <c r="AC193" s="21">
        <f t="shared" si="20"/>
        <v>-46.028565799640297</v>
      </c>
      <c r="AD193" s="21">
        <f t="shared" si="20"/>
        <v>-45.113609111402909</v>
      </c>
      <c r="AE193" s="21">
        <f t="shared" si="20"/>
        <v>-44.218293396702848</v>
      </c>
      <c r="AF193" s="21">
        <f t="shared" si="20"/>
        <v>-43.328587598887509</v>
      </c>
      <c r="AG193" s="21">
        <f t="shared" si="20"/>
        <v>-42.446437963855452</v>
      </c>
      <c r="AH193" s="21">
        <f t="shared" si="20"/>
        <v>-41.573843498861692</v>
      </c>
      <c r="AI193" s="21">
        <f t="shared" si="20"/>
        <v>-40.713217008790956</v>
      </c>
      <c r="AJ193" s="21">
        <f t="shared" si="20"/>
        <v>-40.05696752261936</v>
      </c>
      <c r="AK193" s="21">
        <f t="shared" si="20"/>
        <v>-39.40380256812287</v>
      </c>
      <c r="AL193" s="21">
        <f t="shared" si="20"/>
        <v>-38.754651666274832</v>
      </c>
      <c r="AM193" s="21">
        <f t="shared" si="20"/>
        <v>-38.110032843547678</v>
      </c>
      <c r="AN193" s="21">
        <f t="shared" si="20"/>
        <v>-37.470177967825556</v>
      </c>
      <c r="AO193" s="21">
        <f t="shared" si="20"/>
        <v>-36.835199555418214</v>
      </c>
      <c r="AP193" s="21">
        <f t="shared" si="20"/>
        <v>-36.205382143336855</v>
      </c>
      <c r="AQ193" s="21">
        <f t="shared" si="20"/>
        <v>-35.581028610330428</v>
      </c>
      <c r="AR193" s="21">
        <f t="shared" si="20"/>
        <v>-34.962346042170417</v>
      </c>
      <c r="AS193" s="21">
        <f t="shared" si="20"/>
        <v>-34.34951391572433</v>
      </c>
      <c r="AT193" s="21">
        <f t="shared" si="20"/>
        <v>-33.742712736550338</v>
      </c>
      <c r="AU193" s="21">
        <f t="shared" si="20"/>
        <v>-33.142120592902245</v>
      </c>
      <c r="AV193" s="21">
        <f t="shared" si="20"/>
        <v>-32.547892619787412</v>
      </c>
      <c r="AW193" s="21">
        <f t="shared" si="20"/>
        <v>-31.960163961767822</v>
      </c>
      <c r="AX193" s="21">
        <f t="shared" si="20"/>
        <v>-31.379059144485957</v>
      </c>
      <c r="AY193" s="21">
        <f t="shared" si="20"/>
        <v>-30.804691963624062</v>
      </c>
      <c r="AZ193" s="21">
        <f t="shared" si="20"/>
        <v>-30.237163579326428</v>
      </c>
      <c r="BA193" s="21">
        <f t="shared" si="20"/>
        <v>-29.676562479482886</v>
      </c>
      <c r="BB193" s="21">
        <f t="shared" si="20"/>
        <v>-29.122966280522846</v>
      </c>
    </row>
    <row r="194" spans="1:54" outlineLevel="2">
      <c r="A194" s="522"/>
      <c r="B194" s="150" t="s">
        <v>494</v>
      </c>
      <c r="C194" s="19"/>
      <c r="D194" s="135" t="s">
        <v>389</v>
      </c>
      <c r="E194" s="21">
        <f t="shared" ref="E194:BB194" si="21">SUM(E172:E174)*E186</f>
        <v>-44.474533799234045</v>
      </c>
      <c r="F194" s="21">
        <f t="shared" si="21"/>
        <v>-41.285211516043326</v>
      </c>
      <c r="G194" s="21">
        <f t="shared" si="21"/>
        <v>-38.196415473899776</v>
      </c>
      <c r="H194" s="21">
        <f t="shared" si="21"/>
        <v>-35.263272944261686</v>
      </c>
      <c r="I194" s="21">
        <f t="shared" si="21"/>
        <v>-32.508270839843604</v>
      </c>
      <c r="J194" s="21">
        <f t="shared" si="21"/>
        <v>-33.955037274943777</v>
      </c>
      <c r="K194" s="21">
        <f t="shared" si="21"/>
        <v>-32.62175089427253</v>
      </c>
      <c r="L194" s="21">
        <f t="shared" si="21"/>
        <v>-31.783114172891445</v>
      </c>
      <c r="M194" s="21">
        <f t="shared" si="21"/>
        <v>-31.536440135584677</v>
      </c>
      <c r="N194" s="21">
        <f t="shared" si="21"/>
        <v>-30.76737639435029</v>
      </c>
      <c r="O194" s="21">
        <f t="shared" si="21"/>
        <v>-30.172976515131122</v>
      </c>
      <c r="P194" s="21">
        <f t="shared" si="21"/>
        <v>-29.654372375591016</v>
      </c>
      <c r="Q194" s="21">
        <f t="shared" si="21"/>
        <v>-29.052228860190557</v>
      </c>
      <c r="R194" s="21">
        <f t="shared" si="21"/>
        <v>-28.502028038839502</v>
      </c>
      <c r="S194" s="21">
        <f t="shared" si="21"/>
        <v>-27.959570459332642</v>
      </c>
      <c r="T194" s="21">
        <f t="shared" si="21"/>
        <v>-27.412325094123712</v>
      </c>
      <c r="U194" s="21">
        <f t="shared" si="21"/>
        <v>-26.884508373010988</v>
      </c>
      <c r="V194" s="21">
        <f t="shared" si="21"/>
        <v>-26.365997713762873</v>
      </c>
      <c r="W194" s="21">
        <f t="shared" si="21"/>
        <v>-25.855252272390356</v>
      </c>
      <c r="X194" s="21">
        <f t="shared" si="21"/>
        <v>-25.35613651160844</v>
      </c>
      <c r="Y194" s="21">
        <f t="shared" si="21"/>
        <v>-24.86623738485018</v>
      </c>
      <c r="Z194" s="21">
        <f t="shared" si="21"/>
        <v>-24.385520527503822</v>
      </c>
      <c r="AA194" s="21">
        <f t="shared" si="21"/>
        <v>-23.914416042770849</v>
      </c>
      <c r="AB194" s="21">
        <f t="shared" si="21"/>
        <v>-23.452294920120156</v>
      </c>
      <c r="AC194" s="21">
        <f t="shared" si="21"/>
        <v>-22.984288923306419</v>
      </c>
      <c r="AD194" s="21">
        <f t="shared" si="21"/>
        <v>-22.523840155666569</v>
      </c>
      <c r="AE194" s="21">
        <f t="shared" si="21"/>
        <v>-22.06937587773054</v>
      </c>
      <c r="AF194" s="21">
        <f t="shared" si="21"/>
        <v>-21.620003775839344</v>
      </c>
      <c r="AG194" s="21">
        <f t="shared" si="21"/>
        <v>-21.175346419025562</v>
      </c>
      <c r="AH194" s="21">
        <f t="shared" si="21"/>
        <v>-20.735620074976051</v>
      </c>
      <c r="AI194" s="21">
        <f t="shared" si="21"/>
        <v>-20.301843789433473</v>
      </c>
      <c r="AJ194" s="21">
        <f t="shared" si="21"/>
        <v>-19.970195769959485</v>
      </c>
      <c r="AK194" s="21">
        <f t="shared" si="21"/>
        <v>-19.640565071441454</v>
      </c>
      <c r="AL194" s="21">
        <f t="shared" si="21"/>
        <v>-19.313151725497907</v>
      </c>
      <c r="AM194" s="21">
        <f t="shared" si="21"/>
        <v>-18.988168441863504</v>
      </c>
      <c r="AN194" s="21">
        <f t="shared" si="21"/>
        <v>-18.665764798637557</v>
      </c>
      <c r="AO194" s="21">
        <f t="shared" si="21"/>
        <v>-18.346019689102611</v>
      </c>
      <c r="AP194" s="21">
        <f t="shared" si="21"/>
        <v>-18.029056871181364</v>
      </c>
      <c r="AQ194" s="21">
        <f t="shared" si="21"/>
        <v>-17.714996311713865</v>
      </c>
      <c r="AR194" s="21">
        <f t="shared" si="21"/>
        <v>-17.403939969927379</v>
      </c>
      <c r="AS194" s="21">
        <f t="shared" si="21"/>
        <v>-17.095975278318413</v>
      </c>
      <c r="AT194" s="21">
        <f t="shared" si="21"/>
        <v>-16.791183751301734</v>
      </c>
      <c r="AU194" s="21">
        <f t="shared" si="21"/>
        <v>-16.489643968807616</v>
      </c>
      <c r="AV194" s="21">
        <f t="shared" si="21"/>
        <v>-16.191425703216147</v>
      </c>
      <c r="AW194" s="21">
        <f t="shared" si="21"/>
        <v>-15.896590744652713</v>
      </c>
      <c r="AX194" s="21">
        <f t="shared" si="21"/>
        <v>-15.605194618595242</v>
      </c>
      <c r="AY194" s="21">
        <f t="shared" si="21"/>
        <v>-15.317287263988772</v>
      </c>
      <c r="AZ194" s="21">
        <f t="shared" si="21"/>
        <v>-15.03291286103981</v>
      </c>
      <c r="BA194" s="21">
        <f t="shared" si="21"/>
        <v>-14.752109789273607</v>
      </c>
      <c r="BB194" s="21">
        <f t="shared" si="21"/>
        <v>-14.474911182064567</v>
      </c>
    </row>
    <row r="195" spans="1:54" outlineLevel="2">
      <c r="A195" s="522"/>
      <c r="B195" s="150" t="s">
        <v>495</v>
      </c>
      <c r="C195" s="19"/>
      <c r="D195" s="135" t="s">
        <v>389</v>
      </c>
      <c r="E195" s="21">
        <f>SUM(E176:E178)*E186</f>
        <v>-133.42360136609773</v>
      </c>
      <c r="F195" s="21">
        <f t="shared" ref="F195:BB195" si="22">SUM(F176:F178)*F186</f>
        <v>-123.85563451923198</v>
      </c>
      <c r="G195" s="21">
        <f t="shared" si="22"/>
        <v>-114.58924642169936</v>
      </c>
      <c r="H195" s="21">
        <f t="shared" si="22"/>
        <v>-105.78981883278504</v>
      </c>
      <c r="I195" s="21">
        <f t="shared" si="22"/>
        <v>-97.524812519530812</v>
      </c>
      <c r="J195" s="21">
        <f t="shared" si="22"/>
        <v>-101.86511180245843</v>
      </c>
      <c r="K195" s="21">
        <f t="shared" si="22"/>
        <v>-97.865252682817598</v>
      </c>
      <c r="L195" s="21">
        <f t="shared" si="22"/>
        <v>-95.34934251867432</v>
      </c>
      <c r="M195" s="21">
        <f t="shared" si="22"/>
        <v>-94.609320386895874</v>
      </c>
      <c r="N195" s="21">
        <f t="shared" si="22"/>
        <v>-92.30212916396755</v>
      </c>
      <c r="O195" s="21">
        <f t="shared" si="22"/>
        <v>-90.518929545393377</v>
      </c>
      <c r="P195" s="21">
        <f t="shared" si="22"/>
        <v>-88.963117144618352</v>
      </c>
      <c r="Q195" s="21">
        <f t="shared" si="22"/>
        <v>-87.156686580571659</v>
      </c>
      <c r="R195" s="21">
        <f t="shared" si="22"/>
        <v>-85.506084116518494</v>
      </c>
      <c r="S195" s="21">
        <f t="shared" si="22"/>
        <v>-83.878711361914711</v>
      </c>
      <c r="T195" s="21">
        <f t="shared" si="22"/>
        <v>-82.236975266835756</v>
      </c>
      <c r="U195" s="21">
        <f t="shared" si="22"/>
        <v>-80.65352513404406</v>
      </c>
      <c r="V195" s="21">
        <f t="shared" si="22"/>
        <v>-79.097993126784615</v>
      </c>
      <c r="W195" s="21">
        <f t="shared" si="22"/>
        <v>-77.565756817171064</v>
      </c>
      <c r="X195" s="21">
        <f t="shared" si="22"/>
        <v>-76.068409534825321</v>
      </c>
      <c r="Y195" s="21">
        <f t="shared" si="22"/>
        <v>-74.598712154550526</v>
      </c>
      <c r="Z195" s="21">
        <f t="shared" si="22"/>
        <v>-73.156561569872508</v>
      </c>
      <c r="AA195" s="21">
        <f t="shared" si="22"/>
        <v>-71.743248140524159</v>
      </c>
      <c r="AB195" s="21">
        <f t="shared" si="22"/>
        <v>-70.356884760360472</v>
      </c>
      <c r="AC195" s="21">
        <f t="shared" si="22"/>
        <v>-68.952866770570694</v>
      </c>
      <c r="AD195" s="21">
        <f t="shared" si="22"/>
        <v>-67.571520468348382</v>
      </c>
      <c r="AE195" s="21">
        <f t="shared" si="22"/>
        <v>-66.208127635341057</v>
      </c>
      <c r="AF195" s="21">
        <f t="shared" si="22"/>
        <v>-64.860011330603697</v>
      </c>
      <c r="AG195" s="21">
        <f t="shared" si="22"/>
        <v>-63.526039259255278</v>
      </c>
      <c r="AH195" s="21">
        <f t="shared" si="22"/>
        <v>-62.20686022755546</v>
      </c>
      <c r="AI195" s="21">
        <f t="shared" si="22"/>
        <v>-60.905531371228783</v>
      </c>
      <c r="AJ195" s="21">
        <f t="shared" si="22"/>
        <v>-59.910587313004775</v>
      </c>
      <c r="AK195" s="21">
        <f t="shared" si="22"/>
        <v>-58.921695217566317</v>
      </c>
      <c r="AL195" s="21">
        <f t="shared" si="22"/>
        <v>-57.939455179830311</v>
      </c>
      <c r="AM195" s="21">
        <f t="shared" si="22"/>
        <v>-56.964505329110573</v>
      </c>
      <c r="AN195" s="21">
        <f t="shared" si="22"/>
        <v>-55.997294399564076</v>
      </c>
      <c r="AO195" s="21">
        <f t="shared" si="22"/>
        <v>-55.03805907106716</v>
      </c>
      <c r="AP195" s="21">
        <f t="shared" si="22"/>
        <v>-54.087170617403928</v>
      </c>
      <c r="AQ195" s="21">
        <f t="shared" si="22"/>
        <v>-53.14498893909964</v>
      </c>
      <c r="AR195" s="21">
        <f t="shared" si="22"/>
        <v>-52.211819913831853</v>
      </c>
      <c r="AS195" s="21">
        <f t="shared" si="22"/>
        <v>-51.287925839082838</v>
      </c>
      <c r="AT195" s="21">
        <f t="shared" si="22"/>
        <v>-50.37355125810295</v>
      </c>
      <c r="AU195" s="21">
        <f t="shared" si="22"/>
        <v>-49.468931910684276</v>
      </c>
      <c r="AV195" s="21">
        <f t="shared" si="22"/>
        <v>-48.574277113966616</v>
      </c>
      <c r="AW195" s="21">
        <f t="shared" si="22"/>
        <v>-47.689772238325773</v>
      </c>
      <c r="AX195" s="21">
        <f t="shared" si="22"/>
        <v>-46.815583860195964</v>
      </c>
      <c r="AY195" s="21">
        <f t="shared" si="22"/>
        <v>-45.951861796413205</v>
      </c>
      <c r="AZ195" s="21">
        <f t="shared" si="22"/>
        <v>-45.09873858759714</v>
      </c>
      <c r="BA195" s="21">
        <f t="shared" si="22"/>
        <v>-44.256329372323762</v>
      </c>
      <c r="BB195" s="21">
        <f t="shared" si="22"/>
        <v>-43.42473355071656</v>
      </c>
    </row>
    <row r="196" spans="1:54" outlineLevel="2">
      <c r="A196" s="522"/>
      <c r="B196" s="150" t="s">
        <v>283</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522"/>
      <c r="B197" s="150" t="s">
        <v>286</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523"/>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-105.32638243065307</v>
      </c>
      <c r="F200" s="21">
        <f t="shared" ref="F200:BB200" si="26">SUM(F190:F193,F196:F198)</f>
        <v>-98.106230499420604</v>
      </c>
      <c r="G200" s="21">
        <f t="shared" si="26"/>
        <v>-90.460693466897311</v>
      </c>
      <c r="H200" s="21">
        <f t="shared" si="26"/>
        <v>-83.040760375573754</v>
      </c>
      <c r="I200" s="21">
        <f t="shared" si="26"/>
        <v>-76.571383668020033</v>
      </c>
      <c r="J200" s="21">
        <f t="shared" si="26"/>
        <v>-78.905047966382895</v>
      </c>
      <c r="K200" s="21">
        <f t="shared" si="26"/>
        <v>-75.501263856845199</v>
      </c>
      <c r="L200" s="21">
        <f t="shared" si="26"/>
        <v>-73.453902273384116</v>
      </c>
      <c r="M200" s="21">
        <f t="shared" si="26"/>
        <v>-72.760551416008497</v>
      </c>
      <c r="N200" s="21">
        <f t="shared" si="26"/>
        <v>-70.667387368040409</v>
      </c>
      <c r="O200" s="21">
        <f t="shared" si="26"/>
        <v>-69.166784434730346</v>
      </c>
      <c r="P200" s="21">
        <f t="shared" si="26"/>
        <v>-67.833618483842983</v>
      </c>
      <c r="Q200" s="21">
        <f t="shared" si="26"/>
        <v>-66.305032245544055</v>
      </c>
      <c r="R200" s="21">
        <f t="shared" si="26"/>
        <v>-65.057348563567004</v>
      </c>
      <c r="S200" s="21">
        <f t="shared" si="26"/>
        <v>-63.666334887160673</v>
      </c>
      <c r="T200" s="21">
        <f t="shared" si="26"/>
        <v>-62.261567085088146</v>
      </c>
      <c r="U200" s="21">
        <f t="shared" si="26"/>
        <v>-60.8986971970224</v>
      </c>
      <c r="V200" s="21">
        <f t="shared" si="26"/>
        <v>-59.700352899545479</v>
      </c>
      <c r="W200" s="21">
        <f t="shared" si="26"/>
        <v>-58.368627142243831</v>
      </c>
      <c r="X200" s="21">
        <f t="shared" si="26"/>
        <v>-57.198247954548087</v>
      </c>
      <c r="Y200" s="21">
        <f t="shared" si="26"/>
        <v>-55.908859332127562</v>
      </c>
      <c r="Z200" s="21">
        <f t="shared" si="26"/>
        <v>-54.767323634268287</v>
      </c>
      <c r="AA200" s="21">
        <f t="shared" si="26"/>
        <v>-53.640048769670464</v>
      </c>
      <c r="AB200" s="21">
        <f t="shared" si="26"/>
        <v>-52.5264056038883</v>
      </c>
      <c r="AC200" s="21">
        <f t="shared" si="26"/>
        <v>-51.400896165378398</v>
      </c>
      <c r="AD200" s="21">
        <f t="shared" si="26"/>
        <v>-50.304271767619525</v>
      </c>
      <c r="AE200" s="21">
        <f t="shared" si="26"/>
        <v>-49.233425302171817</v>
      </c>
      <c r="AF200" s="21">
        <f t="shared" si="26"/>
        <v>-48.174124728988737</v>
      </c>
      <c r="AG200" s="21">
        <f t="shared" si="26"/>
        <v>-47.128117298666602</v>
      </c>
      <c r="AH200" s="21">
        <f t="shared" si="26"/>
        <v>-46.097204857601341</v>
      </c>
      <c r="AI200" s="21">
        <f t="shared" si="26"/>
        <v>-45.083614366233114</v>
      </c>
      <c r="AJ200" s="21">
        <f t="shared" si="26"/>
        <v>-44.300071911043389</v>
      </c>
      <c r="AK200" s="21">
        <f t="shared" si="26"/>
        <v>-43.523321318107648</v>
      </c>
      <c r="AL200" s="21">
        <f t="shared" si="26"/>
        <v>-42.75418443135942</v>
      </c>
      <c r="AM200" s="21">
        <f t="shared" si="26"/>
        <v>-41.993074387436373</v>
      </c>
      <c r="AN200" s="21">
        <f t="shared" si="26"/>
        <v>-41.240121199127742</v>
      </c>
      <c r="AO200" s="21">
        <f t="shared" si="26"/>
        <v>-40.495338617104686</v>
      </c>
      <c r="AP200" s="21">
        <f t="shared" si="26"/>
        <v>-39.758915216304189</v>
      </c>
      <c r="AQ200" s="21">
        <f t="shared" si="26"/>
        <v>-39.031060717145245</v>
      </c>
      <c r="AR200" s="21">
        <f t="shared" si="26"/>
        <v>-38.311891777736164</v>
      </c>
      <c r="AS200" s="21">
        <f t="shared" si="26"/>
        <v>-37.601500067144372</v>
      </c>
      <c r="AT200" s="21">
        <f t="shared" si="26"/>
        <v>-36.899980844226228</v>
      </c>
      <c r="AU200" s="21">
        <f t="shared" si="26"/>
        <v>-36.207429435507869</v>
      </c>
      <c r="AV200" s="21">
        <f t="shared" si="26"/>
        <v>-35.523920622343255</v>
      </c>
      <c r="AW200" s="21">
        <f t="shared" si="26"/>
        <v>-34.849511536984437</v>
      </c>
      <c r="AX200" s="21">
        <f t="shared" si="26"/>
        <v>-34.184250965128392</v>
      </c>
      <c r="AY200" s="21">
        <f t="shared" si="26"/>
        <v>-33.528179168128176</v>
      </c>
      <c r="AZ200" s="21">
        <f t="shared" si="26"/>
        <v>-32.881325913784693</v>
      </c>
      <c r="BA200" s="21">
        <f t="shared" si="26"/>
        <v>-32.243710377023767</v>
      </c>
      <c r="BB200" s="21">
        <f t="shared" si="26"/>
        <v>-31.615342880075236</v>
      </c>
    </row>
    <row r="201" spans="1:54" outlineLevel="2">
      <c r="A201" s="522"/>
      <c r="B201" s="150" t="s">
        <v>498</v>
      </c>
      <c r="C201" s="19"/>
      <c r="D201" s="135" t="s">
        <v>389</v>
      </c>
      <c r="E201" s="21">
        <f>SUM(E190:E192,E194,E196:E198)</f>
        <v>-60.992400149413371</v>
      </c>
      <c r="F201" s="21">
        <f t="shared" ref="F201:BB201" si="27">SUM(F190:F192,F194,F196:F198)</f>
        <v>-56.743191148395042</v>
      </c>
      <c r="G201" s="21">
        <f t="shared" si="27"/>
        <v>-52.285848765749883</v>
      </c>
      <c r="H201" s="21">
        <f t="shared" si="27"/>
        <v>-47.89708354994427</v>
      </c>
      <c r="I201" s="21">
        <f t="shared" si="27"/>
        <v>-44.05966890002906</v>
      </c>
      <c r="J201" s="21">
        <f t="shared" si="27"/>
        <v>-44.846473660020493</v>
      </c>
      <c r="K201" s="21">
        <f t="shared" si="27"/>
        <v>-42.913306708134904</v>
      </c>
      <c r="L201" s="21">
        <f t="shared" si="27"/>
        <v>-41.640798602987999</v>
      </c>
      <c r="M201" s="21">
        <f t="shared" si="27"/>
        <v>-41.147985192974865</v>
      </c>
      <c r="N201" s="21">
        <f t="shared" si="27"/>
        <v>-39.986544760184557</v>
      </c>
      <c r="O201" s="21">
        <f t="shared" si="27"/>
        <v>-39.060891038851537</v>
      </c>
      <c r="P201" s="21">
        <f t="shared" si="27"/>
        <v>-38.241552803286837</v>
      </c>
      <c r="Q201" s="21">
        <f t="shared" si="27"/>
        <v>-37.323460553547804</v>
      </c>
      <c r="R201" s="21">
        <f t="shared" si="27"/>
        <v>-36.480190903571263</v>
      </c>
      <c r="S201" s="21">
        <f t="shared" si="27"/>
        <v>-35.656385330035889</v>
      </c>
      <c r="T201" s="21">
        <f t="shared" si="27"/>
        <v>-34.834026771286929</v>
      </c>
      <c r="U201" s="21">
        <f t="shared" si="27"/>
        <v>-34.043549230064436</v>
      </c>
      <c r="V201" s="21">
        <f t="shared" si="27"/>
        <v>-33.271774119255063</v>
      </c>
      <c r="W201" s="21">
        <f t="shared" si="27"/>
        <v>-32.51646517958001</v>
      </c>
      <c r="X201" s="21">
        <f t="shared" si="27"/>
        <v>-31.78218456860521</v>
      </c>
      <c r="Y201" s="21">
        <f t="shared" si="27"/>
        <v>-31.065611929919235</v>
      </c>
      <c r="Z201" s="21">
        <f t="shared" si="27"/>
        <v>-30.366431746831275</v>
      </c>
      <c r="AA201" s="21">
        <f t="shared" si="27"/>
        <v>-29.684913909972369</v>
      </c>
      <c r="AB201" s="21">
        <f t="shared" si="27"/>
        <v>-29.020020325094642</v>
      </c>
      <c r="AC201" s="21">
        <f t="shared" si="27"/>
        <v>-28.356619289044524</v>
      </c>
      <c r="AD201" s="21">
        <f t="shared" si="27"/>
        <v>-27.714502811883186</v>
      </c>
      <c r="AE201" s="21">
        <f t="shared" si="27"/>
        <v>-27.084507783199509</v>
      </c>
      <c r="AF201" s="21">
        <f t="shared" si="27"/>
        <v>-26.465540905940571</v>
      </c>
      <c r="AG201" s="21">
        <f t="shared" si="27"/>
        <v>-25.857025753836712</v>
      </c>
      <c r="AH201" s="21">
        <f t="shared" si="27"/>
        <v>-25.258981433715704</v>
      </c>
      <c r="AI201" s="21">
        <f t="shared" si="27"/>
        <v>-24.672241146875631</v>
      </c>
      <c r="AJ201" s="21">
        <f t="shared" si="27"/>
        <v>-24.213300158383518</v>
      </c>
      <c r="AK201" s="21">
        <f t="shared" si="27"/>
        <v>-23.760083821426228</v>
      </c>
      <c r="AL201" s="21">
        <f t="shared" si="27"/>
        <v>-23.312684490582495</v>
      </c>
      <c r="AM201" s="21">
        <f t="shared" si="27"/>
        <v>-22.871209985752198</v>
      </c>
      <c r="AN201" s="21">
        <f t="shared" si="27"/>
        <v>-22.43570802993974</v>
      </c>
      <c r="AO201" s="21">
        <f t="shared" si="27"/>
        <v>-22.006158750789087</v>
      </c>
      <c r="AP201" s="21">
        <f t="shared" si="27"/>
        <v>-21.582589944148697</v>
      </c>
      <c r="AQ201" s="21">
        <f t="shared" si="27"/>
        <v>-21.165028418528678</v>
      </c>
      <c r="AR201" s="21">
        <f t="shared" si="27"/>
        <v>-20.753485705493127</v>
      </c>
      <c r="AS201" s="21">
        <f t="shared" si="27"/>
        <v>-20.347961429738451</v>
      </c>
      <c r="AT201" s="21">
        <f t="shared" si="27"/>
        <v>-19.948451858977624</v>
      </c>
      <c r="AU201" s="21">
        <f t="shared" si="27"/>
        <v>-19.554952811413237</v>
      </c>
      <c r="AV201" s="21">
        <f t="shared" si="27"/>
        <v>-19.167453705771987</v>
      </c>
      <c r="AW201" s="21">
        <f t="shared" si="27"/>
        <v>-18.785938319869324</v>
      </c>
      <c r="AX201" s="21">
        <f t="shared" si="27"/>
        <v>-18.410386439237676</v>
      </c>
      <c r="AY201" s="21">
        <f t="shared" si="27"/>
        <v>-18.040774468492888</v>
      </c>
      <c r="AZ201" s="21">
        <f t="shared" si="27"/>
        <v>-17.677075195498077</v>
      </c>
      <c r="BA201" s="21">
        <f t="shared" si="27"/>
        <v>-17.319257686814485</v>
      </c>
      <c r="BB201" s="21">
        <f t="shared" si="27"/>
        <v>-16.967287781616957</v>
      </c>
    </row>
    <row r="202" spans="1:54" outlineLevel="2">
      <c r="A202" s="523"/>
      <c r="B202" s="150" t="s">
        <v>499</v>
      </c>
      <c r="C202" s="19"/>
      <c r="D202" s="135" t="s">
        <v>389</v>
      </c>
      <c r="E202" s="21">
        <f>SUM(E190:E192,E195:E198)</f>
        <v>-149.94146771627706</v>
      </c>
      <c r="F202" s="21">
        <f t="shared" ref="F202:BB202" si="28">SUM(F190:F192,F195:F198)</f>
        <v>-139.31361415158369</v>
      </c>
      <c r="G202" s="21">
        <f t="shared" si="28"/>
        <v>-128.67867971354946</v>
      </c>
      <c r="H202" s="21">
        <f t="shared" si="28"/>
        <v>-118.42362943846763</v>
      </c>
      <c r="I202" s="21">
        <f t="shared" si="28"/>
        <v>-109.07621057971626</v>
      </c>
      <c r="J202" s="21">
        <f t="shared" si="28"/>
        <v>-112.75654818753515</v>
      </c>
      <c r="K202" s="21">
        <f t="shared" si="28"/>
        <v>-108.15680849667997</v>
      </c>
      <c r="L202" s="21">
        <f t="shared" si="28"/>
        <v>-105.20702694877087</v>
      </c>
      <c r="M202" s="21">
        <f t="shared" si="28"/>
        <v>-104.22086544428606</v>
      </c>
      <c r="N202" s="21">
        <f t="shared" si="28"/>
        <v>-101.52129752980181</v>
      </c>
      <c r="O202" s="21">
        <f t="shared" si="28"/>
        <v>-99.406844069113788</v>
      </c>
      <c r="P202" s="21">
        <f t="shared" si="28"/>
        <v>-97.550297572314179</v>
      </c>
      <c r="Q202" s="21">
        <f t="shared" si="28"/>
        <v>-95.42791827392891</v>
      </c>
      <c r="R202" s="21">
        <f t="shared" si="28"/>
        <v>-93.484246981250251</v>
      </c>
      <c r="S202" s="21">
        <f t="shared" si="28"/>
        <v>-91.57552623261796</v>
      </c>
      <c r="T202" s="21">
        <f t="shared" si="28"/>
        <v>-89.658676943998969</v>
      </c>
      <c r="U202" s="21">
        <f t="shared" si="28"/>
        <v>-87.8125659910975</v>
      </c>
      <c r="V202" s="21">
        <f t="shared" si="28"/>
        <v>-86.003769532276806</v>
      </c>
      <c r="W202" s="21">
        <f t="shared" si="28"/>
        <v>-84.226969724360714</v>
      </c>
      <c r="X202" s="21">
        <f t="shared" si="28"/>
        <v>-82.494457591822083</v>
      </c>
      <c r="Y202" s="21">
        <f t="shared" si="28"/>
        <v>-80.798086699619589</v>
      </c>
      <c r="Z202" s="21">
        <f t="shared" si="28"/>
        <v>-79.137472789199961</v>
      </c>
      <c r="AA202" s="21">
        <f t="shared" si="28"/>
        <v>-77.513746007725672</v>
      </c>
      <c r="AB202" s="21">
        <f t="shared" si="28"/>
        <v>-75.924610165334954</v>
      </c>
      <c r="AC202" s="21">
        <f t="shared" si="28"/>
        <v>-74.325197136308802</v>
      </c>
      <c r="AD202" s="21">
        <f t="shared" si="28"/>
        <v>-72.762183124564999</v>
      </c>
      <c r="AE202" s="21">
        <f t="shared" si="28"/>
        <v>-71.223259540810034</v>
      </c>
      <c r="AF202" s="21">
        <f t="shared" si="28"/>
        <v>-69.705548460704932</v>
      </c>
      <c r="AG202" s="21">
        <f t="shared" si="28"/>
        <v>-68.207718594066421</v>
      </c>
      <c r="AH202" s="21">
        <f t="shared" si="28"/>
        <v>-66.730221586295116</v>
      </c>
      <c r="AI202" s="21">
        <f t="shared" si="28"/>
        <v>-65.275928728670934</v>
      </c>
      <c r="AJ202" s="21">
        <f t="shared" si="28"/>
        <v>-64.153691701428812</v>
      </c>
      <c r="AK202" s="21">
        <f t="shared" si="28"/>
        <v>-63.041213967551094</v>
      </c>
      <c r="AL202" s="21">
        <f t="shared" si="28"/>
        <v>-61.938987944914899</v>
      </c>
      <c r="AM202" s="21">
        <f t="shared" si="28"/>
        <v>-60.847546872999267</v>
      </c>
      <c r="AN202" s="21">
        <f t="shared" si="28"/>
        <v>-59.767237630866262</v>
      </c>
      <c r="AO202" s="21">
        <f t="shared" si="28"/>
        <v>-58.698198132753632</v>
      </c>
      <c r="AP202" s="21">
        <f t="shared" si="28"/>
        <v>-57.640703690371261</v>
      </c>
      <c r="AQ202" s="21">
        <f t="shared" si="28"/>
        <v>-56.595021045914457</v>
      </c>
      <c r="AR202" s="21">
        <f t="shared" si="28"/>
        <v>-55.561365649397601</v>
      </c>
      <c r="AS202" s="21">
        <f t="shared" si="28"/>
        <v>-54.53991199050288</v>
      </c>
      <c r="AT202" s="21">
        <f t="shared" si="28"/>
        <v>-53.530819365778839</v>
      </c>
      <c r="AU202" s="21">
        <f t="shared" si="28"/>
        <v>-52.5342407532899</v>
      </c>
      <c r="AV202" s="21">
        <f t="shared" si="28"/>
        <v>-51.550305116522459</v>
      </c>
      <c r="AW202" s="21">
        <f t="shared" si="28"/>
        <v>-50.579119813542384</v>
      </c>
      <c r="AX202" s="21">
        <f t="shared" si="28"/>
        <v>-49.620775680838399</v>
      </c>
      <c r="AY202" s="21">
        <f t="shared" si="28"/>
        <v>-48.675349000917322</v>
      </c>
      <c r="AZ202" s="21">
        <f t="shared" si="28"/>
        <v>-47.742900922055405</v>
      </c>
      <c r="BA202" s="21">
        <f t="shared" si="28"/>
        <v>-46.82347726986464</v>
      </c>
      <c r="BB202" s="21">
        <f t="shared" si="28"/>
        <v>-45.917110150268947</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-105.32638243065307</v>
      </c>
      <c r="F204" s="21">
        <f>F200+E204</f>
        <v>-203.43261293007367</v>
      </c>
      <c r="G204" s="21">
        <f t="shared" ref="G204:BB206" si="29">G200+F204</f>
        <v>-293.89330639697096</v>
      </c>
      <c r="H204" s="21">
        <f t="shared" si="29"/>
        <v>-376.93406677254472</v>
      </c>
      <c r="I204" s="21">
        <f t="shared" si="29"/>
        <v>-453.50545044056474</v>
      </c>
      <c r="J204" s="21">
        <f t="shared" si="29"/>
        <v>-532.41049840694768</v>
      </c>
      <c r="K204" s="21">
        <f t="shared" si="29"/>
        <v>-607.91176226379287</v>
      </c>
      <c r="L204" s="21">
        <f t="shared" si="29"/>
        <v>-681.36566453717694</v>
      </c>
      <c r="M204" s="21">
        <f t="shared" si="29"/>
        <v>-754.12621595318546</v>
      </c>
      <c r="N204" s="21">
        <f t="shared" si="29"/>
        <v>-824.79360332122587</v>
      </c>
      <c r="O204" s="21">
        <f t="shared" si="29"/>
        <v>-893.96038775595616</v>
      </c>
      <c r="P204" s="21">
        <f t="shared" si="29"/>
        <v>-961.79400623979916</v>
      </c>
      <c r="Q204" s="21">
        <f t="shared" si="29"/>
        <v>-1028.0990384853433</v>
      </c>
      <c r="R204" s="21">
        <f t="shared" si="29"/>
        <v>-1093.1563870489103</v>
      </c>
      <c r="S204" s="21">
        <f t="shared" si="29"/>
        <v>-1156.822721936071</v>
      </c>
      <c r="T204" s="21">
        <f t="shared" si="29"/>
        <v>-1219.0842890211593</v>
      </c>
      <c r="U204" s="21">
        <f t="shared" si="29"/>
        <v>-1279.9829862181816</v>
      </c>
      <c r="V204" s="21">
        <f t="shared" si="29"/>
        <v>-1339.6833391177272</v>
      </c>
      <c r="W204" s="21">
        <f t="shared" si="29"/>
        <v>-1398.0519662599711</v>
      </c>
      <c r="X204" s="21">
        <f t="shared" si="29"/>
        <v>-1455.2502142145192</v>
      </c>
      <c r="Y204" s="21">
        <f t="shared" si="29"/>
        <v>-1511.1590735466468</v>
      </c>
      <c r="Z204" s="21">
        <f t="shared" si="29"/>
        <v>-1565.926397180915</v>
      </c>
      <c r="AA204" s="21">
        <f t="shared" si="29"/>
        <v>-1619.5664459505856</v>
      </c>
      <c r="AB204" s="21">
        <f t="shared" si="29"/>
        <v>-1672.092851554474</v>
      </c>
      <c r="AC204" s="21">
        <f t="shared" si="29"/>
        <v>-1723.4937477198523</v>
      </c>
      <c r="AD204" s="21">
        <f t="shared" si="29"/>
        <v>-1773.7980194874717</v>
      </c>
      <c r="AE204" s="21">
        <f t="shared" si="29"/>
        <v>-1823.0314447896435</v>
      </c>
      <c r="AF204" s="21">
        <f t="shared" si="29"/>
        <v>-1871.2055695186323</v>
      </c>
      <c r="AG204" s="21">
        <f t="shared" si="29"/>
        <v>-1918.3336868172989</v>
      </c>
      <c r="AH204" s="21">
        <f t="shared" si="29"/>
        <v>-1964.4308916749003</v>
      </c>
      <c r="AI204" s="21">
        <f t="shared" si="29"/>
        <v>-2009.5145060411335</v>
      </c>
      <c r="AJ204" s="21">
        <f t="shared" si="29"/>
        <v>-2053.8145779521769</v>
      </c>
      <c r="AK204" s="21">
        <f t="shared" si="29"/>
        <v>-2097.3378992702847</v>
      </c>
      <c r="AL204" s="21">
        <f t="shared" si="29"/>
        <v>-2140.0920837016442</v>
      </c>
      <c r="AM204" s="21">
        <f t="shared" si="29"/>
        <v>-2182.0851580890808</v>
      </c>
      <c r="AN204" s="21">
        <f t="shared" si="29"/>
        <v>-2223.3252792882085</v>
      </c>
      <c r="AO204" s="21">
        <f t="shared" si="29"/>
        <v>-2263.8206179053132</v>
      </c>
      <c r="AP204" s="21">
        <f t="shared" si="29"/>
        <v>-2303.5795331216173</v>
      </c>
      <c r="AQ204" s="21">
        <f t="shared" si="29"/>
        <v>-2342.6105938387627</v>
      </c>
      <c r="AR204" s="21">
        <f t="shared" si="29"/>
        <v>-2380.9224856164988</v>
      </c>
      <c r="AS204" s="21">
        <f t="shared" si="29"/>
        <v>-2418.5239856836433</v>
      </c>
      <c r="AT204" s="21">
        <f t="shared" si="29"/>
        <v>-2455.4239665278697</v>
      </c>
      <c r="AU204" s="21">
        <f t="shared" si="29"/>
        <v>-2491.6313959633776</v>
      </c>
      <c r="AV204" s="21">
        <f t="shared" si="29"/>
        <v>-2527.1553165857208</v>
      </c>
      <c r="AW204" s="21">
        <f t="shared" si="29"/>
        <v>-2562.0048281227055</v>
      </c>
      <c r="AX204" s="21">
        <f t="shared" si="29"/>
        <v>-2596.1890790878338</v>
      </c>
      <c r="AY204" s="21">
        <f t="shared" si="29"/>
        <v>-2629.717258255962</v>
      </c>
      <c r="AZ204" s="21">
        <f t="shared" si="29"/>
        <v>-2662.5985841697466</v>
      </c>
      <c r="BA204" s="21">
        <f t="shared" si="29"/>
        <v>-2694.8422945467705</v>
      </c>
      <c r="BB204" s="21">
        <f t="shared" si="29"/>
        <v>-2726.4576374268458</v>
      </c>
    </row>
    <row r="205" spans="1:54" outlineLevel="2">
      <c r="A205" s="522"/>
      <c r="B205" s="150" t="s">
        <v>502</v>
      </c>
      <c r="C205" s="19"/>
      <c r="D205" s="135" t="s">
        <v>389</v>
      </c>
      <c r="E205" s="21">
        <f>E201</f>
        <v>-60.992400149413371</v>
      </c>
      <c r="F205" s="21">
        <f t="shared" ref="F205:U206" si="30">F201+E205</f>
        <v>-117.73559129780841</v>
      </c>
      <c r="G205" s="21">
        <f t="shared" si="30"/>
        <v>-170.02144006355829</v>
      </c>
      <c r="H205" s="21">
        <f t="shared" si="30"/>
        <v>-217.91852361350254</v>
      </c>
      <c r="I205" s="21">
        <f t="shared" si="30"/>
        <v>-261.97819251353161</v>
      </c>
      <c r="J205" s="21">
        <f t="shared" si="30"/>
        <v>-306.82466617355209</v>
      </c>
      <c r="K205" s="21">
        <f t="shared" si="30"/>
        <v>-349.73797288168697</v>
      </c>
      <c r="L205" s="21">
        <f t="shared" si="30"/>
        <v>-391.37877148467499</v>
      </c>
      <c r="M205" s="21">
        <f t="shared" si="30"/>
        <v>-432.52675667764987</v>
      </c>
      <c r="N205" s="21">
        <f t="shared" si="30"/>
        <v>-472.51330143783446</v>
      </c>
      <c r="O205" s="21">
        <f t="shared" si="30"/>
        <v>-511.57419247668599</v>
      </c>
      <c r="P205" s="21">
        <f t="shared" si="30"/>
        <v>-549.81574527997282</v>
      </c>
      <c r="Q205" s="21">
        <f t="shared" si="30"/>
        <v>-587.13920583352058</v>
      </c>
      <c r="R205" s="21">
        <f t="shared" si="30"/>
        <v>-623.61939673709185</v>
      </c>
      <c r="S205" s="21">
        <f t="shared" si="30"/>
        <v>-659.27578206712769</v>
      </c>
      <c r="T205" s="21">
        <f t="shared" si="30"/>
        <v>-694.10980883841466</v>
      </c>
      <c r="U205" s="21">
        <f t="shared" si="30"/>
        <v>-728.15335806847906</v>
      </c>
      <c r="V205" s="21">
        <f t="shared" si="29"/>
        <v>-761.42513218773411</v>
      </c>
      <c r="W205" s="21">
        <f t="shared" si="29"/>
        <v>-793.9415973673141</v>
      </c>
      <c r="X205" s="21">
        <f t="shared" si="29"/>
        <v>-825.72378193591931</v>
      </c>
      <c r="Y205" s="21">
        <f t="shared" si="29"/>
        <v>-856.78939386583852</v>
      </c>
      <c r="Z205" s="21">
        <f t="shared" si="29"/>
        <v>-887.15582561266979</v>
      </c>
      <c r="AA205" s="21">
        <f t="shared" si="29"/>
        <v>-916.84073952264214</v>
      </c>
      <c r="AB205" s="21">
        <f t="shared" si="29"/>
        <v>-945.86075984773674</v>
      </c>
      <c r="AC205" s="21">
        <f t="shared" si="29"/>
        <v>-974.21737913678123</v>
      </c>
      <c r="AD205" s="21">
        <f t="shared" si="29"/>
        <v>-1001.9318819486645</v>
      </c>
      <c r="AE205" s="21">
        <f t="shared" si="29"/>
        <v>-1029.0163897318639</v>
      </c>
      <c r="AF205" s="21">
        <f t="shared" si="29"/>
        <v>-1055.4819306378045</v>
      </c>
      <c r="AG205" s="21">
        <f t="shared" si="29"/>
        <v>-1081.3389563916412</v>
      </c>
      <c r="AH205" s="21">
        <f t="shared" si="29"/>
        <v>-1106.5979378253569</v>
      </c>
      <c r="AI205" s="21">
        <f t="shared" si="29"/>
        <v>-1131.2701789722325</v>
      </c>
      <c r="AJ205" s="21">
        <f t="shared" si="29"/>
        <v>-1155.4834791306162</v>
      </c>
      <c r="AK205" s="21">
        <f t="shared" si="29"/>
        <v>-1179.2435629520423</v>
      </c>
      <c r="AL205" s="21">
        <f t="shared" si="29"/>
        <v>-1202.5562474426249</v>
      </c>
      <c r="AM205" s="21">
        <f t="shared" si="29"/>
        <v>-1225.427457428377</v>
      </c>
      <c r="AN205" s="21">
        <f t="shared" si="29"/>
        <v>-1247.8631654583166</v>
      </c>
      <c r="AO205" s="21">
        <f t="shared" si="29"/>
        <v>-1269.8693242091058</v>
      </c>
      <c r="AP205" s="21">
        <f t="shared" si="29"/>
        <v>-1291.4519141532544</v>
      </c>
      <c r="AQ205" s="21">
        <f t="shared" si="29"/>
        <v>-1312.6169425717831</v>
      </c>
      <c r="AR205" s="21">
        <f t="shared" si="29"/>
        <v>-1333.3704282772762</v>
      </c>
      <c r="AS205" s="21">
        <f t="shared" si="29"/>
        <v>-1353.7183897070147</v>
      </c>
      <c r="AT205" s="21">
        <f t="shared" si="29"/>
        <v>-1373.6668415659924</v>
      </c>
      <c r="AU205" s="21">
        <f t="shared" si="29"/>
        <v>-1393.2217943774056</v>
      </c>
      <c r="AV205" s="21">
        <f t="shared" si="29"/>
        <v>-1412.3892480831776</v>
      </c>
      <c r="AW205" s="21">
        <f t="shared" si="29"/>
        <v>-1431.1751864030468</v>
      </c>
      <c r="AX205" s="21">
        <f t="shared" si="29"/>
        <v>-1449.5855728422846</v>
      </c>
      <c r="AY205" s="21">
        <f t="shared" si="29"/>
        <v>-1467.6263473107774</v>
      </c>
      <c r="AZ205" s="21">
        <f t="shared" si="29"/>
        <v>-1485.3034225062754</v>
      </c>
      <c r="BA205" s="21">
        <f t="shared" si="29"/>
        <v>-1502.62268019309</v>
      </c>
      <c r="BB205" s="21">
        <f t="shared" si="29"/>
        <v>-1519.589967974707</v>
      </c>
    </row>
    <row r="206" spans="1:54" outlineLevel="2">
      <c r="A206" s="523"/>
      <c r="B206" s="150" t="s">
        <v>503</v>
      </c>
      <c r="C206" s="19"/>
      <c r="D206" s="135" t="s">
        <v>389</v>
      </c>
      <c r="E206" s="21">
        <f>E202</f>
        <v>-149.94146771627706</v>
      </c>
      <c r="F206" s="21">
        <f t="shared" si="30"/>
        <v>-289.25508186786078</v>
      </c>
      <c r="G206" s="21">
        <f t="shared" si="29"/>
        <v>-417.93376158141024</v>
      </c>
      <c r="H206" s="21">
        <f t="shared" si="29"/>
        <v>-536.35739101987792</v>
      </c>
      <c r="I206" s="21">
        <f t="shared" si="29"/>
        <v>-645.43360159959423</v>
      </c>
      <c r="J206" s="21">
        <f t="shared" si="29"/>
        <v>-758.19014978712937</v>
      </c>
      <c r="K206" s="21">
        <f t="shared" si="29"/>
        <v>-866.34695828380939</v>
      </c>
      <c r="L206" s="21">
        <f t="shared" si="29"/>
        <v>-971.55398523258032</v>
      </c>
      <c r="M206" s="21">
        <f t="shared" si="29"/>
        <v>-1075.7748506768664</v>
      </c>
      <c r="N206" s="21">
        <f t="shared" si="29"/>
        <v>-1177.2961482066682</v>
      </c>
      <c r="O206" s="21">
        <f t="shared" si="29"/>
        <v>-1276.702992275782</v>
      </c>
      <c r="P206" s="21">
        <f t="shared" si="29"/>
        <v>-1374.2532898480961</v>
      </c>
      <c r="Q206" s="21">
        <f t="shared" si="29"/>
        <v>-1469.6812081220251</v>
      </c>
      <c r="R206" s="21">
        <f t="shared" si="29"/>
        <v>-1563.1654551032752</v>
      </c>
      <c r="S206" s="21">
        <f t="shared" si="29"/>
        <v>-1654.7409813358931</v>
      </c>
      <c r="T206" s="21">
        <f t="shared" si="29"/>
        <v>-1744.399658279892</v>
      </c>
      <c r="U206" s="21">
        <f t="shared" si="29"/>
        <v>-1832.2122242709895</v>
      </c>
      <c r="V206" s="21">
        <f t="shared" si="29"/>
        <v>-1918.2159938032664</v>
      </c>
      <c r="W206" s="21">
        <f t="shared" si="29"/>
        <v>-2002.4429635276272</v>
      </c>
      <c r="X206" s="21">
        <f t="shared" si="29"/>
        <v>-2084.937421119449</v>
      </c>
      <c r="Y206" s="21">
        <f t="shared" si="29"/>
        <v>-2165.7355078190685</v>
      </c>
      <c r="Z206" s="21">
        <f t="shared" si="29"/>
        <v>-2244.8729806082683</v>
      </c>
      <c r="AA206" s="21">
        <f t="shared" si="29"/>
        <v>-2322.3867266159941</v>
      </c>
      <c r="AB206" s="21">
        <f t="shared" si="29"/>
        <v>-2398.3113367813289</v>
      </c>
      <c r="AC206" s="21">
        <f t="shared" si="29"/>
        <v>-2472.6365339176377</v>
      </c>
      <c r="AD206" s="21">
        <f t="shared" si="29"/>
        <v>-2545.3987170422029</v>
      </c>
      <c r="AE206" s="21">
        <f t="shared" si="29"/>
        <v>-2616.6219765830128</v>
      </c>
      <c r="AF206" s="21">
        <f t="shared" si="29"/>
        <v>-2686.3275250437177</v>
      </c>
      <c r="AG206" s="21">
        <f t="shared" si="29"/>
        <v>-2754.5352436377843</v>
      </c>
      <c r="AH206" s="21">
        <f t="shared" si="29"/>
        <v>-2821.2654652240794</v>
      </c>
      <c r="AI206" s="21">
        <f t="shared" si="29"/>
        <v>-2886.5413939527502</v>
      </c>
      <c r="AJ206" s="21">
        <f t="shared" si="29"/>
        <v>-2950.6950856541789</v>
      </c>
      <c r="AK206" s="21">
        <f t="shared" si="29"/>
        <v>-3013.7362996217298</v>
      </c>
      <c r="AL206" s="21">
        <f t="shared" si="29"/>
        <v>-3075.6752875666448</v>
      </c>
      <c r="AM206" s="21">
        <f t="shared" si="29"/>
        <v>-3136.5228344396442</v>
      </c>
      <c r="AN206" s="21">
        <f t="shared" si="29"/>
        <v>-3196.2900720705106</v>
      </c>
      <c r="AO206" s="21">
        <f t="shared" si="29"/>
        <v>-3254.9882702032642</v>
      </c>
      <c r="AP206" s="21">
        <f t="shared" si="29"/>
        <v>-3312.6289738936352</v>
      </c>
      <c r="AQ206" s="21">
        <f t="shared" si="29"/>
        <v>-3369.2239949395498</v>
      </c>
      <c r="AR206" s="21">
        <f t="shared" si="29"/>
        <v>-3424.7853605889472</v>
      </c>
      <c r="AS206" s="21">
        <f t="shared" si="29"/>
        <v>-3479.32527257945</v>
      </c>
      <c r="AT206" s="21">
        <f t="shared" si="29"/>
        <v>-3532.8560919452289</v>
      </c>
      <c r="AU206" s="21">
        <f t="shared" si="29"/>
        <v>-3585.3903326985187</v>
      </c>
      <c r="AV206" s="21">
        <f t="shared" si="29"/>
        <v>-3636.9406378150411</v>
      </c>
      <c r="AW206" s="21">
        <f t="shared" si="29"/>
        <v>-3687.5197576285836</v>
      </c>
      <c r="AX206" s="21">
        <f t="shared" si="29"/>
        <v>-3737.1405333094222</v>
      </c>
      <c r="AY206" s="21">
        <f t="shared" si="29"/>
        <v>-3785.8158823103395</v>
      </c>
      <c r="AZ206" s="21">
        <f t="shared" si="29"/>
        <v>-3833.5587832323949</v>
      </c>
      <c r="BA206" s="21">
        <f t="shared" si="29"/>
        <v>-3880.3822605022597</v>
      </c>
      <c r="BB206" s="21">
        <f t="shared" si="29"/>
        <v>-3926.2993706525285</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-0.99669080048434122</v>
      </c>
      <c r="F210" s="21">
        <f>F190-Baseline!F190</f>
        <v>-1.1968199900020562</v>
      </c>
      <c r="G210" s="21">
        <f>G190-Baseline!G190</f>
        <v>-1.0234201706058612</v>
      </c>
      <c r="H210" s="21">
        <f>H190-Baseline!H190</f>
        <v>-0.68246411826621756</v>
      </c>
      <c r="I210" s="21">
        <f>I190-Baseline!I190</f>
        <v>-0.62992851196405109</v>
      </c>
      <c r="J210" s="21">
        <f>J190-Baseline!J190</f>
        <v>-0.19650631967356372</v>
      </c>
      <c r="K210" s="21">
        <f>K190-Baseline!K190</f>
        <v>-0.17733585386254166</v>
      </c>
      <c r="L210" s="21">
        <f>L190-Baseline!L190</f>
        <v>-0.15950911375557625</v>
      </c>
      <c r="M210" s="21">
        <f>M190-Baseline!M190</f>
        <v>-0.1429479474918933</v>
      </c>
      <c r="N210" s="21">
        <f>N190-Baseline!N190</f>
        <v>-0.12757826314244944</v>
      </c>
      <c r="O210" s="21">
        <f>O190-Baseline!O190</f>
        <v>-0.11332983298168524</v>
      </c>
      <c r="P210" s="21">
        <f>P190-Baseline!P190</f>
        <v>-0.10013610670974787</v>
      </c>
      <c r="Q210" s="21">
        <f>Q190-Baseline!Q190</f>
        <v>-8.7934033231642367E-2</v>
      </c>
      <c r="R210" s="21">
        <f>R190-Baseline!R190</f>
        <v>-7.6663890616552322E-2</v>
      </c>
      <c r="S210" s="21">
        <f>S190-Baseline!S190</f>
        <v>-6.6269123876664407E-2</v>
      </c>
      <c r="T210" s="21">
        <f>T190-Baseline!T190</f>
        <v>-5.6696190220245954E-2</v>
      </c>
      <c r="U210" s="21">
        <f>U190-Baseline!U190</f>
        <v>-4.7894411448501505E-2</v>
      </c>
      <c r="V210" s="21">
        <f>V190-Baseline!V190</f>
        <v>-3.9815833179891506E-2</v>
      </c>
      <c r="W210" s="21">
        <f>W190-Baseline!W190</f>
        <v>-3.2415090599163143E-2</v>
      </c>
      <c r="X210" s="21">
        <f>X190-Baseline!X190</f>
        <v>-2.564928044134215E-2</v>
      </c>
      <c r="Y210" s="21">
        <f>Y190-Baseline!Y190</f>
        <v>-1.9477838933389831E-2</v>
      </c>
      <c r="Z210" s="21">
        <f>Z190-Baseline!Z190</f>
        <v>-1.3862425428161613E-2</v>
      </c>
      <c r="AA210" s="21">
        <f>AA190-Baseline!AA190</f>
        <v>-8.766811476737536E-3</v>
      </c>
      <c r="AB210" s="21">
        <f>AB190-Baseline!AB190</f>
        <v>-4.1567750961465132E-3</v>
      </c>
      <c r="AC210" s="21">
        <f>AC190-Baseline!AC190</f>
        <v>3.0680887316855895E-18</v>
      </c>
      <c r="AD210" s="21">
        <f>AD190-Baseline!AD190</f>
        <v>2.9643369388266561E-18</v>
      </c>
      <c r="AE210" s="21">
        <f>AE190-Baseline!AE190</f>
        <v>2.864093660702083E-18</v>
      </c>
      <c r="AF210" s="21">
        <f>AF190-Baseline!AF190</f>
        <v>2.7672402518860703E-18</v>
      </c>
      <c r="AG210" s="21">
        <f>AG190-Baseline!AG190</f>
        <v>2.6736620791169767E-18</v>
      </c>
      <c r="AH210" s="21">
        <f>AH190-Baseline!AH190</f>
        <v>2.5832483856202679E-18</v>
      </c>
      <c r="AI210" s="21">
        <f>AI190-Baseline!AI190</f>
        <v>2.4958921600195826E-18</v>
      </c>
      <c r="AJ210" s="21">
        <f>AJ190-Baseline!AJ190</f>
        <v>2.4231962718636716E-18</v>
      </c>
      <c r="AK210" s="21">
        <f>AK190-Baseline!AK190</f>
        <v>2.3526177396734682E-18</v>
      </c>
      <c r="AL210" s="21">
        <f>AL190-Baseline!AL190</f>
        <v>2.2840948928868622E-18</v>
      </c>
      <c r="AM210" s="21">
        <f>AM190-Baseline!AM190</f>
        <v>2.2175678571717105E-18</v>
      </c>
      <c r="AN210" s="21">
        <f>AN190-Baseline!AN190</f>
        <v>2.152978502108457E-18</v>
      </c>
      <c r="AO210" s="21">
        <f>AO190-Baseline!AO190</f>
        <v>2.0902703903965603E-18</v>
      </c>
      <c r="AP210" s="21">
        <f>AP190-Baseline!AP190</f>
        <v>2.0293887285403493E-18</v>
      </c>
      <c r="AQ210" s="21">
        <f>AQ190-Baseline!AQ190</f>
        <v>1.9702803189712135E-18</v>
      </c>
      <c r="AR210" s="21">
        <f>AR190-Baseline!AR190</f>
        <v>1.9128935135642847E-18</v>
      </c>
      <c r="AS210" s="21">
        <f>AS190-Baseline!AS190</f>
        <v>1.8571781685090144E-18</v>
      </c>
      <c r="AT210" s="21">
        <f>AT190-Baseline!AT190</f>
        <v>1.8030856004941888E-18</v>
      </c>
      <c r="AU210" s="21">
        <f>AU190-Baseline!AU190</f>
        <v>1.7505685441691153E-18</v>
      </c>
      <c r="AV210" s="21">
        <f>AV190-Baseline!AV190</f>
        <v>1.6995811108438013E-18</v>
      </c>
      <c r="AW210" s="21">
        <f>AW190-Baseline!AW190</f>
        <v>1.6500787483920401E-18</v>
      </c>
      <c r="AX210" s="21">
        <f>AX190-Baseline!AX190</f>
        <v>1.6020182023223689E-18</v>
      </c>
      <c r="AY210" s="21">
        <f>AY190-Baseline!AY190</f>
        <v>1.5553574779828823E-18</v>
      </c>
      <c r="AZ210" s="21">
        <f>AZ190-Baseline!AZ190</f>
        <v>1.510055803866876E-18</v>
      </c>
      <c r="BA210" s="21">
        <f>BA190-Baseline!BA190</f>
        <v>1.4660735959872582E-18</v>
      </c>
      <c r="BB210" s="21">
        <f>BB190-Baseline!BB190</f>
        <v>1.4233724232886002E-18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0</v>
      </c>
      <c r="F212" s="21">
        <f>F77*F186-Baseline!F77*Baseline!F186</f>
        <v>0.63518845141749836</v>
      </c>
      <c r="G212" s="21">
        <f>G77*G186-Baseline!G77*Baseline!G186</f>
        <v>1.1136575341774986</v>
      </c>
      <c r="H212" s="21">
        <f>H77*H186-Baseline!H77*Baseline!H186</f>
        <v>1.455442970225727</v>
      </c>
      <c r="I212" s="21">
        <f>I77*I186-Baseline!I77*Baseline!I186</f>
        <v>1.6866286462764073</v>
      </c>
      <c r="J212" s="21">
        <f>J77*J186-Baseline!J77*Baseline!J186</f>
        <v>1.3309065903318196</v>
      </c>
      <c r="K212" s="21">
        <f>K77*K186-Baseline!K77*Baseline!K186</f>
        <v>1.3910373822105182</v>
      </c>
      <c r="L212" s="21">
        <f>L77*L186-Baseline!L77*Baseline!L186</f>
        <v>1.3692184728924879</v>
      </c>
      <c r="M212" s="21">
        <f>M77*M186-Baseline!M77*Baseline!M186</f>
        <v>1.2739553903028007</v>
      </c>
      <c r="N212" s="21">
        <f>N77*N186-Baseline!N77*Baseline!N186</f>
        <v>1.2545636296734077</v>
      </c>
      <c r="O212" s="21">
        <f>O77*O186-Baseline!O77*Baseline!O186</f>
        <v>1.2121154584532405</v>
      </c>
      <c r="P212" s="21">
        <f>P77*P186-Baseline!P77*Baseline!P186</f>
        <v>1.1637697970118115</v>
      </c>
      <c r="Q212" s="21">
        <f>Q77*Q186-Baseline!Q77*Baseline!Q186</f>
        <v>1.1291608426464315</v>
      </c>
      <c r="R212" s="21">
        <f>R77*R186-Baseline!R77*Baseline!R186</f>
        <v>1.0902089713382948</v>
      </c>
      <c r="S212" s="21">
        <f>S77*S186-Baseline!S77*Baseline!S186</f>
        <v>1.0523598032765946</v>
      </c>
      <c r="T212" s="21">
        <f>T77*T186-Baseline!T77*Baseline!T186</f>
        <v>1.0176442942398776</v>
      </c>
      <c r="U212" s="21">
        <f>U77*U186-Baseline!U77*Baseline!U186</f>
        <v>0.98297545617024351</v>
      </c>
      <c r="V212" s="21">
        <f>V77*V186-Baseline!V77*Baseline!V186</f>
        <v>0.94962827546813688</v>
      </c>
      <c r="W212" s="21">
        <f>W77*W186-Baseline!W77*Baseline!W186</f>
        <v>0.91766339889500248</v>
      </c>
      <c r="X212" s="21">
        <f>X77*X186-Baseline!X77*Baseline!X186</f>
        <v>0.88656900078121392</v>
      </c>
      <c r="Y212" s="21">
        <f>Y77*Y186-Baseline!Y77*Baseline!Y186</f>
        <v>0.85658243496985786</v>
      </c>
      <c r="Z212" s="21">
        <f>Z77*Z186-Baseline!Z77*Baseline!Z186</f>
        <v>0.82763911231073894</v>
      </c>
      <c r="AA212" s="21">
        <f>AA77*AA186-Baseline!AA77*Baseline!AA186</f>
        <v>0.79963820945284603</v>
      </c>
      <c r="AB212" s="21">
        <f>AB77*AB186-Baseline!AB77*Baseline!AB186</f>
        <v>0.77259851674247404</v>
      </c>
      <c r="AC212" s="21">
        <f>AC77*AC186-Baseline!AC77*Baseline!AC186</f>
        <v>0.74647529402430735</v>
      </c>
      <c r="AD212" s="21">
        <f>AD77*AD186-Baseline!AD77*Baseline!AD186</f>
        <v>0.72122966693172152</v>
      </c>
      <c r="AE212" s="21">
        <f>AE77*AE186-Baseline!AE77*Baseline!AE186</f>
        <v>0.69684084300723459</v>
      </c>
      <c r="AF212" s="21">
        <f>AF77*AF186-Baseline!AF77*Baseline!AF186</f>
        <v>0.67327657824255382</v>
      </c>
      <c r="AG212" s="21">
        <f>AG77*AG186-Baseline!AG77*Baseline!AG186</f>
        <v>0.65050833061629554</v>
      </c>
      <c r="AH212" s="21">
        <f>AH77*AH186-Baseline!AH77*Baseline!AH186</f>
        <v>0.62851062327366858</v>
      </c>
      <c r="AI212" s="21">
        <f>AI77*AI186-Baseline!AI77*Baseline!AI186</f>
        <v>0.60725667559830665</v>
      </c>
      <c r="AJ212" s="21">
        <f>AJ77*AJ186-Baseline!AJ77*Baseline!AJ186</f>
        <v>0.5895695157767733</v>
      </c>
      <c r="AK212" s="21">
        <f>AK77*AK186-Baseline!AK77*Baseline!AK186</f>
        <v>0.57239762393329841</v>
      </c>
      <c r="AL212" s="21">
        <f>AL77*AL186-Baseline!AL77*Baseline!AL186</f>
        <v>0.55572584798680014</v>
      </c>
      <c r="AM212" s="21">
        <f>AM77*AM186-Baseline!AM77*Baseline!AM186</f>
        <v>0.53953964730967163</v>
      </c>
      <c r="AN212" s="21">
        <f>AN77*AN186-Baseline!AN77*Baseline!AN186</f>
        <v>0.52382490752967303</v>
      </c>
      <c r="AO212" s="21">
        <f>AO77*AO186-Baseline!AO77*Baseline!AO186</f>
        <v>0.50856787014322702</v>
      </c>
      <c r="AP212" s="21">
        <f>AP77*AP186-Baseline!AP77*Baseline!AP186</f>
        <v>0.49375521226563945</v>
      </c>
      <c r="AQ212" s="21">
        <f>AQ77*AQ186-Baseline!AQ77*Baseline!AQ186</f>
        <v>0.47937399383066781</v>
      </c>
      <c r="AR212" s="21">
        <f>AR77*AR186-Baseline!AR77*Baseline!AR186</f>
        <v>0.46541164408914337</v>
      </c>
      <c r="AS212" s="21">
        <f>AS77*AS186-Baseline!AS77*Baseline!AS186</f>
        <v>0.45185596497734704</v>
      </c>
      <c r="AT212" s="21">
        <f>AT77*AT186-Baseline!AT77*Baseline!AT186</f>
        <v>0.4386951118583613</v>
      </c>
      <c r="AU212" s="21">
        <f>AU77*AU186-Baseline!AU77*Baseline!AU186</f>
        <v>0.42591758422928683</v>
      </c>
      <c r="AV212" s="21">
        <f>AV77*AV186-Baseline!AV77*Baseline!AV186</f>
        <v>0.41351221769033186</v>
      </c>
      <c r="AW212" s="21">
        <f>AW77*AW186-Baseline!AW77*Baseline!AW186</f>
        <v>0.40146817255124079</v>
      </c>
      <c r="AX212" s="21">
        <f>AX77*AX186-Baseline!AX77*Baseline!AX186</f>
        <v>0.38977492478601405</v>
      </c>
      <c r="AY212" s="21">
        <f>AY77*AY186-Baseline!AY77*Baseline!AY186</f>
        <v>0.37842225707598054</v>
      </c>
      <c r="AZ212" s="21">
        <f>AZ77*AZ186-Baseline!AZ77*Baseline!AZ186</f>
        <v>0.36740024959352269</v>
      </c>
      <c r="BA212" s="21">
        <f>BA77*BA186-Baseline!BA77*Baseline!BA186</f>
        <v>0.35669927144597624</v>
      </c>
      <c r="BB212" s="21">
        <f>BB77*BB186-Baseline!BB77*Baseline!BB186</f>
        <v>0.34630997227863469</v>
      </c>
    </row>
    <row r="213" spans="1:54" outlineLevel="2">
      <c r="A213" s="562"/>
      <c r="B213" s="150" t="s">
        <v>493</v>
      </c>
      <c r="C213" s="19"/>
      <c r="D213" s="135" t="s">
        <v>389</v>
      </c>
      <c r="E213" s="21">
        <f>E193-Baseline!E193</f>
        <v>0</v>
      </c>
      <c r="F213" s="21">
        <f>F193-Baseline!F193</f>
        <v>3.8547638171315555</v>
      </c>
      <c r="G213" s="21">
        <f>G193-Baseline!G193</f>
        <v>6.8529695904873904</v>
      </c>
      <c r="H213" s="21">
        <f>H193-Baseline!H193</f>
        <v>9.0797035775533459</v>
      </c>
      <c r="I213" s="21">
        <f>I193-Baseline!I193</f>
        <v>10.700887735412962</v>
      </c>
      <c r="J213" s="21">
        <f>J193-Baseline!J193</f>
        <v>8.585197816639095</v>
      </c>
      <c r="K213" s="21">
        <f>K193-Baseline!K193</f>
        <v>9.0911466815129813</v>
      </c>
      <c r="L213" s="21">
        <f>L193-Baseline!L193</f>
        <v>9.0938175068950642</v>
      </c>
      <c r="M213" s="21">
        <f>M193-Baseline!M193</f>
        <v>8.5962787125766127</v>
      </c>
      <c r="N213" s="21">
        <f>N193-Baseline!N193</f>
        <v>8.571912159154806</v>
      </c>
      <c r="O213" s="21">
        <f>O193-Baseline!O193</f>
        <v>8.4104820808261493</v>
      </c>
      <c r="P213" s="21">
        <f>P193-Baseline!P193</f>
        <v>8.1984983355997514</v>
      </c>
      <c r="Q213" s="21">
        <f>Q193-Baseline!Q193</f>
        <v>8.0744854683691898</v>
      </c>
      <c r="R213" s="21">
        <f>R193-Baseline!R193</f>
        <v>7.9347458126603811</v>
      </c>
      <c r="S213" s="21">
        <f>S193-Baseline!S193</f>
        <v>7.7709236551958227</v>
      </c>
      <c r="T213" s="21">
        <f>T193-Baseline!T193</f>
        <v>7.6225425014424673</v>
      </c>
      <c r="U213" s="21">
        <f>U193-Baseline!U193</f>
        <v>7.4671495268881571</v>
      </c>
      <c r="V213" s="21">
        <f>V193-Baseline!V193</f>
        <v>7.3347306198695961</v>
      </c>
      <c r="W213" s="21">
        <f>W193-Baseline!W193</f>
        <v>7.1852010316163444</v>
      </c>
      <c r="X213" s="21">
        <f>X193-Baseline!X193</f>
        <v>7.0546091437040559</v>
      </c>
      <c r="Y213" s="21">
        <f>Y193-Baseline!Y193</f>
        <v>6.9068799642816785</v>
      </c>
      <c r="Z213" s="21">
        <f>Z193-Baseline!Z193</f>
        <v>6.7788723840042593</v>
      </c>
      <c r="AA213" s="21">
        <f>AA193-Baseline!AA193</f>
        <v>6.6513339325976659</v>
      </c>
      <c r="AB213" s="21">
        <f>AB193-Baseline!AB193</f>
        <v>6.5247832523409386</v>
      </c>
      <c r="AC213" s="21">
        <f>AC193-Baseline!AC193</f>
        <v>6.3955834525606363</v>
      </c>
      <c r="AD213" s="21">
        <f>AD193-Baseline!AD193</f>
        <v>6.2684237887308285</v>
      </c>
      <c r="AE213" s="21">
        <f>AE193-Baseline!AE193</f>
        <v>6.1440283979965002</v>
      </c>
      <c r="AF213" s="21">
        <f>AF193-Baseline!AF193</f>
        <v>6.0204106202055598</v>
      </c>
      <c r="AG213" s="21">
        <f>AG193-Baseline!AG193</f>
        <v>5.8978327061329168</v>
      </c>
      <c r="AH213" s="21">
        <f>AH193-Baseline!AH193</f>
        <v>5.7765896237465455</v>
      </c>
      <c r="AI213" s="21">
        <f>AI193-Baseline!AI193</f>
        <v>5.6570079998722491</v>
      </c>
      <c r="AJ213" s="21">
        <f>AJ193-Baseline!AJ193</f>
        <v>5.5658227523759223</v>
      </c>
      <c r="AK213" s="21">
        <f>AK193-Baseline!AK193</f>
        <v>5.4750674369460484</v>
      </c>
      <c r="AL213" s="21">
        <f>AL193-Baseline!AL193</f>
        <v>5.3848694149198195</v>
      </c>
      <c r="AM213" s="21">
        <f>AM193-Baseline!AM193</f>
        <v>5.2953009765576482</v>
      </c>
      <c r="AN213" s="21">
        <f>AN193-Baseline!AN193</f>
        <v>5.2063947133593658</v>
      </c>
      <c r="AO213" s="21">
        <f>AO193-Baseline!AO193</f>
        <v>5.1181659135016702</v>
      </c>
      <c r="AP213" s="21">
        <f>AP193-Baseline!AP193</f>
        <v>5.0306542188487953</v>
      </c>
      <c r="AQ213" s="21">
        <f>AQ193-Baseline!AQ193</f>
        <v>4.943901755536011</v>
      </c>
      <c r="AR213" s="21">
        <f>AR193-Baseline!AR193</f>
        <v>4.8579372360627602</v>
      </c>
      <c r="AS213" s="21">
        <f>AS193-Baseline!AS193</f>
        <v>4.772785625213956</v>
      </c>
      <c r="AT213" s="21">
        <f>AT193-Baseline!AT193</f>
        <v>4.6884720060286682</v>
      </c>
      <c r="AU213" s="21">
        <f>AU193-Baseline!AU193</f>
        <v>4.6050211133589016</v>
      </c>
      <c r="AV213" s="21">
        <f>AV193-Baseline!AV193</f>
        <v>4.5224545087601413</v>
      </c>
      <c r="AW213" s="21">
        <f>AW193-Baseline!AW193</f>
        <v>4.4407909696385595</v>
      </c>
      <c r="AX213" s="21">
        <f>AX193-Baseline!AX193</f>
        <v>4.3600477970511378</v>
      </c>
      <c r="AY213" s="21">
        <f>AY193-Baseline!AY193</f>
        <v>4.2802408038217372</v>
      </c>
      <c r="AZ213" s="21">
        <f>AZ193-Baseline!AZ193</f>
        <v>4.2013840456284726</v>
      </c>
      <c r="BA213" s="21">
        <f>BA193-Baseline!BA193</f>
        <v>4.1234898174712491</v>
      </c>
      <c r="BB213" s="21">
        <f>BB193-Baseline!BB193</f>
        <v>4.0465689041899822</v>
      </c>
    </row>
    <row r="214" spans="1:54" outlineLevel="2">
      <c r="A214" s="562"/>
      <c r="B214" s="150" t="s">
        <v>494</v>
      </c>
      <c r="C214" s="19"/>
      <c r="D214" s="135" t="s">
        <v>389</v>
      </c>
      <c r="E214" s="21">
        <f>E194-Baseline!E194</f>
        <v>0</v>
      </c>
      <c r="F214" s="21">
        <f>F194-Baseline!F194</f>
        <v>1.9255669401961697</v>
      </c>
      <c r="G214" s="21">
        <f>G194-Baseline!G194</f>
        <v>3.4274525928770885</v>
      </c>
      <c r="H214" s="21">
        <f>H194-Baseline!H194</f>
        <v>4.54756336632515</v>
      </c>
      <c r="I214" s="21">
        <f>I194-Baseline!I194</f>
        <v>5.3501604695472054</v>
      </c>
      <c r="J214" s="21">
        <f>J194-Baseline!J194</f>
        <v>4.2860642906495627</v>
      </c>
      <c r="K214" s="21">
        <f>K194-Baseline!K194</f>
        <v>4.5479290014935572</v>
      </c>
      <c r="L214" s="21">
        <f>L194-Baseline!L194</f>
        <v>4.5447646085071582</v>
      </c>
      <c r="M214" s="21">
        <f>M194-Baseline!M194</f>
        <v>4.2929579519975363</v>
      </c>
      <c r="N214" s="21">
        <f>N194-Baseline!N194</f>
        <v>4.2919917306399888</v>
      </c>
      <c r="O214" s="21">
        <f>O194-Baseline!O194</f>
        <v>4.2099209670045177</v>
      </c>
      <c r="P214" s="21">
        <f>P194-Baseline!P194</f>
        <v>4.1035601555343248</v>
      </c>
      <c r="Q214" s="21">
        <f>Q194-Baseline!Q194</f>
        <v>4.0421581478951616</v>
      </c>
      <c r="R214" s="21">
        <f>R194-Baseline!R194</f>
        <v>3.9621509113106548</v>
      </c>
      <c r="S214" s="21">
        <f>S194-Baseline!S194</f>
        <v>3.8819644586491862</v>
      </c>
      <c r="T214" s="21">
        <f>T194-Baseline!T194</f>
        <v>3.8102138205306417</v>
      </c>
      <c r="U214" s="21">
        <f>U194-Baseline!U194</f>
        <v>3.7356145842868216</v>
      </c>
      <c r="V214" s="21">
        <f>V194-Baseline!V194</f>
        <v>3.663018127938404</v>
      </c>
      <c r="W214" s="21">
        <f>W194-Baseline!W194</f>
        <v>3.5928152286976456</v>
      </c>
      <c r="X214" s="21">
        <f>X194-Baseline!X194</f>
        <v>3.5231412632255932</v>
      </c>
      <c r="Y214" s="21">
        <f>Y194-Baseline!Y194</f>
        <v>3.4550371526925829</v>
      </c>
      <c r="Z214" s="21">
        <f>Z194-Baseline!Z194</f>
        <v>3.3883682667110762</v>
      </c>
      <c r="AA214" s="21">
        <f>AA194-Baseline!AA194</f>
        <v>3.3228380861065432</v>
      </c>
      <c r="AB214" s="21">
        <f>AB194-Baseline!AB194</f>
        <v>3.258633770701671</v>
      </c>
      <c r="AC214" s="21">
        <f>AC194-Baseline!AC194</f>
        <v>3.193624119131691</v>
      </c>
      <c r="AD214" s="21">
        <f>AD194-Baseline!AD194</f>
        <v>3.1296315729628503</v>
      </c>
      <c r="AE214" s="21">
        <f>AE194-Baseline!AE194</f>
        <v>3.0664881365355008</v>
      </c>
      <c r="AF214" s="21">
        <f>AF194-Baseline!AF194</f>
        <v>3.0040513100936934</v>
      </c>
      <c r="AG214" s="21">
        <f>AG194-Baseline!AG194</f>
        <v>2.9422645730642998</v>
      </c>
      <c r="AH214" s="21">
        <f>AH194-Baseline!AH194</f>
        <v>2.8811665625848804</v>
      </c>
      <c r="AI214" s="21">
        <f>AI194-Baseline!AI194</f>
        <v>2.8208945685668461</v>
      </c>
      <c r="AJ214" s="21">
        <f>AJ194-Baseline!AJ194</f>
        <v>2.7748123949492047</v>
      </c>
      <c r="AK214" s="21">
        <f>AK194-Baseline!AK194</f>
        <v>2.7290111932715355</v>
      </c>
      <c r="AL214" s="21">
        <f>AL194-Baseline!AL194</f>
        <v>2.6835178632979861</v>
      </c>
      <c r="AM214" s="21">
        <f>AM194-Baseline!AM194</f>
        <v>2.6383621159818702</v>
      </c>
      <c r="AN214" s="21">
        <f>AN194-Baseline!AN194</f>
        <v>2.5935649211989968</v>
      </c>
      <c r="AO214" s="21">
        <f>AO194-Baseline!AO194</f>
        <v>2.5491370687411923</v>
      </c>
      <c r="AP214" s="21">
        <f>AP194-Baseline!AP194</f>
        <v>2.5050958073526424</v>
      </c>
      <c r="AQ214" s="21">
        <f>AQ194-Baseline!AQ194</f>
        <v>2.4614578269771634</v>
      </c>
      <c r="AR214" s="21">
        <f>AR194-Baseline!AR194</f>
        <v>2.4182372639448495</v>
      </c>
      <c r="AS214" s="21">
        <f>AS194-Baseline!AS194</f>
        <v>2.375446280187937</v>
      </c>
      <c r="AT214" s="21">
        <f>AT194-Baseline!AT194</f>
        <v>2.3330962030443381</v>
      </c>
      <c r="AU214" s="21">
        <f>AU194-Baseline!AU194</f>
        <v>2.2911979459875766</v>
      </c>
      <c r="AV214" s="21">
        <f>AV194-Baseline!AV194</f>
        <v>2.2497612066671131</v>
      </c>
      <c r="AW214" s="21">
        <f>AW194-Baseline!AW194</f>
        <v>2.2087945703701806</v>
      </c>
      <c r="AX214" s="21">
        <f>AX194-Baseline!AX194</f>
        <v>2.1683057514908484</v>
      </c>
      <c r="AY214" s="21">
        <f>AY194-Baseline!AY194</f>
        <v>2.1283016895154372</v>
      </c>
      <c r="AZ214" s="21">
        <f>AZ194-Baseline!AZ194</f>
        <v>2.0887885230372039</v>
      </c>
      <c r="BA214" s="21">
        <f>BA194-Baseline!BA194</f>
        <v>2.0497715847090774</v>
      </c>
      <c r="BB214" s="21">
        <f>BB194-Baseline!BB194</f>
        <v>2.0112554784444399</v>
      </c>
    </row>
    <row r="215" spans="1:54" outlineLevel="2">
      <c r="A215" s="562"/>
      <c r="B215" s="150" t="s">
        <v>495</v>
      </c>
      <c r="C215" s="19"/>
      <c r="D215" s="135" t="s">
        <v>389</v>
      </c>
      <c r="E215" s="21">
        <f>E195-Baseline!E195</f>
        <v>0</v>
      </c>
      <c r="F215" s="21">
        <f>F195-Baseline!F195</f>
        <v>5.7767008192406877</v>
      </c>
      <c r="G215" s="21">
        <f>G195-Baseline!G195</f>
        <v>10.28235777863128</v>
      </c>
      <c r="H215" s="21">
        <f>H195-Baseline!H195</f>
        <v>13.642690098975478</v>
      </c>
      <c r="I215" s="21">
        <f>I195-Baseline!I195</f>
        <v>16.05048140864163</v>
      </c>
      <c r="J215" s="21">
        <f>J195-Baseline!J195</f>
        <v>12.858192869124622</v>
      </c>
      <c r="K215" s="21">
        <f>K195-Baseline!K195</f>
        <v>13.643787004480643</v>
      </c>
      <c r="L215" s="21">
        <f>L195-Baseline!L195</f>
        <v>13.634293825521482</v>
      </c>
      <c r="M215" s="21">
        <f>M195-Baseline!M195</f>
        <v>12.878873853289377</v>
      </c>
      <c r="N215" s="21">
        <f>N195-Baseline!N195</f>
        <v>12.8759751892579</v>
      </c>
      <c r="O215" s="21">
        <f>O195-Baseline!O195</f>
        <v>12.629762901013549</v>
      </c>
      <c r="P215" s="21">
        <f>P195-Baseline!P195</f>
        <v>12.310680469072409</v>
      </c>
      <c r="Q215" s="21">
        <f>Q195-Baseline!Q195</f>
        <v>12.126474443685481</v>
      </c>
      <c r="R215" s="21">
        <f>R195-Baseline!R195</f>
        <v>11.886452733931975</v>
      </c>
      <c r="S215" s="21">
        <f>S195-Baseline!S195</f>
        <v>11.645893373714557</v>
      </c>
      <c r="T215" s="21">
        <f>T195-Baseline!T195</f>
        <v>11.430641459432579</v>
      </c>
      <c r="U215" s="21">
        <f>U195-Baseline!U195</f>
        <v>11.206843754946235</v>
      </c>
      <c r="V215" s="21">
        <f>V195-Baseline!V195</f>
        <v>10.989054381800187</v>
      </c>
      <c r="W215" s="21">
        <f>W195-Baseline!W195</f>
        <v>10.778445686092951</v>
      </c>
      <c r="X215" s="21">
        <f>X195-Baseline!X195</f>
        <v>10.569423789676776</v>
      </c>
      <c r="Y215" s="21">
        <f>Y195-Baseline!Y195</f>
        <v>10.365111458077749</v>
      </c>
      <c r="Z215" s="21">
        <f>Z195-Baseline!Z195</f>
        <v>10.16510479837703</v>
      </c>
      <c r="AA215" s="21">
        <f>AA195-Baseline!AA195</f>
        <v>9.9685142600164198</v>
      </c>
      <c r="AB215" s="21">
        <f>AB195-Baseline!AB195</f>
        <v>9.775901312105006</v>
      </c>
      <c r="AC215" s="21">
        <f>AC195-Baseline!AC195</f>
        <v>9.5808723574855605</v>
      </c>
      <c r="AD215" s="21">
        <f>AD195-Baseline!AD195</f>
        <v>9.3888947190759353</v>
      </c>
      <c r="AE215" s="21">
        <f>AE195-Baseline!AE195</f>
        <v>9.1994644099051612</v>
      </c>
      <c r="AF215" s="21">
        <f>AF195-Baseline!AF195</f>
        <v>9.0121539307098288</v>
      </c>
      <c r="AG215" s="21">
        <f>AG195-Baseline!AG195</f>
        <v>8.826793719495619</v>
      </c>
      <c r="AH215" s="21">
        <f>AH195-Baseline!AH195</f>
        <v>8.6434996881196966</v>
      </c>
      <c r="AI215" s="21">
        <f>AI195-Baseline!AI195</f>
        <v>8.462683706107434</v>
      </c>
      <c r="AJ215" s="21">
        <f>AJ195-Baseline!AJ195</f>
        <v>8.3244371852820152</v>
      </c>
      <c r="AK215" s="21">
        <f>AK195-Baseline!AK195</f>
        <v>8.1870335802650729</v>
      </c>
      <c r="AL215" s="21">
        <f>AL195-Baseline!AL195</f>
        <v>8.0505535903575591</v>
      </c>
      <c r="AM215" s="21">
        <f>AM195-Baseline!AM195</f>
        <v>7.9150863484347198</v>
      </c>
      <c r="AN215" s="21">
        <f>AN195-Baseline!AN195</f>
        <v>7.7806947641043465</v>
      </c>
      <c r="AO215" s="21">
        <f>AO195-Baseline!AO195</f>
        <v>7.6474112067459288</v>
      </c>
      <c r="AP215" s="21">
        <f>AP195-Baseline!AP195</f>
        <v>7.5152874225942483</v>
      </c>
      <c r="AQ215" s="21">
        <f>AQ195-Baseline!AQ195</f>
        <v>7.3843734814814397</v>
      </c>
      <c r="AR215" s="21">
        <f>AR195-Baseline!AR195</f>
        <v>7.2547117923972522</v>
      </c>
      <c r="AS215" s="21">
        <f>AS195-Baseline!AS195</f>
        <v>7.1263388411373398</v>
      </c>
      <c r="AT215" s="21">
        <f>AT195-Baseline!AT195</f>
        <v>6.9992886097162881</v>
      </c>
      <c r="AU215" s="21">
        <f>AU195-Baseline!AU195</f>
        <v>6.8735938385548607</v>
      </c>
      <c r="AV215" s="21">
        <f>AV195-Baseline!AV195</f>
        <v>6.7492836206013536</v>
      </c>
      <c r="AW215" s="21">
        <f>AW195-Baseline!AW195</f>
        <v>6.6263837117174234</v>
      </c>
      <c r="AX215" s="21">
        <f>AX195-Baseline!AX195</f>
        <v>6.5049172550853527</v>
      </c>
      <c r="AY215" s="21">
        <f>AY195-Baseline!AY195</f>
        <v>6.3849050691641978</v>
      </c>
      <c r="AZ215" s="21">
        <f>AZ195-Baseline!AZ195</f>
        <v>6.2663655697337859</v>
      </c>
      <c r="BA215" s="21">
        <f>BA195-Baseline!BA195</f>
        <v>6.149314754752929</v>
      </c>
      <c r="BB215" s="21">
        <f>BB195-Baseline!BB195</f>
        <v>6.0337664359617733</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E200-Baseline!E200</f>
        <v>-0.99669080048434466</v>
      </c>
      <c r="F220" s="21">
        <f>F200-Baseline!F200</f>
        <v>3.2931322785469916</v>
      </c>
      <c r="G220" s="21">
        <f>G200-Baseline!G200</f>
        <v>6.9432069540590362</v>
      </c>
      <c r="H220" s="21">
        <f>H200-Baseline!H200</f>
        <v>9.8526824295128534</v>
      </c>
      <c r="I220" s="21">
        <f>I200-Baseline!I200</f>
        <v>11.757587869725327</v>
      </c>
      <c r="J220" s="21">
        <f>J200-Baseline!J200</f>
        <v>9.7195980872973564</v>
      </c>
      <c r="K220" s="21">
        <f>K200-Baseline!K200</f>
        <v>10.304848209860964</v>
      </c>
      <c r="L220" s="21">
        <f>L200-Baseline!L200</f>
        <v>10.303526866031973</v>
      </c>
      <c r="M220" s="21">
        <f>M200-Baseline!M200</f>
        <v>9.7272861553875316</v>
      </c>
      <c r="N220" s="21">
        <f>N200-Baseline!N200</f>
        <v>9.6988975256857657</v>
      </c>
      <c r="O220" s="21">
        <f>O200-Baseline!O200</f>
        <v>9.5092677062976918</v>
      </c>
      <c r="P220" s="21">
        <f>P200-Baseline!P200</f>
        <v>9.2621320259018063</v>
      </c>
      <c r="Q220" s="21">
        <f>Q200-Baseline!Q200</f>
        <v>9.1157122777839703</v>
      </c>
      <c r="R220" s="21">
        <f>R200-Baseline!R200</f>
        <v>8.9482908933821221</v>
      </c>
      <c r="S220" s="21">
        <f>S200-Baseline!S200</f>
        <v>8.7570143345957518</v>
      </c>
      <c r="T220" s="21">
        <f>T200-Baseline!T200</f>
        <v>8.583490605462103</v>
      </c>
      <c r="U220" s="21">
        <f>U200-Baseline!U200</f>
        <v>8.4022305716099055</v>
      </c>
      <c r="V220" s="21">
        <f>V200-Baseline!V200</f>
        <v>8.2445430621578453</v>
      </c>
      <c r="W220" s="21">
        <f>W200-Baseline!W200</f>
        <v>8.0704493399121802</v>
      </c>
      <c r="X220" s="21">
        <f>X200-Baseline!X200</f>
        <v>7.9155288640439281</v>
      </c>
      <c r="Y220" s="21">
        <f>Y200-Baseline!Y200</f>
        <v>7.7439845603181467</v>
      </c>
      <c r="Z220" s="21">
        <f>Z200-Baseline!Z200</f>
        <v>7.5926490708868357</v>
      </c>
      <c r="AA220" s="21">
        <f>AA200-Baseline!AA200</f>
        <v>7.4422053305737776</v>
      </c>
      <c r="AB220" s="21">
        <f>AB200-Baseline!AB200</f>
        <v>7.2932249939872662</v>
      </c>
      <c r="AC220" s="21">
        <f>AC200-Baseline!AC200</f>
        <v>7.1420587465849437</v>
      </c>
      <c r="AD220" s="21">
        <f>AD200-Baseline!AD200</f>
        <v>6.9896534556625483</v>
      </c>
      <c r="AE220" s="21">
        <f>AE200-Baseline!AE200</f>
        <v>6.8408692410037375</v>
      </c>
      <c r="AF220" s="21">
        <f>AF200-Baseline!AF200</f>
        <v>6.6936871984481172</v>
      </c>
      <c r="AG220" s="21">
        <f>AG200-Baseline!AG200</f>
        <v>6.5483410367492141</v>
      </c>
      <c r="AH220" s="21">
        <f>AH200-Baseline!AH200</f>
        <v>6.405100247020215</v>
      </c>
      <c r="AI220" s="21">
        <f>AI200-Baseline!AI200</f>
        <v>6.2642646754705567</v>
      </c>
      <c r="AJ220" s="21">
        <f>AJ200-Baseline!AJ200</f>
        <v>6.1553922681526956</v>
      </c>
      <c r="AK220" s="21">
        <f>AK200-Baseline!AK200</f>
        <v>6.0474650608793468</v>
      </c>
      <c r="AL220" s="21">
        <f>AL200-Baseline!AL200</f>
        <v>5.9405952629066192</v>
      </c>
      <c r="AM220" s="21">
        <f>AM200-Baseline!AM200</f>
        <v>5.8348406238673221</v>
      </c>
      <c r="AN220" s="21">
        <f>AN200-Baseline!AN200</f>
        <v>5.7302196208890379</v>
      </c>
      <c r="AO220" s="21">
        <f>AO200-Baseline!AO200</f>
        <v>5.6267337836449016</v>
      </c>
      <c r="AP220" s="21">
        <f>AP200-Baseline!AP200</f>
        <v>5.5244094311144352</v>
      </c>
      <c r="AQ220" s="21">
        <f>AQ200-Baseline!AQ200</f>
        <v>5.4232757493666739</v>
      </c>
      <c r="AR220" s="21">
        <f>AR200-Baseline!AR200</f>
        <v>5.3233488801519044</v>
      </c>
      <c r="AS220" s="21">
        <f>AS200-Baseline!AS200</f>
        <v>5.2246415901912968</v>
      </c>
      <c r="AT220" s="21">
        <f>AT200-Baseline!AT200</f>
        <v>5.1271671178870264</v>
      </c>
      <c r="AU220" s="21">
        <f>AU200-Baseline!AU200</f>
        <v>5.0309386975881836</v>
      </c>
      <c r="AV220" s="21">
        <f>AV200-Baseline!AV200</f>
        <v>4.9359667264504736</v>
      </c>
      <c r="AW220" s="21">
        <f>AW200-Baseline!AW200</f>
        <v>4.8422591421897963</v>
      </c>
      <c r="AX220" s="21">
        <f>AX200-Baseline!AX200</f>
        <v>4.7498227218371554</v>
      </c>
      <c r="AY220" s="21">
        <f>AY200-Baseline!AY200</f>
        <v>4.6586630608977231</v>
      </c>
      <c r="AZ220" s="21">
        <f>AZ200-Baseline!AZ200</f>
        <v>4.5687842952219953</v>
      </c>
      <c r="BA220" s="21">
        <f>BA200-Baseline!BA200</f>
        <v>4.4801890889172213</v>
      </c>
      <c r="BB220" s="21">
        <f>BB200-Baseline!BB200</f>
        <v>4.3928788764686182</v>
      </c>
    </row>
    <row r="221" spans="1:54" outlineLevel="2">
      <c r="A221" s="562"/>
      <c r="B221" s="150" t="s">
        <v>498</v>
      </c>
      <c r="C221" s="19"/>
      <c r="D221" s="135" t="s">
        <v>389</v>
      </c>
      <c r="E221" s="21">
        <f>E201-Baseline!E201</f>
        <v>-0.99669080048434466</v>
      </c>
      <c r="F221" s="21">
        <f>F201-Baseline!F201</f>
        <v>1.363935401611613</v>
      </c>
      <c r="G221" s="21">
        <f>G201-Baseline!G201</f>
        <v>3.5176899564487272</v>
      </c>
      <c r="H221" s="21">
        <f>H201-Baseline!H201</f>
        <v>5.3205422182846576</v>
      </c>
      <c r="I221" s="21">
        <f>I201-Baseline!I201</f>
        <v>6.4068606038595632</v>
      </c>
      <c r="J221" s="21">
        <f>J201-Baseline!J201</f>
        <v>5.4204645613078242</v>
      </c>
      <c r="K221" s="21">
        <f>K201-Baseline!K201</f>
        <v>5.7616305298415327</v>
      </c>
      <c r="L221" s="21">
        <f>L201-Baseline!L201</f>
        <v>5.7544739676440742</v>
      </c>
      <c r="M221" s="21">
        <f>M201-Baseline!M201</f>
        <v>5.423965394808441</v>
      </c>
      <c r="N221" s="21">
        <f>N201-Baseline!N201</f>
        <v>5.4189770971709521</v>
      </c>
      <c r="O221" s="21">
        <f>O201-Baseline!O201</f>
        <v>5.3087065924760708</v>
      </c>
      <c r="P221" s="21">
        <f>P201-Baseline!P201</f>
        <v>5.167193845836394</v>
      </c>
      <c r="Q221" s="21">
        <f>Q201-Baseline!Q201</f>
        <v>5.0833849573099528</v>
      </c>
      <c r="R221" s="21">
        <f>R201-Baseline!R201</f>
        <v>4.9756959920323993</v>
      </c>
      <c r="S221" s="21">
        <f>S201-Baseline!S201</f>
        <v>4.8680551380491153</v>
      </c>
      <c r="T221" s="21">
        <f>T201-Baseline!T201</f>
        <v>4.7711619245502703</v>
      </c>
      <c r="U221" s="21">
        <f>U201-Baseline!U201</f>
        <v>4.6706956290085628</v>
      </c>
      <c r="V221" s="21">
        <f>V201-Baseline!V201</f>
        <v>4.5728305702266496</v>
      </c>
      <c r="W221" s="21">
        <f>W201-Baseline!W201</f>
        <v>4.4780635369934814</v>
      </c>
      <c r="X221" s="21">
        <f>X201-Baseline!X201</f>
        <v>4.3840609835654618</v>
      </c>
      <c r="Y221" s="21">
        <f>Y201-Baseline!Y201</f>
        <v>4.2921417487290512</v>
      </c>
      <c r="Z221" s="21">
        <f>Z201-Baseline!Z201</f>
        <v>4.2021449535936526</v>
      </c>
      <c r="AA221" s="21">
        <f>AA201-Baseline!AA201</f>
        <v>4.1137094840826514</v>
      </c>
      <c r="AB221" s="21">
        <f>AB201-Baseline!AB201</f>
        <v>4.0270755123479987</v>
      </c>
      <c r="AC221" s="21">
        <f>AC201-Baseline!AC201</f>
        <v>3.9400994131559983</v>
      </c>
      <c r="AD221" s="21">
        <f>AD201-Baseline!AD201</f>
        <v>3.8508612398945736</v>
      </c>
      <c r="AE221" s="21">
        <f>AE201-Baseline!AE201</f>
        <v>3.763328979542738</v>
      </c>
      <c r="AF221" s="21">
        <f>AF201-Baseline!AF201</f>
        <v>3.6773278883362472</v>
      </c>
      <c r="AG221" s="21">
        <f>AG201-Baseline!AG201</f>
        <v>3.5927729036805935</v>
      </c>
      <c r="AH221" s="21">
        <f>AH201-Baseline!AH201</f>
        <v>3.5096771858585498</v>
      </c>
      <c r="AI221" s="21">
        <f>AI201-Baseline!AI201</f>
        <v>3.4281512441651536</v>
      </c>
      <c r="AJ221" s="21">
        <f>AJ201-Baseline!AJ201</f>
        <v>3.364381910725978</v>
      </c>
      <c r="AK221" s="21">
        <f>AK201-Baseline!AK201</f>
        <v>3.3014088172048339</v>
      </c>
      <c r="AL221" s="21">
        <f>AL201-Baseline!AL201</f>
        <v>3.2392437112847858</v>
      </c>
      <c r="AM221" s="21">
        <f>AM201-Baseline!AM201</f>
        <v>3.1779017632915441</v>
      </c>
      <c r="AN221" s="21">
        <f>AN201-Baseline!AN201</f>
        <v>3.117389828728669</v>
      </c>
      <c r="AO221" s="21">
        <f>AO201-Baseline!AO201</f>
        <v>3.0577049388844166</v>
      </c>
      <c r="AP221" s="21">
        <f>AP201-Baseline!AP201</f>
        <v>2.9988510196182823</v>
      </c>
      <c r="AQ221" s="21">
        <f>AQ201-Baseline!AQ201</f>
        <v>2.9408318208078335</v>
      </c>
      <c r="AR221" s="21">
        <f>AR201-Baseline!AR201</f>
        <v>2.8836489080339938</v>
      </c>
      <c r="AS221" s="21">
        <f>AS201-Baseline!AS201</f>
        <v>2.8273022451652849</v>
      </c>
      <c r="AT221" s="21">
        <f>AT201-Baseline!AT201</f>
        <v>2.7717913149026998</v>
      </c>
      <c r="AU221" s="21">
        <f>AU201-Baseline!AU201</f>
        <v>2.7171155302168657</v>
      </c>
      <c r="AV221" s="21">
        <f>AV201-Baseline!AV201</f>
        <v>2.6632734243574454</v>
      </c>
      <c r="AW221" s="21">
        <f>AW201-Baseline!AW201</f>
        <v>2.6102627429214245</v>
      </c>
      <c r="AX221" s="21">
        <f>AX201-Baseline!AX201</f>
        <v>2.5580806762768624</v>
      </c>
      <c r="AY221" s="21">
        <f>AY201-Baseline!AY201</f>
        <v>2.5067239465914177</v>
      </c>
      <c r="AZ221" s="21">
        <f>AZ201-Baseline!AZ201</f>
        <v>2.4561887726307283</v>
      </c>
      <c r="BA221" s="21">
        <f>BA201-Baseline!BA201</f>
        <v>2.4064708561550532</v>
      </c>
      <c r="BB221" s="21">
        <f>BB201-Baseline!BB201</f>
        <v>2.3575654507230723</v>
      </c>
    </row>
    <row r="222" spans="1:54" outlineLevel="2">
      <c r="A222" s="563"/>
      <c r="B222" s="150" t="s">
        <v>499</v>
      </c>
      <c r="C222" s="19"/>
      <c r="D222" s="135" t="s">
        <v>389</v>
      </c>
      <c r="E222" s="21">
        <f>E202-Baseline!E202</f>
        <v>-0.99669080048434466</v>
      </c>
      <c r="F222" s="21">
        <f>F202-Baseline!F202</f>
        <v>5.2150692806561381</v>
      </c>
      <c r="G222" s="21">
        <f>G202-Baseline!G202</f>
        <v>10.372595142202925</v>
      </c>
      <c r="H222" s="21">
        <f>H202-Baseline!H202</f>
        <v>14.415668950934986</v>
      </c>
      <c r="I222" s="21">
        <f>I202-Baseline!I202</f>
        <v>17.107181542953995</v>
      </c>
      <c r="J222" s="21">
        <f>J202-Baseline!J202</f>
        <v>13.992593139782883</v>
      </c>
      <c r="K222" s="21">
        <f>K202-Baseline!K202</f>
        <v>14.857488532828611</v>
      </c>
      <c r="L222" s="21">
        <f>L202-Baseline!L202</f>
        <v>14.844003184658391</v>
      </c>
      <c r="M222" s="21">
        <f>M202-Baseline!M202</f>
        <v>14.009881296100289</v>
      </c>
      <c r="N222" s="21">
        <f>N202-Baseline!N202</f>
        <v>14.00296055578886</v>
      </c>
      <c r="O222" s="21">
        <f>O202-Baseline!O202</f>
        <v>13.728548526485099</v>
      </c>
      <c r="P222" s="21">
        <f>P202-Baseline!P202</f>
        <v>13.374314159374464</v>
      </c>
      <c r="Q222" s="21">
        <f>Q202-Baseline!Q202</f>
        <v>13.167701253100262</v>
      </c>
      <c r="R222" s="21">
        <f>R202-Baseline!R202</f>
        <v>12.89999781465373</v>
      </c>
      <c r="S222" s="21">
        <f>S202-Baseline!S202</f>
        <v>12.631984053114479</v>
      </c>
      <c r="T222" s="21">
        <f>T202-Baseline!T202</f>
        <v>12.391589563452214</v>
      </c>
      <c r="U222" s="21">
        <f>U202-Baseline!U202</f>
        <v>12.141924799667976</v>
      </c>
      <c r="V222" s="21">
        <f>V202-Baseline!V202</f>
        <v>11.898866824088429</v>
      </c>
      <c r="W222" s="21">
        <f>W202-Baseline!W202</f>
        <v>11.663693994388794</v>
      </c>
      <c r="X222" s="21">
        <f>X202-Baseline!X202</f>
        <v>11.430343510016655</v>
      </c>
      <c r="Y222" s="21">
        <f>Y202-Baseline!Y202</f>
        <v>11.202216054114217</v>
      </c>
      <c r="Z222" s="21">
        <f>Z202-Baseline!Z202</f>
        <v>10.978881485259606</v>
      </c>
      <c r="AA222" s="21">
        <f>AA202-Baseline!AA202</f>
        <v>10.759385657992539</v>
      </c>
      <c r="AB222" s="21">
        <f>AB202-Baseline!AB202</f>
        <v>10.544343053751334</v>
      </c>
      <c r="AC222" s="21">
        <f>AC202-Baseline!AC202</f>
        <v>10.327347651509868</v>
      </c>
      <c r="AD222" s="21">
        <f>AD202-Baseline!AD202</f>
        <v>10.110124386007655</v>
      </c>
      <c r="AE222" s="21">
        <f>AE202-Baseline!AE202</f>
        <v>9.8963052529123843</v>
      </c>
      <c r="AF222" s="21">
        <f>AF202-Baseline!AF202</f>
        <v>9.6854305089523791</v>
      </c>
      <c r="AG222" s="21">
        <f>AG202-Baseline!AG202</f>
        <v>9.4773020501119163</v>
      </c>
      <c r="AH222" s="21">
        <f>AH202-Baseline!AH202</f>
        <v>9.272010311393359</v>
      </c>
      <c r="AI222" s="21">
        <f>AI202-Baseline!AI202</f>
        <v>9.0699403817057487</v>
      </c>
      <c r="AJ222" s="21">
        <f>AJ202-Baseline!AJ202</f>
        <v>8.9140067010587813</v>
      </c>
      <c r="AK222" s="21">
        <f>AK202-Baseline!AK202</f>
        <v>8.7594312041983713</v>
      </c>
      <c r="AL222" s="21">
        <f>AL202-Baseline!AL202</f>
        <v>8.6062794383443588</v>
      </c>
      <c r="AM222" s="21">
        <f>AM202-Baseline!AM202</f>
        <v>8.4546259957443866</v>
      </c>
      <c r="AN222" s="21">
        <f>AN202-Baseline!AN202</f>
        <v>8.3045196716340115</v>
      </c>
      <c r="AO222" s="21">
        <f>AO202-Baseline!AO202</f>
        <v>8.1559790768891531</v>
      </c>
      <c r="AP222" s="21">
        <f>AP202-Baseline!AP202</f>
        <v>8.0090426348598882</v>
      </c>
      <c r="AQ222" s="21">
        <f>AQ202-Baseline!AQ202</f>
        <v>7.8637474753121026</v>
      </c>
      <c r="AR222" s="21">
        <f>AR202-Baseline!AR202</f>
        <v>7.7201234364863964</v>
      </c>
      <c r="AS222" s="21">
        <f>AS202-Baseline!AS202</f>
        <v>7.5781948061146807</v>
      </c>
      <c r="AT222" s="21">
        <f>AT202-Baseline!AT202</f>
        <v>7.4379837215746463</v>
      </c>
      <c r="AU222" s="21">
        <f>AU202-Baseline!AU202</f>
        <v>7.2995114227841427</v>
      </c>
      <c r="AV222" s="21">
        <f>AV202-Baseline!AV202</f>
        <v>7.1627958382916859</v>
      </c>
      <c r="AW222" s="21">
        <f>AW202-Baseline!AW202</f>
        <v>7.0278518842686637</v>
      </c>
      <c r="AX222" s="21">
        <f>AX202-Baseline!AX202</f>
        <v>6.8946921798713703</v>
      </c>
      <c r="AY222" s="21">
        <f>AY202-Baseline!AY202</f>
        <v>6.7633273262401801</v>
      </c>
      <c r="AZ222" s="21">
        <f>AZ202-Baseline!AZ202</f>
        <v>6.6337658193273086</v>
      </c>
      <c r="BA222" s="21">
        <f>BA202-Baseline!BA202</f>
        <v>6.5060140261989048</v>
      </c>
      <c r="BB222" s="21">
        <f>BB202-Baseline!BB202</f>
        <v>6.3800764082404129</v>
      </c>
    </row>
    <row r="223" spans="1:54" outlineLevel="2">
      <c r="B223" s="19"/>
      <c r="C223" s="19"/>
      <c r="D223" s="19"/>
      <c r="E223" s="15"/>
    </row>
    <row r="224" spans="1:54" outlineLevel="2">
      <c r="A224" s="561" t="s">
        <v>500</v>
      </c>
      <c r="B224" s="150" t="s">
        <v>497</v>
      </c>
      <c r="C224" s="19"/>
      <c r="D224" s="135" t="s">
        <v>389</v>
      </c>
      <c r="E224" s="21">
        <f>E204-Baseline!E204</f>
        <v>-0.99669080048434466</v>
      </c>
      <c r="F224" s="21">
        <f>F204-Baseline!F204</f>
        <v>2.2964414780626612</v>
      </c>
      <c r="G224" s="21">
        <f>G204-Baseline!G204</f>
        <v>9.2396484321217258</v>
      </c>
      <c r="H224" s="21">
        <f>H204-Baseline!H204</f>
        <v>19.092330861634537</v>
      </c>
      <c r="I224" s="21">
        <f>I204-Baseline!I204</f>
        <v>30.849918731359878</v>
      </c>
      <c r="J224" s="21">
        <f>J204-Baseline!J204</f>
        <v>40.569516818657235</v>
      </c>
      <c r="K224" s="21">
        <f>K204-Baseline!K204</f>
        <v>50.874365028518241</v>
      </c>
      <c r="L224" s="21">
        <f>L204-Baseline!L204</f>
        <v>61.177891894550271</v>
      </c>
      <c r="M224" s="21">
        <f>M204-Baseline!M204</f>
        <v>70.905178049937831</v>
      </c>
      <c r="N224" s="21">
        <f>N204-Baseline!N204</f>
        <v>80.604075575623597</v>
      </c>
      <c r="O224" s="21">
        <f>O204-Baseline!O204</f>
        <v>90.113343281921289</v>
      </c>
      <c r="P224" s="21">
        <f>P204-Baseline!P204</f>
        <v>99.375475307822967</v>
      </c>
      <c r="Q224" s="21">
        <f>Q204-Baseline!Q204</f>
        <v>108.49118758560689</v>
      </c>
      <c r="R224" s="21">
        <f>R204-Baseline!R204</f>
        <v>117.43947847898903</v>
      </c>
      <c r="S224" s="21">
        <f>S204-Baseline!S204</f>
        <v>126.19649281358465</v>
      </c>
      <c r="T224" s="21">
        <f>T204-Baseline!T204</f>
        <v>134.77998341904663</v>
      </c>
      <c r="U224" s="21">
        <f>U204-Baseline!U204</f>
        <v>143.18221399065669</v>
      </c>
      <c r="V224" s="21">
        <f>V204-Baseline!V204</f>
        <v>151.42675705281454</v>
      </c>
      <c r="W224" s="21">
        <f>W204-Baseline!W204</f>
        <v>159.49720639272664</v>
      </c>
      <c r="X224" s="21">
        <f>X204-Baseline!X204</f>
        <v>167.41273525677047</v>
      </c>
      <c r="Y224" s="21">
        <f>Y204-Baseline!Y204</f>
        <v>175.15671981708851</v>
      </c>
      <c r="Z224" s="21">
        <f>Z204-Baseline!Z204</f>
        <v>182.74936888797538</v>
      </c>
      <c r="AA224" s="21">
        <f>AA204-Baseline!AA204</f>
        <v>190.19157421854902</v>
      </c>
      <c r="AB224" s="21">
        <f>AB204-Baseline!AB204</f>
        <v>197.48479921253625</v>
      </c>
      <c r="AC224" s="21">
        <f>AC204-Baseline!AC204</f>
        <v>204.62685795912125</v>
      </c>
      <c r="AD224" s="21">
        <f>AD204-Baseline!AD204</f>
        <v>211.61651141478387</v>
      </c>
      <c r="AE224" s="21">
        <f>AE204-Baseline!AE204</f>
        <v>218.45738065578757</v>
      </c>
      <c r="AF224" s="21">
        <f>AF204-Baseline!AF204</f>
        <v>225.15106785423586</v>
      </c>
      <c r="AG224" s="21">
        <f>AG204-Baseline!AG204</f>
        <v>231.69940889098484</v>
      </c>
      <c r="AH224" s="21">
        <f>AH204-Baseline!AH204</f>
        <v>238.10450913800491</v>
      </c>
      <c r="AI224" s="21">
        <f>AI204-Baseline!AI204</f>
        <v>244.36877381347563</v>
      </c>
      <c r="AJ224" s="21">
        <f>AJ204-Baseline!AJ204</f>
        <v>250.52416608162821</v>
      </c>
      <c r="AK224" s="21">
        <f>AK204-Baseline!AK204</f>
        <v>256.57163114250761</v>
      </c>
      <c r="AL224" s="21">
        <f>AL204-Baseline!AL204</f>
        <v>262.51222640541391</v>
      </c>
      <c r="AM224" s="21">
        <f>AM204-Baseline!AM204</f>
        <v>268.34706702928088</v>
      </c>
      <c r="AN224" s="21">
        <f>AN204-Baseline!AN204</f>
        <v>274.07728665016975</v>
      </c>
      <c r="AO224" s="21">
        <f>AO204-Baseline!AO204</f>
        <v>279.70402043381455</v>
      </c>
      <c r="AP224" s="21">
        <f>AP204-Baseline!AP204</f>
        <v>285.22842986492924</v>
      </c>
      <c r="AQ224" s="21">
        <f>AQ204-Baseline!AQ204</f>
        <v>290.65170561429568</v>
      </c>
      <c r="AR224" s="21">
        <f>AR204-Baseline!AR204</f>
        <v>295.9750544944477</v>
      </c>
      <c r="AS224" s="21">
        <f>AS204-Baseline!AS204</f>
        <v>301.19969608463862</v>
      </c>
      <c r="AT224" s="21">
        <f>AT204-Baseline!AT204</f>
        <v>306.3268632025256</v>
      </c>
      <c r="AU224" s="21">
        <f>AU204-Baseline!AU204</f>
        <v>311.35780190011383</v>
      </c>
      <c r="AV224" s="21">
        <f>AV204-Baseline!AV204</f>
        <v>316.29376862656454</v>
      </c>
      <c r="AW224" s="21">
        <f>AW204-Baseline!AW204</f>
        <v>321.13602776875405</v>
      </c>
      <c r="AX224" s="21">
        <f>AX204-Baseline!AX204</f>
        <v>325.88585049059111</v>
      </c>
      <c r="AY224" s="21">
        <f>AY204-Baseline!AY204</f>
        <v>330.54451355148876</v>
      </c>
      <c r="AZ224" s="21">
        <f>AZ204-Baseline!AZ204</f>
        <v>335.11329784671079</v>
      </c>
      <c r="BA224" s="21">
        <f>BA204-Baseline!BA204</f>
        <v>339.59348693562788</v>
      </c>
      <c r="BB224" s="21">
        <f>BB204-Baseline!BB204</f>
        <v>343.98636581209621</v>
      </c>
    </row>
    <row r="225" spans="1:54" outlineLevel="2">
      <c r="A225" s="562"/>
      <c r="B225" s="150" t="s">
        <v>498</v>
      </c>
      <c r="C225" s="19"/>
      <c r="D225" s="135" t="s">
        <v>389</v>
      </c>
      <c r="E225" s="21">
        <f>E205-Baseline!E205</f>
        <v>-0.99669080048434466</v>
      </c>
      <c r="F225" s="21">
        <f>F205-Baseline!F205</f>
        <v>0.36724460112726831</v>
      </c>
      <c r="G225" s="21">
        <f>G205-Baseline!G205</f>
        <v>3.8849345575760026</v>
      </c>
      <c r="H225" s="21">
        <f>H205-Baseline!H205</f>
        <v>9.2054767758606886</v>
      </c>
      <c r="I225" s="21">
        <f>I205-Baseline!I205</f>
        <v>15.612337379720259</v>
      </c>
      <c r="J225" s="21">
        <f>J205-Baseline!J205</f>
        <v>21.032801941028083</v>
      </c>
      <c r="K225" s="21">
        <f>K205-Baseline!K205</f>
        <v>26.794432470869651</v>
      </c>
      <c r="L225" s="21">
        <f>L205-Baseline!L205</f>
        <v>32.548906438513711</v>
      </c>
      <c r="M225" s="21">
        <f>M205-Baseline!M205</f>
        <v>37.972871833322131</v>
      </c>
      <c r="N225" s="21">
        <f>N205-Baseline!N205</f>
        <v>43.391848930493097</v>
      </c>
      <c r="O225" s="21">
        <f>O205-Baseline!O205</f>
        <v>48.700555522969125</v>
      </c>
      <c r="P225" s="21">
        <f>P205-Baseline!P205</f>
        <v>53.867749368805562</v>
      </c>
      <c r="Q225" s="21">
        <f>Q205-Baseline!Q205</f>
        <v>58.951134326115607</v>
      </c>
      <c r="R225" s="21">
        <f>R205-Baseline!R205</f>
        <v>63.92683031814795</v>
      </c>
      <c r="S225" s="21">
        <f>S205-Baseline!S205</f>
        <v>68.794885456197107</v>
      </c>
      <c r="T225" s="21">
        <f>T205-Baseline!T205</f>
        <v>73.566047380747364</v>
      </c>
      <c r="U225" s="21">
        <f>U205-Baseline!U205</f>
        <v>78.236743009755969</v>
      </c>
      <c r="V225" s="21">
        <f>V205-Baseline!V205</f>
        <v>82.809573579982612</v>
      </c>
      <c r="W225" s="21">
        <f>W205-Baseline!W205</f>
        <v>87.287637116976157</v>
      </c>
      <c r="X225" s="21">
        <f>X205-Baseline!X205</f>
        <v>91.671698100541676</v>
      </c>
      <c r="Y225" s="21">
        <f>Y205-Baseline!Y205</f>
        <v>95.963839849270698</v>
      </c>
      <c r="Z225" s="21">
        <f>Z205-Baseline!Z205</f>
        <v>100.16598480286439</v>
      </c>
      <c r="AA225" s="21">
        <f>AA205-Baseline!AA205</f>
        <v>104.27969428694701</v>
      </c>
      <c r="AB225" s="21">
        <f>AB205-Baseline!AB205</f>
        <v>108.30676979929513</v>
      </c>
      <c r="AC225" s="21">
        <f>AC205-Baseline!AC205</f>
        <v>112.24686921245109</v>
      </c>
      <c r="AD225" s="21">
        <f>AD205-Baseline!AD205</f>
        <v>116.09773045234567</v>
      </c>
      <c r="AE225" s="21">
        <f>AE205-Baseline!AE205</f>
        <v>119.86105943188841</v>
      </c>
      <c r="AF225" s="21">
        <f>AF205-Baseline!AF205</f>
        <v>123.53838732022473</v>
      </c>
      <c r="AG225" s="21">
        <f>AG205-Baseline!AG205</f>
        <v>127.13116022390523</v>
      </c>
      <c r="AH225" s="21">
        <f>AH205-Baseline!AH205</f>
        <v>130.64083740976389</v>
      </c>
      <c r="AI225" s="21">
        <f>AI205-Baseline!AI205</f>
        <v>134.06898865392895</v>
      </c>
      <c r="AJ225" s="21">
        <f>AJ205-Baseline!AJ205</f>
        <v>137.43337056465475</v>
      </c>
      <c r="AK225" s="21">
        <f>AK205-Baseline!AK205</f>
        <v>140.73477938185965</v>
      </c>
      <c r="AL225" s="21">
        <f>AL205-Baseline!AL205</f>
        <v>143.9740230931443</v>
      </c>
      <c r="AM225" s="21">
        <f>AM205-Baseline!AM205</f>
        <v>147.15192485643593</v>
      </c>
      <c r="AN225" s="21">
        <f>AN205-Baseline!AN205</f>
        <v>150.26931468516477</v>
      </c>
      <c r="AO225" s="21">
        <f>AO205-Baseline!AO205</f>
        <v>153.32701962404917</v>
      </c>
      <c r="AP225" s="21">
        <f>AP205-Baseline!AP205</f>
        <v>156.32587064366749</v>
      </c>
      <c r="AQ225" s="21">
        <f>AQ205-Baseline!AQ205</f>
        <v>159.26670246447543</v>
      </c>
      <c r="AR225" s="21">
        <f>AR205-Baseline!AR205</f>
        <v>162.15035137250948</v>
      </c>
      <c r="AS225" s="21">
        <f>AS205-Baseline!AS205</f>
        <v>164.97765361767483</v>
      </c>
      <c r="AT225" s="21">
        <f>AT205-Baseline!AT205</f>
        <v>167.74944493257749</v>
      </c>
      <c r="AU225" s="21">
        <f>AU205-Baseline!AU205</f>
        <v>170.4665604627944</v>
      </c>
      <c r="AV225" s="21">
        <f>AV205-Baseline!AV205</f>
        <v>173.12983388715179</v>
      </c>
      <c r="AW225" s="21">
        <f>AW205-Baseline!AW205</f>
        <v>175.74009663007337</v>
      </c>
      <c r="AX225" s="21">
        <f>AX205-Baseline!AX205</f>
        <v>178.29817730635023</v>
      </c>
      <c r="AY225" s="21">
        <f>AY205-Baseline!AY205</f>
        <v>180.80490125294182</v>
      </c>
      <c r="AZ225" s="21">
        <f>AZ205-Baseline!AZ205</f>
        <v>183.26109002557268</v>
      </c>
      <c r="BA225" s="21">
        <f>BA205-Baseline!BA205</f>
        <v>185.6675608817277</v>
      </c>
      <c r="BB225" s="21">
        <f>BB205-Baseline!BB205</f>
        <v>188.02512633245078</v>
      </c>
    </row>
    <row r="226" spans="1:54" outlineLevel="2">
      <c r="A226" s="563"/>
      <c r="B226" s="150" t="s">
        <v>499</v>
      </c>
      <c r="C226" s="19"/>
      <c r="D226" s="135" t="s">
        <v>389</v>
      </c>
      <c r="E226" s="21">
        <f>E206-Baseline!E206</f>
        <v>-0.99669080048434466</v>
      </c>
      <c r="F226" s="21">
        <f>F206-Baseline!F206</f>
        <v>4.2183784801717366</v>
      </c>
      <c r="G226" s="21">
        <f>G206-Baseline!G206</f>
        <v>14.590973622374634</v>
      </c>
      <c r="H226" s="21">
        <f>H206-Baseline!H206</f>
        <v>29.006642573309591</v>
      </c>
      <c r="I226" s="21">
        <f>I206-Baseline!I206</f>
        <v>46.113824116263572</v>
      </c>
      <c r="J226" s="21">
        <f>J206-Baseline!J206</f>
        <v>60.106417256046484</v>
      </c>
      <c r="K226" s="21">
        <f>K206-Baseline!K206</f>
        <v>74.963905788875081</v>
      </c>
      <c r="L226" s="21">
        <f>L206-Baseline!L206</f>
        <v>89.807908973533358</v>
      </c>
      <c r="M226" s="21">
        <f>M206-Baseline!M206</f>
        <v>103.81779026963363</v>
      </c>
      <c r="N226" s="21">
        <f>N206-Baseline!N206</f>
        <v>117.82075082542246</v>
      </c>
      <c r="O226" s="21">
        <f>O206-Baseline!O206</f>
        <v>131.54929935190762</v>
      </c>
      <c r="P226" s="21">
        <f>P206-Baseline!P206</f>
        <v>144.92361351128216</v>
      </c>
      <c r="Q226" s="21">
        <f>Q206-Baseline!Q206</f>
        <v>158.09131476438233</v>
      </c>
      <c r="R226" s="21">
        <f>R206-Baseline!R206</f>
        <v>170.99131257903605</v>
      </c>
      <c r="S226" s="21">
        <f>S206-Baseline!S206</f>
        <v>183.62329663215064</v>
      </c>
      <c r="T226" s="21">
        <f>T206-Baseline!T206</f>
        <v>196.01488619560291</v>
      </c>
      <c r="U226" s="21">
        <f>U206-Baseline!U206</f>
        <v>208.15681099527092</v>
      </c>
      <c r="V226" s="21">
        <f>V206-Baseline!V206</f>
        <v>220.05567781935906</v>
      </c>
      <c r="W226" s="21">
        <f>W206-Baseline!W206</f>
        <v>231.71937181374801</v>
      </c>
      <c r="X226" s="21">
        <f>X206-Baseline!X206</f>
        <v>243.14971532376512</v>
      </c>
      <c r="Y226" s="21">
        <f>Y206-Baseline!Y206</f>
        <v>254.35193137787928</v>
      </c>
      <c r="Z226" s="21">
        <f>Z206-Baseline!Z206</f>
        <v>265.33081286313882</v>
      </c>
      <c r="AA226" s="21">
        <f>AA206-Baseline!AA206</f>
        <v>276.09019852113124</v>
      </c>
      <c r="AB226" s="21">
        <f>AB206-Baseline!AB206</f>
        <v>286.63454157488286</v>
      </c>
      <c r="AC226" s="21">
        <f>AC206-Baseline!AC206</f>
        <v>296.96188922639294</v>
      </c>
      <c r="AD226" s="21">
        <f>AD206-Baseline!AD206</f>
        <v>307.0720136124005</v>
      </c>
      <c r="AE226" s="21">
        <f>AE206-Baseline!AE206</f>
        <v>316.96831886531299</v>
      </c>
      <c r="AF226" s="21">
        <f>AF206-Baseline!AF206</f>
        <v>326.65374937426532</v>
      </c>
      <c r="AG226" s="21">
        <f>AG206-Baseline!AG206</f>
        <v>336.13105142437689</v>
      </c>
      <c r="AH226" s="21">
        <f>AH206-Baseline!AH206</f>
        <v>345.40306173577028</v>
      </c>
      <c r="AI226" s="21">
        <f>AI206-Baseline!AI206</f>
        <v>354.47300211747597</v>
      </c>
      <c r="AJ226" s="21">
        <f>AJ206-Baseline!AJ206</f>
        <v>363.38700881853492</v>
      </c>
      <c r="AK226" s="21">
        <f>AK206-Baseline!AK206</f>
        <v>372.14644002273326</v>
      </c>
      <c r="AL226" s="21">
        <f>AL206-Baseline!AL206</f>
        <v>380.7527194610775</v>
      </c>
      <c r="AM226" s="21">
        <f>AM206-Baseline!AM206</f>
        <v>389.20734545682171</v>
      </c>
      <c r="AN226" s="21">
        <f>AN206-Baseline!AN206</f>
        <v>397.51186512845561</v>
      </c>
      <c r="AO226" s="21">
        <f>AO206-Baseline!AO206</f>
        <v>405.66784420534486</v>
      </c>
      <c r="AP226" s="21">
        <f>AP206-Baseline!AP206</f>
        <v>413.67688684020504</v>
      </c>
      <c r="AQ226" s="21">
        <f>AQ206-Baseline!AQ206</f>
        <v>421.54063431551685</v>
      </c>
      <c r="AR226" s="21">
        <f>AR206-Baseline!AR206</f>
        <v>429.26075775200343</v>
      </c>
      <c r="AS226" s="21">
        <f>AS206-Baseline!AS206</f>
        <v>436.83895255811831</v>
      </c>
      <c r="AT226" s="21">
        <f>AT206-Baseline!AT206</f>
        <v>444.27693627969302</v>
      </c>
      <c r="AU226" s="21">
        <f>AU206-Baseline!AU206</f>
        <v>451.57644770247725</v>
      </c>
      <c r="AV226" s="21">
        <f>AV206-Baseline!AV206</f>
        <v>458.73924354076917</v>
      </c>
      <c r="AW226" s="21">
        <f>AW206-Baseline!AW206</f>
        <v>465.76709542503795</v>
      </c>
      <c r="AX226" s="21">
        <f>AX206-Baseline!AX206</f>
        <v>472.66178760490902</v>
      </c>
      <c r="AY226" s="21">
        <f>AY206-Baseline!AY206</f>
        <v>479.42511493114944</v>
      </c>
      <c r="AZ226" s="21">
        <f>AZ206-Baseline!AZ206</f>
        <v>486.05888075047687</v>
      </c>
      <c r="BA226" s="21">
        <f>BA206-Baseline!BA206</f>
        <v>492.56489477667583</v>
      </c>
      <c r="BB226" s="21">
        <f>BB206-Baseline!BB206</f>
        <v>498.94497118491654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39">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 ref="A19:B19"/>
    <mergeCell ref="I20:N20"/>
    <mergeCell ref="P20:U20"/>
    <mergeCell ref="I21:N45"/>
    <mergeCell ref="P21:U45"/>
    <mergeCell ref="B23:G23"/>
    <mergeCell ref="D30:G30"/>
    <mergeCell ref="A31:A40"/>
    <mergeCell ref="D31:G39"/>
    <mergeCell ref="C40:G40"/>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44F33B32-DD93-4056-BE52-C4538F8C241A}">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topLeftCell="A9" workbookViewId="0">
      <selection activeCell="B25" sqref="B25:S25"/>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5" spans="1:19" ht="14" thickBot="1"/>
    <row r="6" spans="1:19" ht="15" thickBot="1">
      <c r="A6" s="329"/>
      <c r="B6" s="575" t="s">
        <v>387</v>
      </c>
      <c r="C6" s="575" t="s">
        <v>507</v>
      </c>
      <c r="D6" s="575" t="s">
        <v>508</v>
      </c>
      <c r="E6" s="577" t="s">
        <v>509</v>
      </c>
      <c r="F6" s="578"/>
      <c r="G6" s="578"/>
      <c r="H6" s="578"/>
      <c r="I6" s="578"/>
      <c r="J6" s="578"/>
    </row>
    <row r="7" spans="1:19" ht="15" thickBot="1">
      <c r="A7" s="329" t="s">
        <v>586</v>
      </c>
      <c r="B7" s="576"/>
      <c r="C7" s="576"/>
      <c r="D7" s="576"/>
      <c r="E7" s="342" t="s">
        <v>510</v>
      </c>
      <c r="F7" s="342" t="s">
        <v>511</v>
      </c>
      <c r="G7" s="342" t="s">
        <v>512</v>
      </c>
      <c r="H7" s="342" t="s">
        <v>513</v>
      </c>
      <c r="I7" s="342" t="s">
        <v>514</v>
      </c>
      <c r="J7" s="342" t="s">
        <v>515</v>
      </c>
    </row>
    <row r="8" spans="1:19" ht="14" thickBot="1">
      <c r="A8" s="340" t="s">
        <v>368</v>
      </c>
      <c r="B8" s="318" t="s">
        <v>279</v>
      </c>
      <c r="C8" s="319">
        <v>200</v>
      </c>
      <c r="D8" s="320">
        <v>1450</v>
      </c>
      <c r="E8" s="321">
        <v>58000</v>
      </c>
      <c r="F8" s="321">
        <v>58000</v>
      </c>
      <c r="G8" s="321">
        <v>58000</v>
      </c>
      <c r="H8" s="321">
        <v>58000</v>
      </c>
      <c r="I8" s="321">
        <v>58000</v>
      </c>
      <c r="J8" s="320">
        <v>290000</v>
      </c>
    </row>
    <row r="9" spans="1:19" ht="14" thickBot="1">
      <c r="A9" s="341" t="s">
        <v>370</v>
      </c>
      <c r="B9" s="322" t="s">
        <v>279</v>
      </c>
      <c r="C9" s="323">
        <v>0</v>
      </c>
      <c r="D9" s="324">
        <v>1658.8</v>
      </c>
      <c r="E9" s="321">
        <v>0</v>
      </c>
      <c r="F9" s="321">
        <v>0</v>
      </c>
      <c r="G9" s="321">
        <v>0</v>
      </c>
      <c r="H9" s="321">
        <v>0</v>
      </c>
      <c r="I9" s="321">
        <v>0</v>
      </c>
      <c r="J9" s="320">
        <v>0</v>
      </c>
    </row>
    <row r="10" spans="1:19" ht="14" thickBot="1">
      <c r="A10" s="341" t="s">
        <v>371</v>
      </c>
      <c r="B10" s="322" t="s">
        <v>516</v>
      </c>
      <c r="C10" s="323">
        <v>450</v>
      </c>
      <c r="D10" s="324">
        <v>1740</v>
      </c>
      <c r="E10" s="321">
        <v>156600</v>
      </c>
      <c r="F10" s="321">
        <v>156600</v>
      </c>
      <c r="G10" s="321">
        <v>156600</v>
      </c>
      <c r="H10" s="321">
        <v>156600</v>
      </c>
      <c r="I10" s="321">
        <v>156600</v>
      </c>
      <c r="J10" s="320">
        <v>783000</v>
      </c>
    </row>
    <row r="11" spans="1:19" ht="14" thickBot="1">
      <c r="A11" s="341" t="s">
        <v>372</v>
      </c>
      <c r="B11" s="322" t="s">
        <v>279</v>
      </c>
      <c r="C11" s="323">
        <v>450</v>
      </c>
      <c r="D11" s="324">
        <v>8120</v>
      </c>
      <c r="E11" s="321">
        <v>730800</v>
      </c>
      <c r="F11" s="321">
        <v>730800</v>
      </c>
      <c r="G11" s="321">
        <v>730800</v>
      </c>
      <c r="H11" s="321">
        <v>730800</v>
      </c>
      <c r="I11" s="321">
        <v>730800</v>
      </c>
      <c r="J11" s="320">
        <v>3654000</v>
      </c>
    </row>
    <row r="12" spans="1:19" ht="14" thickBot="1">
      <c r="A12" s="341" t="s">
        <v>373</v>
      </c>
      <c r="B12" s="322" t="s">
        <v>517</v>
      </c>
      <c r="C12" s="323">
        <v>800</v>
      </c>
      <c r="D12" s="324">
        <v>1983.6</v>
      </c>
      <c r="E12" s="321">
        <v>634752</v>
      </c>
      <c r="F12" s="321">
        <v>634752</v>
      </c>
      <c r="G12" s="321">
        <v>317376</v>
      </c>
      <c r="H12" s="321">
        <v>0</v>
      </c>
      <c r="I12" s="321">
        <v>0</v>
      </c>
      <c r="J12" s="320">
        <v>1586880</v>
      </c>
    </row>
    <row r="13" spans="1:19" ht="14" thickBot="1">
      <c r="A13" s="341" t="s">
        <v>374</v>
      </c>
      <c r="B13" s="322" t="s">
        <v>279</v>
      </c>
      <c r="C13" s="323">
        <v>2000</v>
      </c>
      <c r="D13" s="324">
        <v>1276</v>
      </c>
      <c r="E13" s="321">
        <v>510400</v>
      </c>
      <c r="F13" s="321">
        <v>510400</v>
      </c>
      <c r="G13" s="321">
        <v>510400</v>
      </c>
      <c r="H13" s="321">
        <v>510400</v>
      </c>
      <c r="I13" s="321">
        <v>510400</v>
      </c>
      <c r="J13" s="320">
        <v>2552000</v>
      </c>
    </row>
    <row r="14" spans="1:19" ht="14" thickBot="1">
      <c r="A14" s="341" t="s">
        <v>375</v>
      </c>
      <c r="B14" s="322" t="s">
        <v>279</v>
      </c>
      <c r="C14" s="323">
        <v>200</v>
      </c>
      <c r="D14" s="324">
        <v>1740</v>
      </c>
      <c r="E14" s="321">
        <v>69600</v>
      </c>
      <c r="F14" s="321">
        <v>69600</v>
      </c>
      <c r="G14" s="321">
        <v>69600</v>
      </c>
      <c r="H14" s="321">
        <v>69600</v>
      </c>
      <c r="I14" s="321">
        <v>69600</v>
      </c>
      <c r="J14" s="320">
        <v>348000</v>
      </c>
    </row>
    <row r="15" spans="1:19" ht="14" thickBot="1">
      <c r="A15" s="341" t="s">
        <v>376</v>
      </c>
      <c r="B15" s="322" t="s">
        <v>279</v>
      </c>
      <c r="C15" s="323">
        <v>1</v>
      </c>
      <c r="D15" s="324">
        <v>904800</v>
      </c>
      <c r="E15" s="321">
        <v>90480</v>
      </c>
      <c r="F15" s="321">
        <v>361920</v>
      </c>
      <c r="G15" s="321">
        <v>361920</v>
      </c>
      <c r="H15" s="321">
        <v>90480</v>
      </c>
      <c r="I15" s="321">
        <v>0</v>
      </c>
      <c r="J15" s="320">
        <v>904800</v>
      </c>
    </row>
    <row r="16" spans="1:19" ht="14" thickBot="1">
      <c r="A16" s="341" t="s">
        <v>585</v>
      </c>
      <c r="B16" s="322" t="s">
        <v>517</v>
      </c>
      <c r="C16" s="323">
        <v>93</v>
      </c>
      <c r="D16" s="324">
        <v>9407.6</v>
      </c>
      <c r="E16" s="321">
        <v>174981.36</v>
      </c>
      <c r="F16" s="321">
        <v>174981.36</v>
      </c>
      <c r="G16" s="321">
        <v>174981.36</v>
      </c>
      <c r="H16" s="321">
        <v>174981.36</v>
      </c>
      <c r="I16" s="321">
        <v>174981.36</v>
      </c>
      <c r="J16" s="320">
        <v>874906.8</v>
      </c>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557" t="s">
        <v>520</v>
      </c>
      <c r="C23" s="557"/>
      <c r="D23" s="557"/>
      <c r="E23" s="557"/>
      <c r="F23" s="557"/>
      <c r="G23" s="557"/>
      <c r="H23" s="557"/>
      <c r="I23" s="557"/>
      <c r="J23" s="557"/>
      <c r="K23" s="557"/>
      <c r="L23" s="557"/>
      <c r="M23" s="557"/>
      <c r="N23" s="557"/>
      <c r="O23" s="557"/>
      <c r="P23" s="557"/>
      <c r="Q23" s="557"/>
      <c r="R23" s="557"/>
      <c r="S23" s="557"/>
    </row>
    <row r="24" spans="1:19">
      <c r="A24" s="158" t="s">
        <v>340</v>
      </c>
      <c r="B24" s="557" t="s">
        <v>521</v>
      </c>
      <c r="C24" s="557"/>
      <c r="D24" s="557"/>
      <c r="E24" s="557"/>
      <c r="F24" s="557"/>
      <c r="G24" s="557"/>
      <c r="H24" s="557"/>
      <c r="I24" s="557"/>
      <c r="J24" s="557"/>
      <c r="K24" s="557"/>
      <c r="L24" s="557"/>
      <c r="M24" s="557"/>
      <c r="N24" s="557"/>
      <c r="O24" s="557"/>
      <c r="P24" s="557"/>
      <c r="Q24" s="557"/>
      <c r="R24" s="557"/>
      <c r="S24" s="557"/>
    </row>
    <row r="25" spans="1:19">
      <c r="A25" s="159" t="s">
        <v>395</v>
      </c>
      <c r="B25" s="557" t="s">
        <v>522</v>
      </c>
      <c r="C25" s="557"/>
      <c r="D25" s="557"/>
      <c r="E25" s="557"/>
      <c r="F25" s="557"/>
      <c r="G25" s="557"/>
      <c r="H25" s="557"/>
      <c r="I25" s="557"/>
      <c r="J25" s="557"/>
      <c r="K25" s="557"/>
      <c r="L25" s="557"/>
      <c r="M25" s="557"/>
      <c r="N25" s="557"/>
      <c r="O25" s="557"/>
      <c r="P25" s="557"/>
      <c r="Q25" s="557"/>
      <c r="R25" s="557"/>
      <c r="S25" s="557"/>
    </row>
    <row r="26" spans="1:19">
      <c r="A26" s="159" t="s">
        <v>471</v>
      </c>
      <c r="B26" s="557" t="s">
        <v>523</v>
      </c>
      <c r="C26" s="557"/>
      <c r="D26" s="557"/>
      <c r="E26" s="557"/>
      <c r="F26" s="557"/>
      <c r="G26" s="557"/>
      <c r="H26" s="557"/>
      <c r="I26" s="557"/>
      <c r="J26" s="557"/>
      <c r="K26" s="557"/>
      <c r="L26" s="557"/>
      <c r="M26" s="557"/>
      <c r="N26" s="557"/>
      <c r="O26" s="557"/>
      <c r="P26" s="557"/>
      <c r="Q26" s="557"/>
      <c r="R26" s="557"/>
      <c r="S26" s="557"/>
    </row>
    <row r="27" spans="1:19">
      <c r="A27" s="159" t="s">
        <v>472</v>
      </c>
      <c r="B27" s="557" t="s">
        <v>523</v>
      </c>
      <c r="C27" s="557"/>
      <c r="D27" s="557"/>
      <c r="E27" s="557"/>
      <c r="F27" s="557"/>
      <c r="G27" s="557"/>
      <c r="H27" s="557"/>
      <c r="I27" s="557"/>
      <c r="J27" s="557"/>
      <c r="K27" s="557"/>
      <c r="L27" s="557"/>
      <c r="M27" s="557"/>
      <c r="N27" s="557"/>
      <c r="O27" s="557"/>
      <c r="P27" s="557"/>
      <c r="Q27" s="557"/>
      <c r="R27" s="557"/>
      <c r="S27" s="557"/>
    </row>
    <row r="31" spans="1:19">
      <c r="A31" s="4" t="s">
        <v>524</v>
      </c>
    </row>
    <row r="32" spans="1:19">
      <c r="A32" t="s">
        <v>525</v>
      </c>
    </row>
    <row r="34" spans="1:1">
      <c r="A34" s="4" t="s">
        <v>526</v>
      </c>
    </row>
  </sheetData>
  <mergeCells count="11">
    <mergeCell ref="B26:S26"/>
    <mergeCell ref="B27:S27"/>
    <mergeCell ref="A2:S4"/>
    <mergeCell ref="A20:S21"/>
    <mergeCell ref="B23:S23"/>
    <mergeCell ref="B24:S24"/>
    <mergeCell ref="B25:S25"/>
    <mergeCell ref="B6:B7"/>
    <mergeCell ref="C6:C7"/>
    <mergeCell ref="D6:D7"/>
    <mergeCell ref="E6:J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345B4-5C76-4344-9C32-983BE94A2DC8}">
  <dimension ref="C2:J111"/>
  <sheetViews>
    <sheetView topLeftCell="A21" zoomScale="80" zoomScaleNormal="80" workbookViewId="0">
      <selection activeCell="G27" sqref="G27"/>
    </sheetView>
  </sheetViews>
  <sheetFormatPr defaultColWidth="7.765625" defaultRowHeight="14.5"/>
  <cols>
    <col min="1" max="2" width="7.765625" style="344"/>
    <col min="3" max="3" width="15.4609375" style="344" bestFit="1" customWidth="1"/>
    <col min="4" max="4" width="18.61328125" style="344" bestFit="1" customWidth="1"/>
    <col min="5" max="5" width="11.4609375" style="344" customWidth="1"/>
    <col min="6" max="6" width="9.4609375" style="344" bestFit="1" customWidth="1"/>
    <col min="7" max="7" width="12.4609375" style="344" bestFit="1" customWidth="1"/>
    <col min="8" max="9" width="9.4609375" style="344" bestFit="1" customWidth="1"/>
    <col min="10" max="10" width="9.15234375" style="344" bestFit="1" customWidth="1"/>
    <col min="11" max="16384" width="7.765625" style="344"/>
  </cols>
  <sheetData>
    <row r="2" spans="3:10" ht="15" thickBot="1"/>
    <row r="3" spans="3:10" ht="15" thickBot="1">
      <c r="E3" s="345" t="s">
        <v>587</v>
      </c>
      <c r="F3" s="580" t="s">
        <v>588</v>
      </c>
      <c r="G3" s="581"/>
      <c r="H3" s="581"/>
      <c r="I3" s="581"/>
      <c r="J3" s="582"/>
    </row>
    <row r="4" spans="3:10" ht="15" thickBot="1">
      <c r="C4" s="346" t="s">
        <v>589</v>
      </c>
      <c r="E4" s="345" t="s">
        <v>590</v>
      </c>
      <c r="F4" s="347" t="s">
        <v>591</v>
      </c>
      <c r="G4" s="348" t="s">
        <v>592</v>
      </c>
      <c r="H4" s="348" t="s">
        <v>593</v>
      </c>
      <c r="I4" s="348" t="s">
        <v>594</v>
      </c>
      <c r="J4" s="349" t="s">
        <v>595</v>
      </c>
    </row>
    <row r="5" spans="3:10">
      <c r="C5" s="583" t="s">
        <v>596</v>
      </c>
      <c r="D5" s="350" t="s">
        <v>597</v>
      </c>
      <c r="E5" s="351">
        <f>E$55</f>
        <v>108.90155231505994</v>
      </c>
      <c r="F5" s="352">
        <f>F37</f>
        <v>103.92707831355013</v>
      </c>
      <c r="G5" s="353">
        <f>G37</f>
        <v>102.59114594264788</v>
      </c>
      <c r="H5" s="353">
        <f>H37</f>
        <v>100.39566942197358</v>
      </c>
      <c r="I5" s="353">
        <f>I37</f>
        <v>97.602331406344348</v>
      </c>
      <c r="J5" s="354">
        <f>J37</f>
        <v>94.363678818458425</v>
      </c>
    </row>
    <row r="6" spans="3:10">
      <c r="C6" s="584"/>
      <c r="D6" s="355" t="s">
        <v>598</v>
      </c>
      <c r="E6" s="356">
        <f>E$59</f>
        <v>119.0598421615562</v>
      </c>
      <c r="F6" s="357">
        <f>F41</f>
        <v>114.15003765560388</v>
      </c>
      <c r="G6" s="358">
        <f>G41</f>
        <v>113.41562332815937</v>
      </c>
      <c r="H6" s="358">
        <f>H41</f>
        <v>111.73051865412219</v>
      </c>
      <c r="I6" s="358">
        <f>I41</f>
        <v>109.23538421794406</v>
      </c>
      <c r="J6" s="359">
        <f>J41</f>
        <v>106.16090643476009</v>
      </c>
    </row>
    <row r="7" spans="3:10" ht="15" thickBot="1">
      <c r="C7" s="584"/>
      <c r="D7" s="360" t="s">
        <v>599</v>
      </c>
      <c r="E7" s="361">
        <f>E$66</f>
        <v>227.96139447661614</v>
      </c>
      <c r="F7" s="362">
        <f>F48</f>
        <v>218.07711596915402</v>
      </c>
      <c r="G7" s="363">
        <f>G48</f>
        <v>216.00676927080724</v>
      </c>
      <c r="H7" s="363">
        <f>H48</f>
        <v>212.12618807609579</v>
      </c>
      <c r="I7" s="363">
        <f>I48</f>
        <v>206.83771562428842</v>
      </c>
      <c r="J7" s="364">
        <f>J48</f>
        <v>200.5245852532185</v>
      </c>
    </row>
    <row r="8" spans="3:10" ht="15" thickBot="1">
      <c r="C8" s="585"/>
      <c r="D8" s="365" t="s">
        <v>600</v>
      </c>
      <c r="E8" s="366">
        <v>32.221258677696405</v>
      </c>
      <c r="F8" s="362">
        <v>31.830685924950846</v>
      </c>
      <c r="G8" s="363">
        <v>34.302070006245536</v>
      </c>
      <c r="H8" s="363">
        <v>36.766130099396733</v>
      </c>
      <c r="I8" s="363">
        <v>39.224003360282197</v>
      </c>
      <c r="J8" s="364">
        <v>41.689623147505991</v>
      </c>
    </row>
    <row r="9" spans="3:10">
      <c r="C9" s="586" t="s">
        <v>601</v>
      </c>
      <c r="D9" s="350" t="s">
        <v>597</v>
      </c>
      <c r="E9" s="351">
        <f>E$55</f>
        <v>108.90155231505994</v>
      </c>
      <c r="F9" s="351">
        <f>F55</f>
        <v>103.92707831355013</v>
      </c>
      <c r="G9" s="367">
        <f>G55</f>
        <v>98.394812982459143</v>
      </c>
      <c r="H9" s="367">
        <f>H55</f>
        <v>92.792128406931184</v>
      </c>
      <c r="I9" s="367">
        <f>I55</f>
        <v>87.353941391936246</v>
      </c>
      <c r="J9" s="368">
        <f>J55</f>
        <v>82.158303726404625</v>
      </c>
    </row>
    <row r="10" spans="3:10">
      <c r="C10" s="587"/>
      <c r="D10" s="355" t="s">
        <v>598</v>
      </c>
      <c r="E10" s="356">
        <f>E$59</f>
        <v>119.0598421615562</v>
      </c>
      <c r="F10" s="356">
        <f>F59</f>
        <v>114.15003765560388</v>
      </c>
      <c r="G10" s="369">
        <f>G59</f>
        <v>108.25918359122348</v>
      </c>
      <c r="H10" s="369">
        <f>H59</f>
        <v>102.36338604872429</v>
      </c>
      <c r="I10" s="369">
        <f>I59</f>
        <v>96.528636871823025</v>
      </c>
      <c r="J10" s="370">
        <f>J59</f>
        <v>90.82722068035163</v>
      </c>
    </row>
    <row r="11" spans="3:10" ht="15" thickBot="1">
      <c r="C11" s="587"/>
      <c r="D11" s="360" t="s">
        <v>599</v>
      </c>
      <c r="E11" s="361">
        <f>E$66</f>
        <v>227.96139447661614</v>
      </c>
      <c r="F11" s="361">
        <f>F66</f>
        <v>218.07711596915402</v>
      </c>
      <c r="G11" s="371">
        <f>G66</f>
        <v>206.6539965736826</v>
      </c>
      <c r="H11" s="371">
        <f>H66</f>
        <v>195.15551445565546</v>
      </c>
      <c r="I11" s="371">
        <f>I66</f>
        <v>183.88257826375929</v>
      </c>
      <c r="J11" s="372">
        <f>J66</f>
        <v>172.98552440675627</v>
      </c>
    </row>
    <row r="12" spans="3:10" ht="15" thickBot="1">
      <c r="C12" s="588"/>
      <c r="D12" s="365" t="s">
        <v>600</v>
      </c>
      <c r="E12" s="366">
        <v>32.221258677696405</v>
      </c>
      <c r="F12" s="356">
        <v>31.830685924950846</v>
      </c>
      <c r="G12" s="369">
        <v>32.056911343140904</v>
      </c>
      <c r="H12" s="369">
        <v>32.273765931902716</v>
      </c>
      <c r="I12" s="369">
        <v>32.482741874286525</v>
      </c>
      <c r="J12" s="370">
        <v>32.683142940109583</v>
      </c>
    </row>
    <row r="13" spans="3:10">
      <c r="C13" s="583" t="s">
        <v>602</v>
      </c>
      <c r="D13" s="350" t="s">
        <v>597</v>
      </c>
      <c r="E13" s="351">
        <f>E$55</f>
        <v>108.90155231505994</v>
      </c>
      <c r="F13" s="352">
        <f>F73</f>
        <v>103.92707831355013</v>
      </c>
      <c r="G13" s="353">
        <f>G73</f>
        <v>99.859910526786976</v>
      </c>
      <c r="H13" s="353">
        <f>H73</f>
        <v>95.448664892415394</v>
      </c>
      <c r="I13" s="353">
        <f>I73</f>
        <v>90.936901760587602</v>
      </c>
      <c r="J13" s="354">
        <f>J73</f>
        <v>86.436725952859533</v>
      </c>
    </row>
    <row r="14" spans="3:10">
      <c r="C14" s="584"/>
      <c r="D14" s="355" t="s">
        <v>598</v>
      </c>
      <c r="E14" s="356">
        <f>E$59</f>
        <v>119.0598421615562</v>
      </c>
      <c r="F14" s="357">
        <f>F77</f>
        <v>114.15003765560388</v>
      </c>
      <c r="G14" s="358">
        <f>G77</f>
        <v>110.15547638049469</v>
      </c>
      <c r="H14" s="358">
        <f>H77</f>
        <v>105.81009255738525</v>
      </c>
      <c r="I14" s="358">
        <f>I77</f>
        <v>101.20047758726852</v>
      </c>
      <c r="J14" s="359">
        <f>J77</f>
        <v>96.459532579559237</v>
      </c>
    </row>
    <row r="15" spans="3:10" ht="15" thickBot="1">
      <c r="C15" s="584"/>
      <c r="D15" s="360" t="s">
        <v>599</v>
      </c>
      <c r="E15" s="361">
        <f>E$66</f>
        <v>227.96139447661614</v>
      </c>
      <c r="F15" s="362">
        <f>F84</f>
        <v>218.07711596915402</v>
      </c>
      <c r="G15" s="363">
        <f>G84</f>
        <v>210.01538690728165</v>
      </c>
      <c r="H15" s="363">
        <f>H84</f>
        <v>201.25875744980064</v>
      </c>
      <c r="I15" s="363">
        <f>I84</f>
        <v>192.13737934785613</v>
      </c>
      <c r="J15" s="364">
        <f>J84</f>
        <v>182.89625853241876</v>
      </c>
    </row>
    <row r="16" spans="3:10" ht="15" thickBot="1">
      <c r="C16" s="585"/>
      <c r="D16" s="365" t="s">
        <v>600</v>
      </c>
      <c r="E16" s="366">
        <v>32.221258677696405</v>
      </c>
      <c r="F16" s="357">
        <v>31.830685924950846</v>
      </c>
      <c r="G16" s="358">
        <v>32.841354636709276</v>
      </c>
      <c r="H16" s="358">
        <v>33.843064346018714</v>
      </c>
      <c r="I16" s="358">
        <v>34.835933860349357</v>
      </c>
      <c r="J16" s="359">
        <v>35.82600432555224</v>
      </c>
    </row>
    <row r="17" spans="3:10">
      <c r="C17" s="583" t="s">
        <v>603</v>
      </c>
      <c r="D17" s="350" t="s">
        <v>597</v>
      </c>
      <c r="E17" s="351">
        <f>E$55</f>
        <v>108.90155231505994</v>
      </c>
      <c r="F17" s="352">
        <f>F90</f>
        <v>103.92707831355013</v>
      </c>
      <c r="G17" s="353">
        <f>G90</f>
        <v>98.220049393759467</v>
      </c>
      <c r="H17" s="353">
        <f>H90</f>
        <v>92.471970382549557</v>
      </c>
      <c r="I17" s="353">
        <f>I90</f>
        <v>86.916742299099553</v>
      </c>
      <c r="J17" s="354">
        <f>J90</f>
        <v>81.632337188128673</v>
      </c>
    </row>
    <row r="18" spans="3:10">
      <c r="C18" s="584"/>
      <c r="D18" s="355" t="s">
        <v>598</v>
      </c>
      <c r="E18" s="356">
        <f>E$59</f>
        <v>119.0598421615562</v>
      </c>
      <c r="F18" s="357">
        <f>F94</f>
        <v>114.15003765560388</v>
      </c>
      <c r="G18" s="358">
        <f>G94</f>
        <v>108.16098508063185</v>
      </c>
      <c r="H18" s="358">
        <f>H94</f>
        <v>102.18701709190717</v>
      </c>
      <c r="I18" s="358">
        <f>I94</f>
        <v>96.294048961953109</v>
      </c>
      <c r="J18" s="359">
        <f>J94</f>
        <v>90.554076828501891</v>
      </c>
    </row>
    <row r="19" spans="3:10" ht="15" thickBot="1">
      <c r="C19" s="584"/>
      <c r="D19" s="360" t="s">
        <v>599</v>
      </c>
      <c r="E19" s="361">
        <f>E$66</f>
        <v>227.96139447661614</v>
      </c>
      <c r="F19" s="362">
        <f>F101</f>
        <v>218.07711596915402</v>
      </c>
      <c r="G19" s="363">
        <f>G101</f>
        <v>206.3810344743913</v>
      </c>
      <c r="H19" s="363">
        <f>H101</f>
        <v>194.65898747445672</v>
      </c>
      <c r="I19" s="363">
        <f>I101</f>
        <v>183.21079126105266</v>
      </c>
      <c r="J19" s="364">
        <f>J101</f>
        <v>172.18641401663058</v>
      </c>
    </row>
    <row r="20" spans="3:10" ht="15" thickBot="1">
      <c r="C20" s="585"/>
      <c r="D20" s="365" t="s">
        <v>600</v>
      </c>
      <c r="E20" s="366">
        <v>32.221258677696405</v>
      </c>
      <c r="F20" s="373">
        <v>31.830685924950846</v>
      </c>
      <c r="G20" s="374">
        <v>31.99613246779824</v>
      </c>
      <c r="H20" s="374">
        <v>32.152193065413471</v>
      </c>
      <c r="I20" s="374">
        <v>32.300452374204284</v>
      </c>
      <c r="J20" s="375">
        <v>32.440446835393281</v>
      </c>
    </row>
    <row r="32" spans="3:10" ht="23.5">
      <c r="C32" s="579" t="s">
        <v>604</v>
      </c>
      <c r="D32" s="579"/>
      <c r="E32" s="579"/>
      <c r="F32" s="579"/>
      <c r="G32" s="579"/>
      <c r="H32" s="579"/>
      <c r="I32" s="579"/>
      <c r="J32" s="579"/>
    </row>
    <row r="34" spans="3:10" ht="15" thickBot="1"/>
    <row r="35" spans="3:10" ht="15" thickBot="1">
      <c r="E35" s="345" t="s">
        <v>587</v>
      </c>
      <c r="F35" s="580" t="s">
        <v>588</v>
      </c>
      <c r="G35" s="581"/>
      <c r="H35" s="581"/>
      <c r="I35" s="581"/>
      <c r="J35" s="582"/>
    </row>
    <row r="36" spans="3:10" ht="15" thickBot="1">
      <c r="C36" s="346" t="s">
        <v>589</v>
      </c>
      <c r="E36" s="345" t="s">
        <v>590</v>
      </c>
      <c r="F36" s="347" t="s">
        <v>591</v>
      </c>
      <c r="G36" s="348" t="s">
        <v>592</v>
      </c>
      <c r="H36" s="348" t="s">
        <v>593</v>
      </c>
      <c r="I36" s="348" t="s">
        <v>594</v>
      </c>
      <c r="J36" s="349" t="s">
        <v>595</v>
      </c>
    </row>
    <row r="37" spans="3:10">
      <c r="C37" s="589" t="s">
        <v>605</v>
      </c>
      <c r="D37" s="376" t="s">
        <v>597</v>
      </c>
      <c r="E37" s="377">
        <v>108.90155231505994</v>
      </c>
      <c r="F37" s="377">
        <v>103.92707831355013</v>
      </c>
      <c r="G37" s="378">
        <v>102.59114594264788</v>
      </c>
      <c r="H37" s="378">
        <v>100.39566942197358</v>
      </c>
      <c r="I37" s="378">
        <v>97.602331406344348</v>
      </c>
      <c r="J37" s="379">
        <v>94.363678818458425</v>
      </c>
    </row>
    <row r="38" spans="3:10">
      <c r="C38" s="590"/>
      <c r="D38" s="380" t="s">
        <v>606</v>
      </c>
      <c r="E38" s="381">
        <v>3.7029012291050907</v>
      </c>
      <c r="F38" s="381">
        <v>3.5208700764149197</v>
      </c>
      <c r="G38" s="382">
        <v>3.5208700764149197</v>
      </c>
      <c r="H38" s="382">
        <v>3.5208700764149197</v>
      </c>
      <c r="I38" s="382">
        <v>3.5208700764149197</v>
      </c>
      <c r="J38" s="383">
        <v>3.5208700764149197</v>
      </c>
    </row>
    <row r="39" spans="3:10">
      <c r="C39" s="590"/>
      <c r="D39" s="384" t="s">
        <v>607</v>
      </c>
      <c r="E39" s="381">
        <v>6.5538074851417543</v>
      </c>
      <c r="F39" s="381">
        <v>6.2316284538317168</v>
      </c>
      <c r="G39" s="382">
        <v>6.2316284538317168</v>
      </c>
      <c r="H39" s="382">
        <v>6.2316284538317168</v>
      </c>
      <c r="I39" s="382">
        <v>6.2316284538317168</v>
      </c>
      <c r="J39" s="383">
        <v>6.2316284538317168</v>
      </c>
    </row>
    <row r="40" spans="3:10" ht="15" thickBot="1">
      <c r="C40" s="590"/>
      <c r="D40" s="384" t="s">
        <v>608</v>
      </c>
      <c r="E40" s="385">
        <v>119.1582610293068</v>
      </c>
      <c r="F40" s="385">
        <v>113.67957684379677</v>
      </c>
      <c r="G40" s="386">
        <v>112.34364447289452</v>
      </c>
      <c r="H40" s="386">
        <v>110.14816795222022</v>
      </c>
      <c r="I40" s="386">
        <v>107.35482993659099</v>
      </c>
      <c r="J40" s="387">
        <v>104.11617734870507</v>
      </c>
    </row>
    <row r="41" spans="3:10">
      <c r="C41" s="590"/>
      <c r="D41" s="388" t="s">
        <v>598</v>
      </c>
      <c r="E41" s="389">
        <v>119.0598421615562</v>
      </c>
      <c r="F41" s="389">
        <v>114.15003765560388</v>
      </c>
      <c r="G41" s="390">
        <v>113.41562332815937</v>
      </c>
      <c r="H41" s="390">
        <v>111.73051865412219</v>
      </c>
      <c r="I41" s="390">
        <v>109.23538421794406</v>
      </c>
      <c r="J41" s="391">
        <v>106.16090643476009</v>
      </c>
    </row>
    <row r="42" spans="3:10">
      <c r="C42" s="590"/>
      <c r="D42" s="392" t="s">
        <v>606</v>
      </c>
      <c r="E42" s="393">
        <v>4.3767231452345996</v>
      </c>
      <c r="F42" s="393">
        <v>4.0901878745514653</v>
      </c>
      <c r="G42" s="394">
        <v>4.0901878745514653</v>
      </c>
      <c r="H42" s="394">
        <v>4.0901878745514653</v>
      </c>
      <c r="I42" s="394">
        <v>4.0901878745514653</v>
      </c>
      <c r="J42" s="395">
        <v>4.0901878745514653</v>
      </c>
    </row>
    <row r="43" spans="3:10">
      <c r="C43" s="590"/>
      <c r="D43" s="396" t="s">
        <v>607</v>
      </c>
      <c r="E43" s="393">
        <v>7.7464126464329208</v>
      </c>
      <c r="F43" s="393">
        <v>7.2392705744273727</v>
      </c>
      <c r="G43" s="394">
        <v>7.2392705744273727</v>
      </c>
      <c r="H43" s="394">
        <v>7.2392705744273727</v>
      </c>
      <c r="I43" s="394">
        <v>7.2392705744273727</v>
      </c>
      <c r="J43" s="395">
        <v>7.2392705744273727</v>
      </c>
    </row>
    <row r="44" spans="3:10" ht="15" thickBot="1">
      <c r="C44" s="590"/>
      <c r="D44" s="397" t="s">
        <v>609</v>
      </c>
      <c r="E44" s="398">
        <v>131.18297795322374</v>
      </c>
      <c r="F44" s="398">
        <v>125.47949610458272</v>
      </c>
      <c r="G44" s="399">
        <v>124.74508177713821</v>
      </c>
      <c r="H44" s="399">
        <v>123.05997710310103</v>
      </c>
      <c r="I44" s="399">
        <v>120.56484266692289</v>
      </c>
      <c r="J44" s="400">
        <v>117.49036488373892</v>
      </c>
    </row>
    <row r="45" spans="3:10" ht="15" thickBot="1">
      <c r="C45" s="590"/>
      <c r="D45" s="365" t="s">
        <v>610</v>
      </c>
      <c r="E45" s="401">
        <v>250.34123898253054</v>
      </c>
      <c r="F45" s="401">
        <v>239.1590729483795</v>
      </c>
      <c r="G45" s="402">
        <v>237.08872625003272</v>
      </c>
      <c r="H45" s="402">
        <v>233.20814505532127</v>
      </c>
      <c r="I45" s="402">
        <v>227.91967260351387</v>
      </c>
      <c r="J45" s="403">
        <v>221.60654223244399</v>
      </c>
    </row>
    <row r="46" spans="3:10" ht="15" thickBot="1">
      <c r="C46" s="591"/>
      <c r="D46" s="365" t="s">
        <v>600</v>
      </c>
      <c r="E46" s="401">
        <v>32.221258677696405</v>
      </c>
      <c r="F46" s="401">
        <v>31.830685924950846</v>
      </c>
      <c r="G46" s="402">
        <v>34.302070006245536</v>
      </c>
      <c r="H46" s="402">
        <v>36.766130099396733</v>
      </c>
      <c r="I46" s="402">
        <v>39.224003360282197</v>
      </c>
      <c r="J46" s="403">
        <v>41.689623147505991</v>
      </c>
    </row>
    <row r="48" spans="3:10">
      <c r="F48" s="358">
        <f>F37+F41</f>
        <v>218.07711596915402</v>
      </c>
      <c r="G48" s="358">
        <f>G37+G41</f>
        <v>216.00676927080724</v>
      </c>
      <c r="H48" s="358">
        <f>H37+H41</f>
        <v>212.12618807609579</v>
      </c>
      <c r="I48" s="358">
        <f>I37+I41</f>
        <v>206.83771562428842</v>
      </c>
      <c r="J48" s="358">
        <f>J37+J41</f>
        <v>200.5245852532185</v>
      </c>
    </row>
    <row r="49" spans="3:10">
      <c r="F49" s="358"/>
      <c r="G49" s="358"/>
      <c r="H49" s="358"/>
      <c r="I49" s="358"/>
      <c r="J49" s="358"/>
    </row>
    <row r="50" spans="3:10" ht="23.5">
      <c r="C50" s="579" t="s">
        <v>611</v>
      </c>
      <c r="D50" s="579"/>
      <c r="E50" s="579"/>
      <c r="F50" s="579"/>
      <c r="G50" s="579"/>
      <c r="H50" s="579"/>
      <c r="I50" s="579"/>
      <c r="J50" s="579"/>
    </row>
    <row r="52" spans="3:10" ht="15" thickBot="1"/>
    <row r="53" spans="3:10" ht="15" thickBot="1">
      <c r="E53" s="345" t="s">
        <v>587</v>
      </c>
      <c r="F53" s="580" t="s">
        <v>588</v>
      </c>
      <c r="G53" s="581"/>
      <c r="H53" s="581"/>
      <c r="I53" s="581"/>
      <c r="J53" s="582"/>
    </row>
    <row r="54" spans="3:10" ht="15" thickBot="1">
      <c r="C54" s="346" t="s">
        <v>589</v>
      </c>
      <c r="E54" s="345" t="s">
        <v>590</v>
      </c>
      <c r="F54" s="347" t="s">
        <v>591</v>
      </c>
      <c r="G54" s="348" t="s">
        <v>592</v>
      </c>
      <c r="H54" s="348" t="s">
        <v>593</v>
      </c>
      <c r="I54" s="348" t="s">
        <v>594</v>
      </c>
      <c r="J54" s="349" t="s">
        <v>595</v>
      </c>
    </row>
    <row r="55" spans="3:10">
      <c r="C55" s="592" t="s">
        <v>612</v>
      </c>
      <c r="D55" s="376" t="s">
        <v>597</v>
      </c>
      <c r="E55" s="377">
        <v>108.90155231505994</v>
      </c>
      <c r="F55" s="377">
        <v>103.92707831355013</v>
      </c>
      <c r="G55" s="378">
        <v>98.394812982459143</v>
      </c>
      <c r="H55" s="378">
        <v>92.792128406931184</v>
      </c>
      <c r="I55" s="378">
        <v>87.353941391936246</v>
      </c>
      <c r="J55" s="379">
        <v>82.158303726404625</v>
      </c>
    </row>
    <row r="56" spans="3:10">
      <c r="C56" s="593"/>
      <c r="D56" s="380" t="s">
        <v>606</v>
      </c>
      <c r="E56" s="381">
        <v>3.7029012291050907</v>
      </c>
      <c r="F56" s="381">
        <v>3.5208700764149197</v>
      </c>
      <c r="G56" s="382">
        <v>3.5208700764149197</v>
      </c>
      <c r="H56" s="382">
        <v>3.5208700764149197</v>
      </c>
      <c r="I56" s="382">
        <v>3.5208700764149197</v>
      </c>
      <c r="J56" s="383">
        <v>3.5208700764149197</v>
      </c>
    </row>
    <row r="57" spans="3:10">
      <c r="C57" s="593"/>
      <c r="D57" s="384" t="s">
        <v>607</v>
      </c>
      <c r="E57" s="381">
        <v>6.5538074851417543</v>
      </c>
      <c r="F57" s="381">
        <v>6.2316284538317168</v>
      </c>
      <c r="G57" s="382">
        <v>6.2316284538317168</v>
      </c>
      <c r="H57" s="382">
        <v>6.2316284538317168</v>
      </c>
      <c r="I57" s="382">
        <v>6.2316284538317168</v>
      </c>
      <c r="J57" s="383">
        <v>6.2316284538317168</v>
      </c>
    </row>
    <row r="58" spans="3:10" ht="15" thickBot="1">
      <c r="C58" s="593"/>
      <c r="D58" s="384" t="s">
        <v>608</v>
      </c>
      <c r="E58" s="385">
        <v>119.1582610293068</v>
      </c>
      <c r="F58" s="385">
        <v>113.67957684379677</v>
      </c>
      <c r="G58" s="386">
        <v>108.14731151270578</v>
      </c>
      <c r="H58" s="386">
        <v>102.54462693717782</v>
      </c>
      <c r="I58" s="386">
        <v>97.106439922182886</v>
      </c>
      <c r="J58" s="387">
        <v>91.910802256651266</v>
      </c>
    </row>
    <row r="59" spans="3:10">
      <c r="C59" s="593"/>
      <c r="D59" s="388" t="s">
        <v>598</v>
      </c>
      <c r="E59" s="389">
        <v>119.0598421615562</v>
      </c>
      <c r="F59" s="389">
        <v>114.15003765560388</v>
      </c>
      <c r="G59" s="390">
        <v>108.25918359122348</v>
      </c>
      <c r="H59" s="390">
        <v>102.36338604872429</v>
      </c>
      <c r="I59" s="390">
        <v>96.528636871823025</v>
      </c>
      <c r="J59" s="391">
        <v>90.82722068035163</v>
      </c>
    </row>
    <row r="60" spans="3:10">
      <c r="C60" s="593"/>
      <c r="D60" s="392" t="s">
        <v>606</v>
      </c>
      <c r="E60" s="393">
        <v>4.3767231452345996</v>
      </c>
      <c r="F60" s="393">
        <v>4.0901878745514653</v>
      </c>
      <c r="G60" s="394">
        <v>4.0901878745514653</v>
      </c>
      <c r="H60" s="394">
        <v>4.0901878745514653</v>
      </c>
      <c r="I60" s="394">
        <v>4.0901878745514653</v>
      </c>
      <c r="J60" s="395">
        <v>4.0901878745514653</v>
      </c>
    </row>
    <row r="61" spans="3:10">
      <c r="C61" s="593"/>
      <c r="D61" s="396" t="s">
        <v>607</v>
      </c>
      <c r="E61" s="393">
        <v>7.7464126464329208</v>
      </c>
      <c r="F61" s="393">
        <v>7.2392705744273727</v>
      </c>
      <c r="G61" s="394">
        <v>7.2392705744273727</v>
      </c>
      <c r="H61" s="394">
        <v>7.2392705744273727</v>
      </c>
      <c r="I61" s="394">
        <v>7.2392705744273727</v>
      </c>
      <c r="J61" s="395">
        <v>7.2392705744273727</v>
      </c>
    </row>
    <row r="62" spans="3:10" ht="15" thickBot="1">
      <c r="C62" s="593"/>
      <c r="D62" s="397" t="s">
        <v>609</v>
      </c>
      <c r="E62" s="398">
        <v>131.18297795322374</v>
      </c>
      <c r="F62" s="398">
        <v>125.47949610458272</v>
      </c>
      <c r="G62" s="399">
        <v>119.5886420402023</v>
      </c>
      <c r="H62" s="399">
        <v>113.69284449770313</v>
      </c>
      <c r="I62" s="399">
        <v>107.85809532080185</v>
      </c>
      <c r="J62" s="400">
        <v>102.15667912933046</v>
      </c>
    </row>
    <row r="63" spans="3:10" ht="15" thickBot="1">
      <c r="C63" s="593"/>
      <c r="D63" s="365" t="s">
        <v>610</v>
      </c>
      <c r="E63" s="401">
        <v>250.34123898253054</v>
      </c>
      <c r="F63" s="401">
        <v>239.1590729483795</v>
      </c>
      <c r="G63" s="402">
        <v>227.73595355290809</v>
      </c>
      <c r="H63" s="402">
        <v>216.23747143488094</v>
      </c>
      <c r="I63" s="402">
        <v>204.96453524298474</v>
      </c>
      <c r="J63" s="403">
        <v>194.06748138598172</v>
      </c>
    </row>
    <row r="64" spans="3:10" ht="15" thickBot="1">
      <c r="C64" s="594"/>
      <c r="D64" s="365" t="s">
        <v>600</v>
      </c>
      <c r="E64" s="401">
        <v>32.221258677696405</v>
      </c>
      <c r="F64" s="401">
        <v>31.830685924950846</v>
      </c>
      <c r="G64" s="402">
        <v>32.056911343140904</v>
      </c>
      <c r="H64" s="402">
        <v>32.273765931902716</v>
      </c>
      <c r="I64" s="402">
        <v>32.482741874286525</v>
      </c>
      <c r="J64" s="403">
        <v>32.683142940109583</v>
      </c>
    </row>
    <row r="66" spans="3:10">
      <c r="E66" s="358">
        <f t="shared" ref="E66:J66" si="0">E55+E59</f>
        <v>227.96139447661614</v>
      </c>
      <c r="F66" s="358">
        <f t="shared" si="0"/>
        <v>218.07711596915402</v>
      </c>
      <c r="G66" s="358">
        <f t="shared" si="0"/>
        <v>206.6539965736826</v>
      </c>
      <c r="H66" s="358">
        <f t="shared" si="0"/>
        <v>195.15551445565546</v>
      </c>
      <c r="I66" s="358">
        <f t="shared" si="0"/>
        <v>183.88257826375929</v>
      </c>
      <c r="J66" s="358">
        <f t="shared" si="0"/>
        <v>172.98552440675627</v>
      </c>
    </row>
    <row r="68" spans="3:10" ht="23.5">
      <c r="C68" s="579" t="s">
        <v>613</v>
      </c>
      <c r="D68" s="579"/>
      <c r="E68" s="579"/>
      <c r="F68" s="579"/>
      <c r="G68" s="579"/>
      <c r="H68" s="579"/>
      <c r="I68" s="579"/>
      <c r="J68" s="579"/>
    </row>
    <row r="70" spans="3:10" ht="15" thickBot="1"/>
    <row r="71" spans="3:10" ht="15" thickBot="1">
      <c r="E71" s="345" t="s">
        <v>587</v>
      </c>
      <c r="F71" s="580" t="s">
        <v>588</v>
      </c>
      <c r="G71" s="581"/>
      <c r="H71" s="581"/>
      <c r="I71" s="581"/>
      <c r="J71" s="582"/>
    </row>
    <row r="72" spans="3:10" ht="15" thickBot="1">
      <c r="C72" s="346" t="s">
        <v>589</v>
      </c>
      <c r="E72" s="345" t="s">
        <v>590</v>
      </c>
      <c r="F72" s="347" t="s">
        <v>591</v>
      </c>
      <c r="G72" s="348" t="s">
        <v>592</v>
      </c>
      <c r="H72" s="348" t="s">
        <v>593</v>
      </c>
      <c r="I72" s="348" t="s">
        <v>594</v>
      </c>
      <c r="J72" s="349" t="s">
        <v>595</v>
      </c>
    </row>
    <row r="73" spans="3:10">
      <c r="C73" s="595" t="s">
        <v>614</v>
      </c>
      <c r="D73" s="376" t="s">
        <v>597</v>
      </c>
      <c r="E73" s="377">
        <v>108.90155231505994</v>
      </c>
      <c r="F73" s="377">
        <v>103.92707831355013</v>
      </c>
      <c r="G73" s="378">
        <v>99.859910526786976</v>
      </c>
      <c r="H73" s="378">
        <v>95.448664892415394</v>
      </c>
      <c r="I73" s="378">
        <v>90.936901760587602</v>
      </c>
      <c r="J73" s="379">
        <v>86.436725952859533</v>
      </c>
    </row>
    <row r="74" spans="3:10">
      <c r="C74" s="596"/>
      <c r="D74" s="380" t="s">
        <v>606</v>
      </c>
      <c r="E74" s="381">
        <v>3.7029012291050907</v>
      </c>
      <c r="F74" s="381">
        <v>3.5208700764149197</v>
      </c>
      <c r="G74" s="382">
        <v>3.5208700764149197</v>
      </c>
      <c r="H74" s="382">
        <v>3.5208700764149197</v>
      </c>
      <c r="I74" s="382">
        <v>3.5208700764149197</v>
      </c>
      <c r="J74" s="383">
        <v>3.5208700764149197</v>
      </c>
    </row>
    <row r="75" spans="3:10">
      <c r="C75" s="596"/>
      <c r="D75" s="384" t="s">
        <v>607</v>
      </c>
      <c r="E75" s="381">
        <v>6.5538074851417543</v>
      </c>
      <c r="F75" s="381">
        <v>6.2316284538317168</v>
      </c>
      <c r="G75" s="382">
        <v>6.2316284538317168</v>
      </c>
      <c r="H75" s="382">
        <v>6.2316284538317168</v>
      </c>
      <c r="I75" s="382">
        <v>6.2316284538317168</v>
      </c>
      <c r="J75" s="383">
        <v>6.2316284538317168</v>
      </c>
    </row>
    <row r="76" spans="3:10" ht="15" thickBot="1">
      <c r="C76" s="596"/>
      <c r="D76" s="384" t="s">
        <v>608</v>
      </c>
      <c r="E76" s="385">
        <v>119.1582610293068</v>
      </c>
      <c r="F76" s="385">
        <f>SUM(F73:F75)</f>
        <v>113.67957684379677</v>
      </c>
      <c r="G76" s="386">
        <v>109.61240905703362</v>
      </c>
      <c r="H76" s="386">
        <v>105.20116342266203</v>
      </c>
      <c r="I76" s="386">
        <v>100.68940029083424</v>
      </c>
      <c r="J76" s="387">
        <v>96.189224483106173</v>
      </c>
    </row>
    <row r="77" spans="3:10">
      <c r="C77" s="596"/>
      <c r="D77" s="388" t="s">
        <v>598</v>
      </c>
      <c r="E77" s="389">
        <v>119.0598421615562</v>
      </c>
      <c r="F77" s="389">
        <v>114.15003765560388</v>
      </c>
      <c r="G77" s="390">
        <v>110.15547638049469</v>
      </c>
      <c r="H77" s="390">
        <v>105.81009255738525</v>
      </c>
      <c r="I77" s="390">
        <v>101.20047758726852</v>
      </c>
      <c r="J77" s="391">
        <v>96.459532579559237</v>
      </c>
    </row>
    <row r="78" spans="3:10">
      <c r="C78" s="596"/>
      <c r="D78" s="392" t="s">
        <v>606</v>
      </c>
      <c r="E78" s="393">
        <v>4.3767231452345996</v>
      </c>
      <c r="F78" s="393">
        <v>4.0901878745514653</v>
      </c>
      <c r="G78" s="394">
        <v>4.0901878745514653</v>
      </c>
      <c r="H78" s="394">
        <v>4.0901878745514653</v>
      </c>
      <c r="I78" s="394">
        <v>4.0901878745514653</v>
      </c>
      <c r="J78" s="395">
        <v>4.0901878745514653</v>
      </c>
    </row>
    <row r="79" spans="3:10">
      <c r="C79" s="596"/>
      <c r="D79" s="396" t="s">
        <v>607</v>
      </c>
      <c r="E79" s="393">
        <v>7.7464126464329208</v>
      </c>
      <c r="F79" s="393">
        <v>7.2392705744273727</v>
      </c>
      <c r="G79" s="394">
        <v>7.2392705744273727</v>
      </c>
      <c r="H79" s="394">
        <v>7.2392705744273727</v>
      </c>
      <c r="I79" s="394">
        <v>7.2392705744273727</v>
      </c>
      <c r="J79" s="395">
        <v>7.2392705744273727</v>
      </c>
    </row>
    <row r="80" spans="3:10" ht="15" thickBot="1">
      <c r="C80" s="596"/>
      <c r="D80" s="397" t="s">
        <v>609</v>
      </c>
      <c r="E80" s="398">
        <v>131.18297795322374</v>
      </c>
      <c r="F80" s="398">
        <f>SUM(F77:F79)</f>
        <v>125.47949610458272</v>
      </c>
      <c r="G80" s="399">
        <v>121.48493482947353</v>
      </c>
      <c r="H80" s="399">
        <v>117.13955100636409</v>
      </c>
      <c r="I80" s="399">
        <v>112.52993603624736</v>
      </c>
      <c r="J80" s="400">
        <v>107.78899102853808</v>
      </c>
    </row>
    <row r="81" spans="3:10" ht="15" thickBot="1">
      <c r="C81" s="596"/>
      <c r="D81" s="365" t="s">
        <v>610</v>
      </c>
      <c r="E81" s="401">
        <v>250.34123898253054</v>
      </c>
      <c r="F81" s="401">
        <v>239.1590729483795</v>
      </c>
      <c r="G81" s="402">
        <v>231.09734388650713</v>
      </c>
      <c r="H81" s="402">
        <v>222.34071442902612</v>
      </c>
      <c r="I81" s="402">
        <v>213.21933632708161</v>
      </c>
      <c r="J81" s="403">
        <v>203.97821551164424</v>
      </c>
    </row>
    <row r="82" spans="3:10" ht="15" thickBot="1">
      <c r="C82" s="597"/>
      <c r="D82" s="365" t="s">
        <v>600</v>
      </c>
      <c r="E82" s="401">
        <v>32.221258677696405</v>
      </c>
      <c r="F82" s="401">
        <v>31.830685924950846</v>
      </c>
      <c r="G82" s="402">
        <v>32.841354636709276</v>
      </c>
      <c r="H82" s="402">
        <v>33.843064346018714</v>
      </c>
      <c r="I82" s="402">
        <v>34.835933860349357</v>
      </c>
      <c r="J82" s="403">
        <v>35.82600432555224</v>
      </c>
    </row>
    <row r="84" spans="3:10">
      <c r="F84" s="358">
        <f>F73+F77</f>
        <v>218.07711596915402</v>
      </c>
      <c r="G84" s="358">
        <f>G73+G77</f>
        <v>210.01538690728165</v>
      </c>
      <c r="H84" s="358">
        <f>H73+H77</f>
        <v>201.25875744980064</v>
      </c>
      <c r="I84" s="358">
        <f>I73+I77</f>
        <v>192.13737934785613</v>
      </c>
      <c r="J84" s="358">
        <f>J73+J77</f>
        <v>182.89625853241876</v>
      </c>
    </row>
    <row r="85" spans="3:10" ht="23.5">
      <c r="C85" s="579" t="s">
        <v>615</v>
      </c>
      <c r="D85" s="579"/>
      <c r="E85" s="579"/>
      <c r="F85" s="579"/>
      <c r="G85" s="579"/>
      <c r="H85" s="579"/>
      <c r="I85" s="579"/>
      <c r="J85" s="579"/>
    </row>
    <row r="87" spans="3:10" ht="15" thickBot="1"/>
    <row r="88" spans="3:10" ht="15" thickBot="1">
      <c r="E88" s="345" t="s">
        <v>587</v>
      </c>
      <c r="F88" s="580" t="s">
        <v>588</v>
      </c>
      <c r="G88" s="581"/>
      <c r="H88" s="581"/>
      <c r="I88" s="581"/>
      <c r="J88" s="582"/>
    </row>
    <row r="89" spans="3:10" ht="15" thickBot="1">
      <c r="C89" s="346" t="s">
        <v>589</v>
      </c>
      <c r="E89" s="345" t="s">
        <v>590</v>
      </c>
      <c r="F89" s="347" t="s">
        <v>591</v>
      </c>
      <c r="G89" s="348" t="s">
        <v>592</v>
      </c>
      <c r="H89" s="348" t="s">
        <v>593</v>
      </c>
      <c r="I89" s="348" t="s">
        <v>594</v>
      </c>
      <c r="J89" s="349" t="s">
        <v>595</v>
      </c>
    </row>
    <row r="90" spans="3:10">
      <c r="C90" s="598" t="s">
        <v>616</v>
      </c>
      <c r="D90" s="376" t="s">
        <v>597</v>
      </c>
      <c r="E90" s="377">
        <v>108.90155231505994</v>
      </c>
      <c r="F90" s="377">
        <v>103.92707831355013</v>
      </c>
      <c r="G90" s="378">
        <v>98.220049393759467</v>
      </c>
      <c r="H90" s="378">
        <v>92.471970382549557</v>
      </c>
      <c r="I90" s="378">
        <v>86.916742299099553</v>
      </c>
      <c r="J90" s="379">
        <v>81.632337188128673</v>
      </c>
    </row>
    <row r="91" spans="3:10">
      <c r="C91" s="599"/>
      <c r="D91" s="380" t="s">
        <v>606</v>
      </c>
      <c r="E91" s="381">
        <v>3.7029012291050907</v>
      </c>
      <c r="F91" s="381">
        <v>3.5208700764149197</v>
      </c>
      <c r="G91" s="382">
        <v>3.5208700764149197</v>
      </c>
      <c r="H91" s="382">
        <v>3.5208700764149197</v>
      </c>
      <c r="I91" s="382">
        <v>3.5208700764149197</v>
      </c>
      <c r="J91" s="383">
        <v>3.5208700764149197</v>
      </c>
    </row>
    <row r="92" spans="3:10">
      <c r="C92" s="599"/>
      <c r="D92" s="384" t="s">
        <v>607</v>
      </c>
      <c r="E92" s="381">
        <v>6.5538074851417543</v>
      </c>
      <c r="F92" s="381">
        <v>6.2316284538317168</v>
      </c>
      <c r="G92" s="382">
        <v>6.2316284538317168</v>
      </c>
      <c r="H92" s="382">
        <v>6.2316284538317168</v>
      </c>
      <c r="I92" s="382">
        <v>6.2316284538317168</v>
      </c>
      <c r="J92" s="383">
        <v>6.2316284538317168</v>
      </c>
    </row>
    <row r="93" spans="3:10" ht="15" thickBot="1">
      <c r="C93" s="599"/>
      <c r="D93" s="384" t="s">
        <v>608</v>
      </c>
      <c r="E93" s="385">
        <v>119.1582610293068</v>
      </c>
      <c r="F93" s="385">
        <v>113.67957684379677</v>
      </c>
      <c r="G93" s="386">
        <v>107.97254792400611</v>
      </c>
      <c r="H93" s="386">
        <v>102.2244689127962</v>
      </c>
      <c r="I93" s="386">
        <v>96.669240829346194</v>
      </c>
      <c r="J93" s="387">
        <v>91.384835718375314</v>
      </c>
    </row>
    <row r="94" spans="3:10">
      <c r="C94" s="599"/>
      <c r="D94" s="388" t="s">
        <v>598</v>
      </c>
      <c r="E94" s="389">
        <v>119.0598421615562</v>
      </c>
      <c r="F94" s="389">
        <v>114.15003765560388</v>
      </c>
      <c r="G94" s="390">
        <v>108.16098508063185</v>
      </c>
      <c r="H94" s="390">
        <v>102.18701709190717</v>
      </c>
      <c r="I94" s="390">
        <v>96.294048961953109</v>
      </c>
      <c r="J94" s="391">
        <v>90.554076828501891</v>
      </c>
    </row>
    <row r="95" spans="3:10">
      <c r="C95" s="599"/>
      <c r="D95" s="392" t="s">
        <v>606</v>
      </c>
      <c r="E95" s="393">
        <v>4.3767231452345996</v>
      </c>
      <c r="F95" s="393">
        <v>4.0901878745514653</v>
      </c>
      <c r="G95" s="394">
        <v>4.0901878745514653</v>
      </c>
      <c r="H95" s="394">
        <v>4.0901878745514653</v>
      </c>
      <c r="I95" s="394">
        <v>4.0901878745514653</v>
      </c>
      <c r="J95" s="395">
        <v>4.0901878745514653</v>
      </c>
    </row>
    <row r="96" spans="3:10">
      <c r="C96" s="599"/>
      <c r="D96" s="396" t="s">
        <v>607</v>
      </c>
      <c r="E96" s="393">
        <v>7.7464126464329208</v>
      </c>
      <c r="F96" s="393">
        <v>7.2392705744273727</v>
      </c>
      <c r="G96" s="394">
        <v>7.2392705744273727</v>
      </c>
      <c r="H96" s="394">
        <v>7.2392705744273727</v>
      </c>
      <c r="I96" s="394">
        <v>7.2392705744273727</v>
      </c>
      <c r="J96" s="395">
        <v>7.2392705744273727</v>
      </c>
    </row>
    <row r="97" spans="3:10" ht="15" thickBot="1">
      <c r="C97" s="599"/>
      <c r="D97" s="397" t="s">
        <v>609</v>
      </c>
      <c r="E97" s="398">
        <v>131.18297795322374</v>
      </c>
      <c r="F97" s="398">
        <v>125.47949610458272</v>
      </c>
      <c r="G97" s="399">
        <v>119.49044352961067</v>
      </c>
      <c r="H97" s="399">
        <v>113.51647554088601</v>
      </c>
      <c r="I97" s="399">
        <v>107.62350741093195</v>
      </c>
      <c r="J97" s="400">
        <v>101.88353527748072</v>
      </c>
    </row>
    <row r="98" spans="3:10" ht="15" thickBot="1">
      <c r="C98" s="599"/>
      <c r="D98" s="365" t="s">
        <v>610</v>
      </c>
      <c r="E98" s="401">
        <v>250.34123898253054</v>
      </c>
      <c r="F98" s="401">
        <v>239.1590729483795</v>
      </c>
      <c r="G98" s="402">
        <v>227.46299145361678</v>
      </c>
      <c r="H98" s="402">
        <v>215.7409444536822</v>
      </c>
      <c r="I98" s="402">
        <v>204.29274824027814</v>
      </c>
      <c r="J98" s="403">
        <v>193.26837099585603</v>
      </c>
    </row>
    <row r="99" spans="3:10" ht="15" thickBot="1">
      <c r="C99" s="600"/>
      <c r="D99" s="365" t="s">
        <v>600</v>
      </c>
      <c r="E99" s="401">
        <v>32.221258677696405</v>
      </c>
      <c r="F99" s="401">
        <v>31.830685924950846</v>
      </c>
      <c r="G99" s="402">
        <v>31.99613246779824</v>
      </c>
      <c r="H99" s="402">
        <v>32.152193065413471</v>
      </c>
      <c r="I99" s="402">
        <v>32.300452374204284</v>
      </c>
      <c r="J99" s="403">
        <v>32.440446835393281</v>
      </c>
    </row>
    <row r="101" spans="3:10">
      <c r="F101" s="358">
        <f>F90+F94</f>
        <v>218.07711596915402</v>
      </c>
      <c r="G101" s="358">
        <f>G90+G94</f>
        <v>206.3810344743913</v>
      </c>
      <c r="H101" s="358">
        <f>H90+H94</f>
        <v>194.65898747445672</v>
      </c>
      <c r="I101" s="358">
        <f>I90+I94</f>
        <v>183.21079126105266</v>
      </c>
      <c r="J101" s="358">
        <f>J90+J94</f>
        <v>172.18641401663058</v>
      </c>
    </row>
    <row r="110" spans="3:10">
      <c r="J110" s="358"/>
    </row>
    <row r="111" spans="3:10">
      <c r="J111" s="358"/>
    </row>
  </sheetData>
  <mergeCells count="17">
    <mergeCell ref="F71:J71"/>
    <mergeCell ref="C73:C82"/>
    <mergeCell ref="C85:J85"/>
    <mergeCell ref="F88:J88"/>
    <mergeCell ref="C90:C99"/>
    <mergeCell ref="C68:J68"/>
    <mergeCell ref="F3:J3"/>
    <mergeCell ref="C5:C8"/>
    <mergeCell ref="C9:C12"/>
    <mergeCell ref="C13:C16"/>
    <mergeCell ref="C17:C20"/>
    <mergeCell ref="C32:J32"/>
    <mergeCell ref="F35:J35"/>
    <mergeCell ref="C37:C46"/>
    <mergeCell ref="C50:J50"/>
    <mergeCell ref="F53:J53"/>
    <mergeCell ref="C55:C64"/>
  </mergeCells>
  <pageMargins left="0.7" right="0.7" top="0.75" bottom="0.75" header="0.3" footer="0.3"/>
  <pageSetup paperSize="9" orientation="portrait" horizontalDpi="300" verticalDpi="300"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59"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86"/>
      <c r="E4" s="53" t="s">
        <v>334</v>
      </c>
      <c r="F4" s="91"/>
      <c r="G4" s="28"/>
      <c r="H4" s="10"/>
      <c r="I4" s="497"/>
      <c r="J4" s="498"/>
      <c r="K4" s="498"/>
      <c r="L4" s="498"/>
      <c r="M4" s="498"/>
      <c r="N4" s="499"/>
      <c r="P4" s="503"/>
      <c r="Q4" s="504"/>
      <c r="R4" s="504"/>
      <c r="S4" s="504"/>
      <c r="T4" s="504"/>
      <c r="U4" s="505"/>
    </row>
    <row r="5" spans="1:21" outlineLevel="1">
      <c r="A5" s="13" t="s">
        <v>335</v>
      </c>
      <c r="B5" s="88"/>
      <c r="E5" s="14"/>
      <c r="H5" s="10"/>
      <c r="I5" s="601"/>
      <c r="J5" s="507"/>
      <c r="K5" s="507"/>
      <c r="L5" s="507"/>
      <c r="M5" s="507"/>
      <c r="N5" s="508"/>
      <c r="P5" s="601"/>
      <c r="Q5" s="507"/>
      <c r="R5" s="507"/>
      <c r="S5" s="507"/>
      <c r="T5" s="507"/>
      <c r="U5" s="508"/>
    </row>
    <row r="6" spans="1:21" outlineLevel="1">
      <c r="A6" s="13" t="s">
        <v>339</v>
      </c>
      <c r="B6" s="88"/>
      <c r="E6" s="53" t="s">
        <v>341</v>
      </c>
      <c r="F6" s="90"/>
      <c r="H6" s="10"/>
      <c r="I6" s="509"/>
      <c r="J6" s="510"/>
      <c r="K6" s="510"/>
      <c r="L6" s="510"/>
      <c r="M6" s="510"/>
      <c r="N6" s="511"/>
      <c r="P6" s="509"/>
      <c r="Q6" s="510"/>
      <c r="R6" s="510"/>
      <c r="S6" s="510"/>
      <c r="T6" s="510"/>
      <c r="U6" s="511"/>
    </row>
    <row r="7" spans="1:21" outlineLevel="1">
      <c r="A7" s="13" t="s">
        <v>343</v>
      </c>
      <c r="B7" s="88"/>
      <c r="E7" s="14"/>
      <c r="H7" s="10"/>
      <c r="I7" s="509"/>
      <c r="J7" s="510"/>
      <c r="K7" s="510"/>
      <c r="L7" s="510"/>
      <c r="M7" s="510"/>
      <c r="N7" s="511"/>
      <c r="P7" s="509"/>
      <c r="Q7" s="510"/>
      <c r="R7" s="510"/>
      <c r="S7" s="510"/>
      <c r="T7" s="510"/>
      <c r="U7" s="511"/>
    </row>
    <row r="8" spans="1:21" ht="41" outlineLevel="1" thickBot="1">
      <c r="A8" s="34" t="s">
        <v>345</v>
      </c>
      <c r="B8" s="89"/>
      <c r="E8" s="14"/>
      <c r="H8" s="10"/>
      <c r="I8" s="509"/>
      <c r="J8" s="510"/>
      <c r="K8" s="510"/>
      <c r="L8" s="510"/>
      <c r="M8" s="510"/>
      <c r="N8" s="511"/>
      <c r="P8" s="509"/>
      <c r="Q8" s="510"/>
      <c r="R8" s="510"/>
      <c r="S8" s="510"/>
      <c r="T8" s="510"/>
      <c r="U8" s="511"/>
    </row>
    <row r="9" spans="1:21" outlineLevel="1">
      <c r="E9" s="14"/>
      <c r="H9" s="10"/>
      <c r="I9" s="509"/>
      <c r="J9" s="510"/>
      <c r="K9" s="510"/>
      <c r="L9" s="510"/>
      <c r="M9" s="510"/>
      <c r="N9" s="511"/>
      <c r="P9" s="509"/>
      <c r="Q9" s="510"/>
      <c r="R9" s="510"/>
      <c r="S9" s="510"/>
      <c r="T9" s="510"/>
      <c r="U9" s="511"/>
    </row>
    <row r="10" spans="1:21" ht="14" outlineLevel="1" thickBot="1">
      <c r="A10" s="32" t="s">
        <v>347</v>
      </c>
      <c r="B10" s="35"/>
      <c r="E10" s="14"/>
      <c r="H10" s="10"/>
      <c r="I10" s="509"/>
      <c r="J10" s="510"/>
      <c r="K10" s="510"/>
      <c r="L10" s="510"/>
      <c r="M10" s="510"/>
      <c r="N10" s="511"/>
      <c r="P10" s="509"/>
      <c r="Q10" s="510"/>
      <c r="R10" s="510"/>
      <c r="S10" s="510"/>
      <c r="T10" s="510"/>
      <c r="U10" s="511"/>
    </row>
    <row r="11" spans="1:21" outlineLevel="1">
      <c r="A11" s="16"/>
      <c r="H11" s="10"/>
      <c r="I11" s="509"/>
      <c r="J11" s="510"/>
      <c r="K11" s="510"/>
      <c r="L11" s="510"/>
      <c r="M11" s="510"/>
      <c r="N11" s="511"/>
      <c r="P11" s="509"/>
      <c r="Q11" s="510"/>
      <c r="R11" s="510"/>
      <c r="S11" s="510"/>
      <c r="T11" s="510"/>
      <c r="U11" s="511"/>
    </row>
    <row r="12" spans="1:21" ht="40.5" outlineLevel="1">
      <c r="A12" s="26" t="s">
        <v>348</v>
      </c>
      <c r="B12" s="26" t="s">
        <v>349</v>
      </c>
      <c r="C12" s="26" t="s">
        <v>350</v>
      </c>
      <c r="D12" s="26" t="s">
        <v>351</v>
      </c>
      <c r="E12" s="26" t="s">
        <v>352</v>
      </c>
      <c r="F12" s="26" t="s">
        <v>353</v>
      </c>
      <c r="G12" s="26" t="s">
        <v>354</v>
      </c>
      <c r="I12" s="509"/>
      <c r="J12" s="510"/>
      <c r="K12" s="510"/>
      <c r="L12" s="510"/>
      <c r="M12" s="510"/>
      <c r="N12" s="511"/>
      <c r="P12" s="509"/>
      <c r="Q12" s="510"/>
      <c r="R12" s="510"/>
      <c r="S12" s="510"/>
      <c r="T12" s="510"/>
      <c r="U12" s="511"/>
    </row>
    <row r="13" spans="1:21" outlineLevel="1">
      <c r="A13" s="58">
        <v>2035</v>
      </c>
      <c r="B13" s="21">
        <f t="shared" ref="B13:B18" si="0">INDEX($E$204:$AW$204,1,MATCH($A13,$E$53:$BB$53,0))</f>
        <v>0</v>
      </c>
      <c r="C13" s="21">
        <f>B13-Baseline!B13</f>
        <v>825.0313940031233</v>
      </c>
      <c r="D13" s="21">
        <f t="shared" ref="D13:D18" si="1">INDEX($E$205:$AW$205,1,MATCH($A13,$E$53:$BB$53,0))</f>
        <v>0</v>
      </c>
      <c r="E13" s="21">
        <f>D13-Baseline!D13</f>
        <v>470.499628510972</v>
      </c>
      <c r="F13" s="21">
        <f t="shared" ref="F13:F18" si="2">INDEX($E$206:$AW$206,1,MATCH($A13,$E$53:$BB$53,0))</f>
        <v>0</v>
      </c>
      <c r="G13" s="21">
        <f>F13-Baseline!F13</f>
        <v>1179.5926409465001</v>
      </c>
      <c r="I13" s="509"/>
      <c r="J13" s="510"/>
      <c r="K13" s="510"/>
      <c r="L13" s="510"/>
      <c r="M13" s="510"/>
      <c r="N13" s="511"/>
      <c r="P13" s="509"/>
      <c r="Q13" s="510"/>
      <c r="R13" s="510"/>
      <c r="S13" s="510"/>
      <c r="T13" s="510"/>
      <c r="U13" s="511"/>
    </row>
    <row r="14" spans="1:21" outlineLevel="1">
      <c r="A14" s="58">
        <v>2040</v>
      </c>
      <c r="B14" s="21">
        <f t="shared" si="0"/>
        <v>0</v>
      </c>
      <c r="C14" s="21">
        <f>B14-Baseline!B14</f>
        <v>1210.5958655278994</v>
      </c>
      <c r="D14" s="21">
        <f t="shared" si="1"/>
        <v>0</v>
      </c>
      <c r="E14" s="21">
        <f>D14-Baseline!D14</f>
        <v>687.5462270552398</v>
      </c>
      <c r="F14" s="21">
        <f t="shared" si="2"/>
        <v>0</v>
      </c>
      <c r="G14" s="21">
        <f>F14-Baseline!F14</f>
        <v>1734.1567676823113</v>
      </c>
      <c r="I14" s="509"/>
      <c r="J14" s="510"/>
      <c r="K14" s="510"/>
      <c r="L14" s="510"/>
      <c r="M14" s="510"/>
      <c r="N14" s="511"/>
      <c r="P14" s="509"/>
      <c r="Q14" s="510"/>
      <c r="R14" s="510"/>
      <c r="S14" s="510"/>
      <c r="T14" s="510"/>
      <c r="U14" s="511"/>
    </row>
    <row r="15" spans="1:21" outlineLevel="1">
      <c r="A15" s="58">
        <v>2045</v>
      </c>
      <c r="B15" s="21">
        <f t="shared" si="0"/>
        <v>0</v>
      </c>
      <c r="C15" s="21">
        <f>B15-Baseline!B15</f>
        <v>1557.5491726526977</v>
      </c>
      <c r="D15" s="21">
        <f t="shared" si="1"/>
        <v>0</v>
      </c>
      <c r="E15" s="21">
        <f>D15-Baseline!D15</f>
        <v>881.22923448429026</v>
      </c>
      <c r="F15" s="21">
        <f t="shared" si="2"/>
        <v>0</v>
      </c>
      <c r="G15" s="21">
        <f>F15-Baseline!F15</f>
        <v>2234.1623353413752</v>
      </c>
      <c r="I15" s="509"/>
      <c r="J15" s="510"/>
      <c r="K15" s="510"/>
      <c r="L15" s="510"/>
      <c r="M15" s="510"/>
      <c r="N15" s="511"/>
      <c r="P15" s="509"/>
      <c r="Q15" s="510"/>
      <c r="R15" s="510"/>
      <c r="S15" s="510"/>
      <c r="T15" s="510"/>
      <c r="U15" s="511"/>
    </row>
    <row r="16" spans="1:21" outlineLevel="1">
      <c r="A16" s="58">
        <v>2050</v>
      </c>
      <c r="B16" s="21">
        <f t="shared" si="0"/>
        <v>0</v>
      </c>
      <c r="C16" s="21">
        <f>B16-Baseline!B16</f>
        <v>1869.5776507670103</v>
      </c>
      <c r="D16" s="21">
        <f t="shared" si="1"/>
        <v>0</v>
      </c>
      <c r="E16" s="21">
        <f>D16-Baseline!D16</f>
        <v>1054.1675296470319</v>
      </c>
      <c r="F16" s="21">
        <f t="shared" si="2"/>
        <v>0</v>
      </c>
      <c r="G16" s="21">
        <f>F16-Baseline!F16</f>
        <v>2684.9458783562118</v>
      </c>
      <c r="I16" s="509"/>
      <c r="J16" s="510"/>
      <c r="K16" s="510"/>
      <c r="L16" s="510"/>
      <c r="M16" s="510"/>
      <c r="N16" s="511"/>
      <c r="P16" s="509"/>
      <c r="Q16" s="510"/>
      <c r="R16" s="510"/>
      <c r="S16" s="510"/>
      <c r="T16" s="510"/>
      <c r="U16" s="511"/>
    </row>
    <row r="17" spans="1:21" outlineLevel="1">
      <c r="A17" s="58">
        <v>2060</v>
      </c>
      <c r="B17" s="21">
        <f t="shared" si="0"/>
        <v>0</v>
      </c>
      <c r="C17" s="21">
        <f>B17-Baseline!B17</f>
        <v>2402.6043101070582</v>
      </c>
      <c r="D17" s="21">
        <f t="shared" si="1"/>
        <v>0</v>
      </c>
      <c r="E17" s="21">
        <f>D17-Baseline!D17</f>
        <v>1346.5302705357692</v>
      </c>
      <c r="F17" s="21">
        <f t="shared" si="2"/>
        <v>0</v>
      </c>
      <c r="G17" s="21">
        <f>F17-Baseline!F17</f>
        <v>3456.4280070277223</v>
      </c>
      <c r="I17" s="509"/>
      <c r="J17" s="510"/>
      <c r="K17" s="510"/>
      <c r="L17" s="510"/>
      <c r="M17" s="510"/>
      <c r="N17" s="511"/>
      <c r="P17" s="509"/>
      <c r="Q17" s="510"/>
      <c r="R17" s="510"/>
      <c r="S17" s="510"/>
      <c r="T17" s="510"/>
      <c r="U17" s="511"/>
    </row>
    <row r="18" spans="1:21" outlineLevel="1">
      <c r="A18" s="58">
        <v>2070</v>
      </c>
      <c r="B18" s="21">
        <f t="shared" si="0"/>
        <v>0</v>
      </c>
      <c r="C18" s="21">
        <f>B18-Baseline!B18</f>
        <v>2843.4490852122854</v>
      </c>
      <c r="D18" s="21">
        <f t="shared" si="1"/>
        <v>0</v>
      </c>
      <c r="E18" s="21">
        <f>D18-Baseline!D18</f>
        <v>1585.5190819703294</v>
      </c>
      <c r="F18" s="21">
        <f t="shared" si="2"/>
        <v>0</v>
      </c>
      <c r="G18" s="21">
        <f>F18-Baseline!F18</f>
        <v>4095.6798813558103</v>
      </c>
      <c r="I18" s="512"/>
      <c r="J18" s="513"/>
      <c r="K18" s="513"/>
      <c r="L18" s="513"/>
      <c r="M18" s="513"/>
      <c r="N18" s="514"/>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601"/>
      <c r="J21" s="507"/>
      <c r="K21" s="507"/>
      <c r="L21" s="507"/>
      <c r="M21" s="507"/>
      <c r="N21" s="508"/>
      <c r="P21" s="601"/>
      <c r="Q21" s="507"/>
      <c r="R21" s="507"/>
      <c r="S21" s="507"/>
      <c r="T21" s="507"/>
      <c r="U21" s="508"/>
    </row>
    <row r="22" spans="1:21" ht="12.75" customHeight="1" outlineLevel="1">
      <c r="A22" s="154"/>
      <c r="B22" s="155"/>
      <c r="I22" s="509"/>
      <c r="J22" s="510"/>
      <c r="K22" s="510"/>
      <c r="L22" s="510"/>
      <c r="M22" s="510"/>
      <c r="N22" s="511"/>
      <c r="P22" s="509"/>
      <c r="Q22" s="510"/>
      <c r="R22" s="510"/>
      <c r="S22" s="510"/>
      <c r="T22" s="510"/>
      <c r="U22" s="511"/>
    </row>
    <row r="23" spans="1:21" outlineLevel="1">
      <c r="A23" s="154"/>
      <c r="B23" s="533" t="s">
        <v>360</v>
      </c>
      <c r="C23" s="534"/>
      <c r="D23" s="534"/>
      <c r="E23" s="534"/>
      <c r="F23" s="534"/>
      <c r="G23" s="535"/>
      <c r="I23" s="509"/>
      <c r="J23" s="510"/>
      <c r="K23" s="510"/>
      <c r="L23" s="510"/>
      <c r="M23" s="510"/>
      <c r="N23" s="511"/>
      <c r="P23" s="509"/>
      <c r="Q23" s="510"/>
      <c r="R23" s="510"/>
      <c r="S23" s="510"/>
      <c r="T23" s="510"/>
      <c r="U23" s="511"/>
    </row>
    <row r="24" spans="1:21" outlineLevel="1">
      <c r="B24" s="17">
        <v>2027</v>
      </c>
      <c r="C24" s="17">
        <v>2028</v>
      </c>
      <c r="D24" s="17">
        <v>2029</v>
      </c>
      <c r="E24" s="17">
        <v>2030</v>
      </c>
      <c r="F24" s="17">
        <v>2031</v>
      </c>
      <c r="G24" s="17" t="s">
        <v>361</v>
      </c>
      <c r="I24" s="509"/>
      <c r="J24" s="510"/>
      <c r="K24" s="510"/>
      <c r="L24" s="510"/>
      <c r="M24" s="510"/>
      <c r="N24" s="511"/>
      <c r="P24" s="509"/>
      <c r="Q24" s="510"/>
      <c r="R24" s="510"/>
      <c r="S24" s="510"/>
      <c r="T24" s="510"/>
      <c r="U24" s="511"/>
    </row>
    <row r="25" spans="1:21" ht="14" outlineLevel="1" thickBot="1">
      <c r="B25" s="30" t="s">
        <v>362</v>
      </c>
      <c r="C25" s="30" t="s">
        <v>362</v>
      </c>
      <c r="D25" s="30" t="s">
        <v>362</v>
      </c>
      <c r="E25" s="30" t="s">
        <v>362</v>
      </c>
      <c r="F25" s="30" t="s">
        <v>362</v>
      </c>
      <c r="G25" s="30" t="s">
        <v>362</v>
      </c>
      <c r="I25" s="509"/>
      <c r="J25" s="510"/>
      <c r="K25" s="510"/>
      <c r="L25" s="510"/>
      <c r="M25" s="510"/>
      <c r="N25" s="511"/>
      <c r="P25" s="509"/>
      <c r="Q25" s="510"/>
      <c r="R25" s="510"/>
      <c r="S25" s="510"/>
      <c r="T25" s="510"/>
      <c r="U25" s="511"/>
    </row>
    <row r="26" spans="1:21" outlineLevel="1">
      <c r="A26" s="54" t="s">
        <v>363</v>
      </c>
      <c r="B26" s="21">
        <f>E64</f>
        <v>0</v>
      </c>
      <c r="C26" s="21">
        <f>F64</f>
        <v>0</v>
      </c>
      <c r="D26" s="21">
        <f>G64</f>
        <v>0</v>
      </c>
      <c r="E26" s="21">
        <f>H64</f>
        <v>0</v>
      </c>
      <c r="F26" s="21">
        <f>I64</f>
        <v>0</v>
      </c>
      <c r="G26" s="21">
        <f>SUM(J64:BB64)</f>
        <v>0</v>
      </c>
      <c r="I26" s="509"/>
      <c r="J26" s="510"/>
      <c r="K26" s="510"/>
      <c r="L26" s="510"/>
      <c r="M26" s="510"/>
      <c r="N26" s="511"/>
      <c r="P26" s="509"/>
      <c r="Q26" s="510"/>
      <c r="R26" s="510"/>
      <c r="S26" s="510"/>
      <c r="T26" s="510"/>
      <c r="U26" s="511"/>
    </row>
    <row r="27" spans="1:21" outlineLevel="1">
      <c r="A27" s="54" t="s">
        <v>364</v>
      </c>
      <c r="B27" s="21">
        <f>E71+E77</f>
        <v>0</v>
      </c>
      <c r="C27" s="21">
        <f>F71+F77</f>
        <v>0</v>
      </c>
      <c r="D27" s="21">
        <f>G71+G77</f>
        <v>0</v>
      </c>
      <c r="E27" s="21">
        <f>H71+H77</f>
        <v>0</v>
      </c>
      <c r="F27" s="21">
        <f>I71+I77</f>
        <v>0</v>
      </c>
      <c r="G27" s="21">
        <f>SUM(J71:BB71)+SUM(J77:BB77)</f>
        <v>0</v>
      </c>
      <c r="I27" s="509"/>
      <c r="J27" s="510"/>
      <c r="K27" s="510"/>
      <c r="L27" s="510"/>
      <c r="M27" s="510"/>
      <c r="N27" s="511"/>
      <c r="P27" s="509"/>
      <c r="Q27" s="510"/>
      <c r="R27" s="510"/>
      <c r="S27" s="510"/>
      <c r="T27" s="510"/>
      <c r="U27" s="511"/>
    </row>
    <row r="28" spans="1:21" outlineLevel="1">
      <c r="A28" s="154"/>
      <c r="B28" s="248"/>
      <c r="C28" s="248"/>
      <c r="D28" s="248"/>
      <c r="E28" s="248"/>
      <c r="F28" s="248"/>
      <c r="G28" s="248"/>
      <c r="I28" s="509"/>
      <c r="J28" s="510"/>
      <c r="K28" s="510"/>
      <c r="L28" s="510"/>
      <c r="M28" s="510"/>
      <c r="N28" s="511"/>
      <c r="P28" s="509"/>
      <c r="Q28" s="510"/>
      <c r="R28" s="510"/>
      <c r="S28" s="510"/>
      <c r="T28" s="510"/>
      <c r="U28" s="511"/>
    </row>
    <row r="29" spans="1:21" ht="14" outlineLevel="1" thickBot="1">
      <c r="A29" s="154"/>
      <c r="B29" s="248"/>
      <c r="C29" s="248"/>
      <c r="D29" s="248"/>
      <c r="E29" s="248"/>
      <c r="F29" s="248"/>
      <c r="G29" s="248"/>
      <c r="I29" s="509"/>
      <c r="J29" s="510"/>
      <c r="K29" s="510"/>
      <c r="L29" s="510"/>
      <c r="M29" s="510"/>
      <c r="N29" s="511"/>
      <c r="P29" s="509"/>
      <c r="Q29" s="510"/>
      <c r="R29" s="510"/>
      <c r="S29" s="510"/>
      <c r="T29" s="510"/>
      <c r="U29" s="511"/>
    </row>
    <row r="30" spans="1:21" ht="14" outlineLevel="1" thickBot="1">
      <c r="A30" s="308"/>
      <c r="B30" s="309" t="s">
        <v>365</v>
      </c>
      <c r="C30" s="310" t="s">
        <v>366</v>
      </c>
      <c r="D30" s="537" t="s">
        <v>321</v>
      </c>
      <c r="E30" s="538"/>
      <c r="F30" s="538"/>
      <c r="G30" s="539"/>
      <c r="I30" s="509"/>
      <c r="J30" s="510"/>
      <c r="K30" s="510"/>
      <c r="L30" s="510"/>
      <c r="M30" s="510"/>
      <c r="N30" s="511"/>
      <c r="P30" s="509"/>
      <c r="Q30" s="510"/>
      <c r="R30" s="510"/>
      <c r="S30" s="510"/>
      <c r="T30" s="510"/>
      <c r="U30" s="511"/>
    </row>
    <row r="31" spans="1:21" outlineLevel="1">
      <c r="A31" s="530" t="s">
        <v>367</v>
      </c>
      <c r="B31" s="311"/>
      <c r="C31" s="307"/>
      <c r="D31" s="602"/>
      <c r="E31" s="602"/>
      <c r="F31" s="602"/>
      <c r="G31" s="603"/>
      <c r="I31" s="509"/>
      <c r="J31" s="510"/>
      <c r="K31" s="510"/>
      <c r="L31" s="510"/>
      <c r="M31" s="510"/>
      <c r="N31" s="511"/>
      <c r="P31" s="509"/>
      <c r="Q31" s="510"/>
      <c r="R31" s="510"/>
      <c r="S31" s="510"/>
      <c r="T31" s="510"/>
      <c r="U31" s="511"/>
    </row>
    <row r="32" spans="1:21" outlineLevel="1">
      <c r="A32" s="530"/>
      <c r="B32" s="312"/>
      <c r="C32" s="252"/>
      <c r="D32" s="604"/>
      <c r="E32" s="604"/>
      <c r="F32" s="604"/>
      <c r="G32" s="605"/>
      <c r="I32" s="509"/>
      <c r="J32" s="510"/>
      <c r="K32" s="510"/>
      <c r="L32" s="510"/>
      <c r="M32" s="510"/>
      <c r="N32" s="511"/>
      <c r="P32" s="509"/>
      <c r="Q32" s="510"/>
      <c r="R32" s="510"/>
      <c r="S32" s="510"/>
      <c r="T32" s="510"/>
      <c r="U32" s="511"/>
    </row>
    <row r="33" spans="1:21" outlineLevel="1">
      <c r="A33" s="530"/>
      <c r="B33" s="312"/>
      <c r="C33" s="252"/>
      <c r="D33" s="604"/>
      <c r="E33" s="604"/>
      <c r="F33" s="604"/>
      <c r="G33" s="605"/>
      <c r="I33" s="509"/>
      <c r="J33" s="510"/>
      <c r="K33" s="510"/>
      <c r="L33" s="510"/>
      <c r="M33" s="510"/>
      <c r="N33" s="511"/>
      <c r="P33" s="509"/>
      <c r="Q33" s="510"/>
      <c r="R33" s="510"/>
      <c r="S33" s="510"/>
      <c r="T33" s="510"/>
      <c r="U33" s="511"/>
    </row>
    <row r="34" spans="1:21" outlineLevel="1">
      <c r="A34" s="530"/>
      <c r="B34" s="312"/>
      <c r="C34" s="252"/>
      <c r="D34" s="604"/>
      <c r="E34" s="604"/>
      <c r="F34" s="604"/>
      <c r="G34" s="605"/>
      <c r="I34" s="509"/>
      <c r="J34" s="510"/>
      <c r="K34" s="510"/>
      <c r="L34" s="510"/>
      <c r="M34" s="510"/>
      <c r="N34" s="511"/>
      <c r="P34" s="509"/>
      <c r="Q34" s="510"/>
      <c r="R34" s="510"/>
      <c r="S34" s="510"/>
      <c r="T34" s="510"/>
      <c r="U34" s="511"/>
    </row>
    <row r="35" spans="1:21" outlineLevel="1">
      <c r="A35" s="530"/>
      <c r="B35" s="312"/>
      <c r="C35" s="252"/>
      <c r="D35" s="604"/>
      <c r="E35" s="604"/>
      <c r="F35" s="604"/>
      <c r="G35" s="605"/>
      <c r="I35" s="509"/>
      <c r="J35" s="510"/>
      <c r="K35" s="510"/>
      <c r="L35" s="510"/>
      <c r="M35" s="510"/>
      <c r="N35" s="511"/>
      <c r="P35" s="509"/>
      <c r="Q35" s="510"/>
      <c r="R35" s="510"/>
      <c r="S35" s="510"/>
      <c r="T35" s="510"/>
      <c r="U35" s="511"/>
    </row>
    <row r="36" spans="1:21" outlineLevel="1">
      <c r="A36" s="530"/>
      <c r="B36" s="312"/>
      <c r="C36" s="252"/>
      <c r="D36" s="604"/>
      <c r="E36" s="604"/>
      <c r="F36" s="604"/>
      <c r="G36" s="605"/>
      <c r="I36" s="509"/>
      <c r="J36" s="510"/>
      <c r="K36" s="510"/>
      <c r="L36" s="510"/>
      <c r="M36" s="510"/>
      <c r="N36" s="511"/>
      <c r="P36" s="509"/>
      <c r="Q36" s="510"/>
      <c r="R36" s="510"/>
      <c r="S36" s="510"/>
      <c r="T36" s="510"/>
      <c r="U36" s="511"/>
    </row>
    <row r="37" spans="1:21" outlineLevel="1">
      <c r="A37" s="530"/>
      <c r="B37" s="312"/>
      <c r="C37" s="252"/>
      <c r="D37" s="604"/>
      <c r="E37" s="604"/>
      <c r="F37" s="604"/>
      <c r="G37" s="605"/>
      <c r="I37" s="509"/>
      <c r="J37" s="510"/>
      <c r="K37" s="510"/>
      <c r="L37" s="510"/>
      <c r="M37" s="510"/>
      <c r="N37" s="511"/>
      <c r="P37" s="509"/>
      <c r="Q37" s="510"/>
      <c r="R37" s="510"/>
      <c r="S37" s="510"/>
      <c r="T37" s="510"/>
      <c r="U37" s="511"/>
    </row>
    <row r="38" spans="1:21" outlineLevel="1">
      <c r="A38" s="530"/>
      <c r="B38" s="312"/>
      <c r="C38" s="252"/>
      <c r="D38" s="604"/>
      <c r="E38" s="604"/>
      <c r="F38" s="604"/>
      <c r="G38" s="605"/>
      <c r="I38" s="509"/>
      <c r="J38" s="510"/>
      <c r="K38" s="510"/>
      <c r="L38" s="510"/>
      <c r="M38" s="510"/>
      <c r="N38" s="511"/>
      <c r="P38" s="509"/>
      <c r="Q38" s="510"/>
      <c r="R38" s="510"/>
      <c r="S38" s="510"/>
      <c r="T38" s="510"/>
      <c r="U38" s="511"/>
    </row>
    <row r="39" spans="1:21" outlineLevel="1">
      <c r="A39" s="530"/>
      <c r="B39" s="312"/>
      <c r="C39" s="252"/>
      <c r="D39" s="604"/>
      <c r="E39" s="604"/>
      <c r="F39" s="604"/>
      <c r="G39" s="605"/>
      <c r="I39" s="509"/>
      <c r="J39" s="510"/>
      <c r="K39" s="510"/>
      <c r="L39" s="510"/>
      <c r="M39" s="510"/>
      <c r="N39" s="511"/>
      <c r="P39" s="509"/>
      <c r="Q39" s="510"/>
      <c r="R39" s="510"/>
      <c r="S39" s="510"/>
      <c r="T39" s="510"/>
      <c r="U39" s="511"/>
    </row>
    <row r="40" spans="1:21" ht="14" outlineLevel="1" thickBot="1">
      <c r="A40" s="531"/>
      <c r="B40" s="313"/>
      <c r="C40" s="314"/>
      <c r="D40" s="540"/>
      <c r="E40" s="540"/>
      <c r="F40" s="540"/>
      <c r="G40" s="541"/>
      <c r="I40" s="509"/>
      <c r="J40" s="510"/>
      <c r="K40" s="510"/>
      <c r="L40" s="510"/>
      <c r="M40" s="510"/>
      <c r="N40" s="511"/>
      <c r="P40" s="509"/>
      <c r="Q40" s="510"/>
      <c r="R40" s="510"/>
      <c r="S40" s="510"/>
      <c r="T40" s="510"/>
      <c r="U40" s="511"/>
    </row>
    <row r="41" spans="1:21" outlineLevel="1">
      <c r="A41" s="154"/>
      <c r="B41" s="248"/>
      <c r="C41" s="248"/>
      <c r="D41" s="248"/>
      <c r="E41" s="248"/>
      <c r="F41" s="248"/>
      <c r="G41" s="248"/>
      <c r="I41" s="509"/>
      <c r="J41" s="510"/>
      <c r="K41" s="510"/>
      <c r="L41" s="510"/>
      <c r="M41" s="510"/>
      <c r="N41" s="511"/>
      <c r="P41" s="509"/>
      <c r="Q41" s="510"/>
      <c r="R41" s="510"/>
      <c r="S41" s="510"/>
      <c r="T41" s="510"/>
      <c r="U41" s="511"/>
    </row>
    <row r="42" spans="1:21" outlineLevel="1">
      <c r="A42" s="154"/>
      <c r="B42" s="248"/>
      <c r="C42" s="248"/>
      <c r="D42" s="248"/>
      <c r="E42" s="248"/>
      <c r="F42" s="248"/>
      <c r="G42" s="248"/>
      <c r="I42" s="509"/>
      <c r="J42" s="510"/>
      <c r="K42" s="510"/>
      <c r="L42" s="510"/>
      <c r="M42" s="510"/>
      <c r="N42" s="511"/>
      <c r="P42" s="509"/>
      <c r="Q42" s="510"/>
      <c r="R42" s="510"/>
      <c r="S42" s="510"/>
      <c r="T42" s="510"/>
      <c r="U42" s="511"/>
    </row>
    <row r="43" spans="1:21" outlineLevel="1">
      <c r="A43" s="154"/>
      <c r="B43" s="248"/>
      <c r="C43" s="248"/>
      <c r="D43" s="248"/>
      <c r="E43" s="248"/>
      <c r="F43" s="248"/>
      <c r="G43" s="248"/>
      <c r="I43" s="509"/>
      <c r="J43" s="510"/>
      <c r="K43" s="510"/>
      <c r="L43" s="510"/>
      <c r="M43" s="510"/>
      <c r="N43" s="511"/>
      <c r="P43" s="509"/>
      <c r="Q43" s="510"/>
      <c r="R43" s="510"/>
      <c r="S43" s="510"/>
      <c r="T43" s="510"/>
      <c r="U43" s="511"/>
    </row>
    <row r="44" spans="1:21" outlineLevel="1">
      <c r="A44" s="154"/>
      <c r="B44" s="248"/>
      <c r="C44" s="248"/>
      <c r="D44" s="248"/>
      <c r="E44" s="248"/>
      <c r="F44" s="248"/>
      <c r="G44" s="248"/>
      <c r="I44" s="509"/>
      <c r="J44" s="510"/>
      <c r="K44" s="510"/>
      <c r="L44" s="510"/>
      <c r="M44" s="510"/>
      <c r="N44" s="511"/>
      <c r="P44" s="509"/>
      <c r="Q44" s="510"/>
      <c r="R44" s="510"/>
      <c r="S44" s="510"/>
      <c r="T44" s="510"/>
      <c r="U44" s="511"/>
    </row>
    <row r="45" spans="1:21" outlineLevel="1">
      <c r="A45" s="154"/>
      <c r="B45" s="248"/>
      <c r="C45" s="248"/>
      <c r="D45" s="248"/>
      <c r="E45" s="248"/>
      <c r="F45" s="248"/>
      <c r="G45" s="248"/>
      <c r="I45" s="512"/>
      <c r="J45" s="513"/>
      <c r="K45" s="513"/>
      <c r="L45" s="513"/>
      <c r="M45" s="513"/>
      <c r="N45" s="514"/>
      <c r="P45" s="512"/>
      <c r="Q45" s="513"/>
      <c r="R45" s="513"/>
      <c r="S45" s="513"/>
      <c r="T45" s="513"/>
      <c r="U45" s="514"/>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526"/>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522"/>
      <c r="B193" s="150" t="s">
        <v>493</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522"/>
      <c r="B194" s="150" t="s">
        <v>494</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522"/>
      <c r="B195" s="150" t="s">
        <v>495</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522"/>
      <c r="B196" s="150" t="s">
        <v>283</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522"/>
      <c r="B197" s="150" t="s">
        <v>286</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523"/>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522"/>
      <c r="B201" s="150" t="s">
        <v>498</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523"/>
      <c r="B202" s="150" t="s">
        <v>499</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522"/>
      <c r="B205" s="150" t="s">
        <v>502</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523"/>
      <c r="B206" s="150" t="s">
        <v>503</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0.62690816028021545</v>
      </c>
      <c r="F210" s="21">
        <f>F190-Baseline!F190</f>
        <v>0.64237079533708186</v>
      </c>
      <c r="G210" s="21">
        <f>G190-Baseline!G190</f>
        <v>0.65512640045224813</v>
      </c>
      <c r="H210" s="21">
        <f>H190-Baseline!H190</f>
        <v>0.6653723118985112</v>
      </c>
      <c r="I210" s="21">
        <f>I190-Baseline!I190</f>
        <v>0.67329453525162963</v>
      </c>
      <c r="J210" s="21">
        <f>J190-Baseline!J190</f>
        <v>0.15122847353169502</v>
      </c>
      <c r="K210" s="21">
        <f>K190-Baseline!K190</f>
        <v>0.13647515523481565</v>
      </c>
      <c r="L210" s="21">
        <f>L190-Baseline!L190</f>
        <v>0.12275594916092925</v>
      </c>
      <c r="M210" s="21">
        <f>M190-Baseline!M190</f>
        <v>0.11001071074762073</v>
      </c>
      <c r="N210" s="21">
        <f>N190-Baseline!N190</f>
        <v>9.8182419898290518E-2</v>
      </c>
      <c r="O210" s="21">
        <f>O190-Baseline!O190</f>
        <v>8.7217030352474148E-2</v>
      </c>
      <c r="P210" s="21">
        <f>P190-Baseline!P190</f>
        <v>7.7063325944317501E-2</v>
      </c>
      <c r="Q210" s="21">
        <f>Q190-Baseline!Q190</f>
        <v>6.7672783446341395E-2</v>
      </c>
      <c r="R210" s="21">
        <f>R190-Baseline!R190</f>
        <v>5.8999441708549642E-2</v>
      </c>
      <c r="S210" s="21">
        <f>S190-Baseline!S190</f>
        <v>5.099977681531534E-2</v>
      </c>
      <c r="T210" s="21">
        <f>T190-Baseline!T190</f>
        <v>4.3632582994346802E-2</v>
      </c>
      <c r="U210" s="21">
        <f>U190-Baseline!U190</f>
        <v>3.6858859023403877E-2</v>
      </c>
      <c r="V210" s="21">
        <f>V190-Baseline!V190</f>
        <v>3.064169989133262E-2</v>
      </c>
      <c r="W210" s="21">
        <f>W190-Baseline!W190</f>
        <v>2.4946193480425361E-2</v>
      </c>
      <c r="X210" s="21">
        <f>X190-Baseline!X190</f>
        <v>1.9739322047118726E-2</v>
      </c>
      <c r="Y210" s="21">
        <f>Y190-Baseline!Y190</f>
        <v>1.4989868287625555E-2</v>
      </c>
      <c r="Z210" s="21">
        <f>Z190-Baseline!Z190</f>
        <v>1.0668325784281949E-2</v>
      </c>
      <c r="AA210" s="21">
        <f>AA190-Baseline!AA190</f>
        <v>6.7468136371876333E-3</v>
      </c>
      <c r="AB210" s="21">
        <f>AB190-Baseline!AB190</f>
        <v>3.1989950941478549E-3</v>
      </c>
      <c r="AC210" s="21">
        <f>AC190-Baseline!AC190</f>
        <v>5.1719210048414211E-18</v>
      </c>
      <c r="AD210" s="21">
        <f>AD190-Baseline!AD190</f>
        <v>4.9970251254506483E-18</v>
      </c>
      <c r="AE210" s="21">
        <f>AE190-Baseline!AE190</f>
        <v>4.8280435994692253E-18</v>
      </c>
      <c r="AF210" s="21">
        <f>AF190-Baseline!AF190</f>
        <v>4.6647764246079469E-18</v>
      </c>
      <c r="AG210" s="21">
        <f>AG190-Baseline!AG190</f>
        <v>4.507030361940046E-18</v>
      </c>
      <c r="AH210" s="21">
        <f>AH190-Baseline!AH190</f>
        <v>4.3546187071884513E-18</v>
      </c>
      <c r="AI210" s="21">
        <f>AI190-Baseline!AI190</f>
        <v>4.2073610697472958E-18</v>
      </c>
      <c r="AJ210" s="21">
        <f>AJ190-Baseline!AJ190</f>
        <v>4.0848165725701894E-18</v>
      </c>
      <c r="AK210" s="21">
        <f>AK190-Baseline!AK190</f>
        <v>3.9658413325924175E-18</v>
      </c>
      <c r="AL210" s="21">
        <f>AL190-Baseline!AL190</f>
        <v>3.8503313908664242E-18</v>
      </c>
      <c r="AM210" s="21">
        <f>AM190-Baseline!AM190</f>
        <v>3.738185816375169E-18</v>
      </c>
      <c r="AN210" s="21">
        <f>AN190-Baseline!AN190</f>
        <v>3.6293066178399699E-18</v>
      </c>
      <c r="AO210" s="21">
        <f>AO190-Baseline!AO190</f>
        <v>3.5235986580970587E-18</v>
      </c>
      <c r="AP210" s="21">
        <f>AP190-Baseline!AP190</f>
        <v>3.4209695709680174E-18</v>
      </c>
      <c r="AQ210" s="21">
        <f>AQ190-Baseline!AQ190</f>
        <v>3.3213296805514738E-18</v>
      </c>
      <c r="AR210" s="21">
        <f>AR190-Baseline!AR190</f>
        <v>3.2245919228655083E-18</v>
      </c>
      <c r="AS210" s="21">
        <f>AS190-Baseline!AS190</f>
        <v>3.1306717697723381E-18</v>
      </c>
      <c r="AT210" s="21">
        <f>AT190-Baseline!AT190</f>
        <v>3.039487155118775E-18</v>
      </c>
      <c r="AU210" s="21">
        <f>AU190-Baseline!AU190</f>
        <v>2.9509584030279372E-18</v>
      </c>
      <c r="AV210" s="21">
        <f>AV190-Baseline!AV190</f>
        <v>2.8650081582795504E-18</v>
      </c>
      <c r="AW210" s="21">
        <f>AW190-Baseline!AW190</f>
        <v>2.78156131871801E-18</v>
      </c>
      <c r="AX210" s="21">
        <f>AX190-Baseline!AX190</f>
        <v>2.7005449696291359E-18</v>
      </c>
      <c r="AY210" s="21">
        <f>AY190-Baseline!AY190</f>
        <v>2.6218883200282871E-18</v>
      </c>
      <c r="AZ210" s="21">
        <f>AZ190-Baseline!AZ190</f>
        <v>2.5455226408041622E-18</v>
      </c>
      <c r="BA210" s="21">
        <f>BA190-Baseline!BA190</f>
        <v>2.4713812046642351E-18</v>
      </c>
      <c r="BB210" s="21">
        <f>BB190-Baseline!BB190</f>
        <v>2.3993992278293544E-18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14.894267389414768</v>
      </c>
      <c r="F212" s="21">
        <f>F77*F186-Baseline!F77*Baseline!F186</f>
        <v>14.253977298430076</v>
      </c>
      <c r="G212" s="21">
        <f>G77*G186-Baseline!G77*Baseline!G186</f>
        <v>13.524544254969495</v>
      </c>
      <c r="H212" s="21">
        <f>H77*H186-Baseline!H77*Baseline!H186</f>
        <v>12.741417145743583</v>
      </c>
      <c r="I212" s="21">
        <f>I77*I186-Baseline!I77*Baseline!I186</f>
        <v>11.93480365924618</v>
      </c>
      <c r="J212" s="21">
        <f>J77*J186-Baseline!J77*Baseline!J186</f>
        <v>11.874608182203279</v>
      </c>
      <c r="K212" s="21">
        <f>K77*K186-Baseline!K77*Baseline!K186</f>
        <v>11.368782186975533</v>
      </c>
      <c r="L212" s="21">
        <f>L77*L186-Baseline!L77*Baseline!L186</f>
        <v>10.94463784007254</v>
      </c>
      <c r="M212" s="21">
        <f>M77*M186-Baseline!M77*Baseline!M186</f>
        <v>10.632541789453475</v>
      </c>
      <c r="N212" s="21">
        <f>N77*N186-Baseline!N77*Baseline!N186</f>
        <v>10.247971312466939</v>
      </c>
      <c r="O212" s="21">
        <f>O77*O186-Baseline!O77*Baseline!O186</f>
        <v>9.8994831188394929</v>
      </c>
      <c r="P212" s="21">
        <f>P77*P186-Baseline!P77*Baseline!P186</f>
        <v>9.5737507920535698</v>
      </c>
      <c r="Q212" s="21">
        <f>Q77*Q186-Baseline!Q77*Baseline!Q186</f>
        <v>9.2447857193256961</v>
      </c>
      <c r="R212" s="21">
        <f>R77*R186-Baseline!R77*Baseline!R186</f>
        <v>8.9327085037449567</v>
      </c>
      <c r="S212" s="21">
        <f>S77*S186-Baseline!S77*Baseline!S186</f>
        <v>8.6319057732878637</v>
      </c>
      <c r="T212" s="21">
        <f>T77*T186-Baseline!T77*Baseline!T186</f>
        <v>8.3390171981885004</v>
      </c>
      <c r="U212" s="21">
        <f>U77*U186-Baseline!U77*Baseline!U186</f>
        <v>8.0572630427517851</v>
      </c>
      <c r="V212" s="21">
        <f>V77*V186-Baseline!V77*Baseline!V186</f>
        <v>7.7849471478891035</v>
      </c>
      <c r="W212" s="21">
        <f>W77*W186-Baseline!W77*Baseline!W186</f>
        <v>7.5215150220050671</v>
      </c>
      <c r="X212" s="21">
        <f>X77*X186-Baseline!X77*Baseline!X186</f>
        <v>7.267228455289521</v>
      </c>
      <c r="Y212" s="21">
        <f>Y77*Y186-Baseline!Y77*Baseline!Y186</f>
        <v>7.0214892728178988</v>
      </c>
      <c r="Z212" s="21">
        <f>Z77*Z186-Baseline!Z77*Baseline!Z186</f>
        <v>6.7840195804257482</v>
      </c>
      <c r="AA212" s="21">
        <f>AA77*AA186-Baseline!AA77*Baseline!AA186</f>
        <v>6.5546224515404408</v>
      </c>
      <c r="AB212" s="21">
        <f>AB77*AB186-Baseline!AB77*Baseline!AB186</f>
        <v>6.3329681515266634</v>
      </c>
      <c r="AC212" s="21">
        <f>AC77*AC186-Baseline!AC77*Baseline!AC186</f>
        <v>6.1188056597624101</v>
      </c>
      <c r="AD212" s="21">
        <f>AD77*AD186-Baseline!AD77*Baseline!AD186</f>
        <v>5.91189232314834</v>
      </c>
      <c r="AE212" s="21">
        <f>AE77*AE186-Baseline!AE77*Baseline!AE186</f>
        <v>5.7119727484762048</v>
      </c>
      <c r="AF212" s="21">
        <f>AF77*AF186-Baseline!AF77*Baseline!AF186</f>
        <v>5.5188137083437825</v>
      </c>
      <c r="AG212" s="21">
        <f>AG77*AG186-Baseline!AG77*Baseline!AG186</f>
        <v>5.3321876654274449</v>
      </c>
      <c r="AH212" s="21">
        <f>AH77*AH186-Baseline!AH77*Baseline!AH186</f>
        <v>5.1518719820133203</v>
      </c>
      <c r="AI212" s="21">
        <f>AI77*AI186-Baseline!AI77*Baseline!AI186</f>
        <v>4.9776540330404639</v>
      </c>
      <c r="AJ212" s="21">
        <f>AJ77*AJ186-Baseline!AJ77*Baseline!AJ186</f>
        <v>4.8326739042008056</v>
      </c>
      <c r="AK212" s="21">
        <f>AK77*AK186-Baseline!AK77*Baseline!AK186</f>
        <v>4.6919163739180734</v>
      </c>
      <c r="AL212" s="21">
        <f>AL77*AL186-Baseline!AL77*Baseline!AL186</f>
        <v>4.5552586130713877</v>
      </c>
      <c r="AM212" s="21">
        <f>AM77*AM186-Baseline!AM77*Baseline!AM186</f>
        <v>4.4225811911983675</v>
      </c>
      <c r="AN212" s="21">
        <f>AN77*AN186-Baseline!AN77*Baseline!AN186</f>
        <v>4.2937681388318554</v>
      </c>
      <c r="AO212" s="21">
        <f>AO77*AO186-Baseline!AO77*Baseline!AO186</f>
        <v>4.1687069318297016</v>
      </c>
      <c r="AP212" s="21">
        <f>AP77*AP186-Baseline!AP77*Baseline!AP186</f>
        <v>4.0472882852329723</v>
      </c>
      <c r="AQ212" s="21">
        <f>AQ77*AQ186-Baseline!AQ77*Baseline!AQ186</f>
        <v>3.9294061006454823</v>
      </c>
      <c r="AR212" s="21">
        <f>AR77*AR186-Baseline!AR77*Baseline!AR186</f>
        <v>3.8149573796548926</v>
      </c>
      <c r="AS212" s="21">
        <f>AS77*AS186-Baseline!AS77*Baseline!AS186</f>
        <v>3.7038421163973854</v>
      </c>
      <c r="AT212" s="21">
        <f>AT77*AT186-Baseline!AT77*Baseline!AT186</f>
        <v>3.5959632195342501</v>
      </c>
      <c r="AU212" s="21">
        <f>AU77*AU186-Baseline!AU77*Baseline!AU186</f>
        <v>3.4912264268349085</v>
      </c>
      <c r="AV212" s="21">
        <f>AV77*AV186-Baseline!AV77*Baseline!AV186</f>
        <v>3.3895402202461722</v>
      </c>
      <c r="AW212" s="21">
        <f>AW77*AW186-Baseline!AW77*Baseline!AW186</f>
        <v>3.2908157477678537</v>
      </c>
      <c r="AX212" s="21">
        <f>AX77*AX186-Baseline!AX77*Baseline!AX186</f>
        <v>3.1949667454284501</v>
      </c>
      <c r="AY212" s="21">
        <f>AY77*AY186-Baseline!AY77*Baseline!AY186</f>
        <v>3.1019094615800973</v>
      </c>
      <c r="AZ212" s="21">
        <f>AZ77*AZ186-Baseline!AZ77*Baseline!AZ186</f>
        <v>3.0115625840517906</v>
      </c>
      <c r="BA212" s="21">
        <f>BA77*BA186-Baseline!BA77*Baseline!BA186</f>
        <v>2.9238471689868542</v>
      </c>
      <c r="BB212" s="21">
        <f>BB77*BB186-Baseline!BB77*Baseline!BB186</f>
        <v>2.8386865718310235</v>
      </c>
    </row>
    <row r="213" spans="1:54" outlineLevel="2">
      <c r="A213" s="562"/>
      <c r="B213" s="150" t="s">
        <v>493</v>
      </c>
      <c r="C213" s="19"/>
      <c r="D213" s="135" t="s">
        <v>389</v>
      </c>
      <c r="E213" s="21">
        <f>E193-Baseline!E193</f>
        <v>88.808516080473737</v>
      </c>
      <c r="F213" s="21">
        <f>F193-Baseline!F193</f>
        <v>86.503014684200437</v>
      </c>
      <c r="G213" s="21">
        <f>G193-Baseline!G193</f>
        <v>83.224229765534602</v>
      </c>
      <c r="H213" s="21">
        <f>H193-Baseline!H193</f>
        <v>79.486653347444516</v>
      </c>
      <c r="I213" s="21">
        <f>I193-Baseline!I193</f>
        <v>75.720873343247547</v>
      </c>
      <c r="J213" s="21">
        <f>J193-Baseline!J193</f>
        <v>76.598809397945274</v>
      </c>
      <c r="K213" s="21">
        <f>K193-Baseline!K193</f>
        <v>74.300854724495807</v>
      </c>
      <c r="L213" s="21">
        <f>L193-Baseline!L193</f>
        <v>72.690035350182626</v>
      </c>
      <c r="M213" s="21">
        <f>M193-Baseline!M193</f>
        <v>71.745285071194928</v>
      </c>
      <c r="N213" s="21">
        <f>N193-Baseline!N193</f>
        <v>70.020131161360951</v>
      </c>
      <c r="O213" s="21">
        <f>O193-Baseline!O193</f>
        <v>68.689351991836077</v>
      </c>
      <c r="P213" s="21">
        <f>P193-Baseline!P193</f>
        <v>67.444936391746907</v>
      </c>
      <c r="Q213" s="21">
        <f>Q193-Baseline!Q193</f>
        <v>66.108286020555994</v>
      </c>
      <c r="R213" s="21">
        <f>R193-Baseline!R193</f>
        <v>65.013931511495628</v>
      </c>
      <c r="S213" s="21">
        <f>S193-Baseline!S193</f>
        <v>63.740443671653246</v>
      </c>
      <c r="T213" s="21">
        <f>T193-Baseline!T193</f>
        <v>62.4624079093674</v>
      </c>
      <c r="U213" s="21">
        <f>U193-Baseline!U193</f>
        <v>61.20680586685711</v>
      </c>
      <c r="V213" s="21">
        <f>V193-Baseline!V193</f>
        <v>60.129307113922884</v>
      </c>
      <c r="W213" s="21">
        <f>W193-Baseline!W193</f>
        <v>58.892615266670525</v>
      </c>
      <c r="X213" s="21">
        <f>X193-Baseline!X193</f>
        <v>57.826809041255373</v>
      </c>
      <c r="Y213" s="21">
        <f>Y193-Baseline!Y193</f>
        <v>56.616364751340186</v>
      </c>
      <c r="Z213" s="21">
        <f>Z193-Baseline!Z193</f>
        <v>55.565284798945093</v>
      </c>
      <c r="AA213" s="21">
        <f>AA193-Baseline!AA193</f>
        <v>54.52088483506661</v>
      </c>
      <c r="AB213" s="21">
        <f>AB193-Baseline!AB193</f>
        <v>53.483463451254757</v>
      </c>
      <c r="AC213" s="21">
        <f>AC193-Baseline!AC193</f>
        <v>52.424149252200934</v>
      </c>
      <c r="AD213" s="21">
        <f>AD193-Baseline!AD193</f>
        <v>51.382032900133737</v>
      </c>
      <c r="AE213" s="21">
        <f>AE193-Baseline!AE193</f>
        <v>50.362321794699348</v>
      </c>
      <c r="AF213" s="21">
        <f>AF193-Baseline!AF193</f>
        <v>49.348998219093069</v>
      </c>
      <c r="AG213" s="21">
        <f>AG193-Baseline!AG193</f>
        <v>48.344270669988369</v>
      </c>
      <c r="AH213" s="21">
        <f>AH193-Baseline!AH193</f>
        <v>47.350433122608237</v>
      </c>
      <c r="AI213" s="21">
        <f>AI193-Baseline!AI193</f>
        <v>46.370225008663205</v>
      </c>
      <c r="AJ213" s="21">
        <f>AJ193-Baseline!AJ193</f>
        <v>45.622790274995282</v>
      </c>
      <c r="AK213" s="21">
        <f>AK193-Baseline!AK193</f>
        <v>44.878870005068919</v>
      </c>
      <c r="AL213" s="21">
        <f>AL193-Baseline!AL193</f>
        <v>44.139521081194651</v>
      </c>
      <c r="AM213" s="21">
        <f>AM193-Baseline!AM193</f>
        <v>43.405333820105326</v>
      </c>
      <c r="AN213" s="21">
        <f>AN193-Baseline!AN193</f>
        <v>42.676572681184922</v>
      </c>
      <c r="AO213" s="21">
        <f>AO193-Baseline!AO193</f>
        <v>41.953365468919884</v>
      </c>
      <c r="AP213" s="21">
        <f>AP193-Baseline!AP193</f>
        <v>41.236036362185651</v>
      </c>
      <c r="AQ213" s="21">
        <f>AQ193-Baseline!AQ193</f>
        <v>40.524930365866439</v>
      </c>
      <c r="AR213" s="21">
        <f>AR193-Baseline!AR193</f>
        <v>39.820283278233177</v>
      </c>
      <c r="AS213" s="21">
        <f>AS193-Baseline!AS193</f>
        <v>39.122299540938286</v>
      </c>
      <c r="AT213" s="21">
        <f>AT193-Baseline!AT193</f>
        <v>38.431184742579006</v>
      </c>
      <c r="AU213" s="21">
        <f>AU193-Baseline!AU193</f>
        <v>37.747141706261147</v>
      </c>
      <c r="AV213" s="21">
        <f>AV193-Baseline!AV193</f>
        <v>37.070347128547553</v>
      </c>
      <c r="AW213" s="21">
        <f>AW193-Baseline!AW193</f>
        <v>36.400954931406382</v>
      </c>
      <c r="AX213" s="21">
        <f>AX193-Baseline!AX193</f>
        <v>35.739106941537095</v>
      </c>
      <c r="AY213" s="21">
        <f>AY193-Baseline!AY193</f>
        <v>35.0849327674458</v>
      </c>
      <c r="AZ213" s="21">
        <f>AZ193-Baseline!AZ193</f>
        <v>34.4385476249549</v>
      </c>
      <c r="BA213" s="21">
        <f>BA193-Baseline!BA193</f>
        <v>33.800052296954135</v>
      </c>
      <c r="BB213" s="21">
        <f>BB193-Baseline!BB193</f>
        <v>33.169535184712828</v>
      </c>
    </row>
    <row r="214" spans="1:54" outlineLevel="2">
      <c r="A214" s="562"/>
      <c r="B214" s="150" t="s">
        <v>494</v>
      </c>
      <c r="C214" s="19"/>
      <c r="D214" s="135" t="s">
        <v>389</v>
      </c>
      <c r="E214" s="21">
        <f>E194-Baseline!E194</f>
        <v>44.474533799234045</v>
      </c>
      <c r="F214" s="21">
        <f>F194-Baseline!F194</f>
        <v>43.210778456239495</v>
      </c>
      <c r="G214" s="21">
        <f>G194-Baseline!G194</f>
        <v>41.623868066776865</v>
      </c>
      <c r="H214" s="21">
        <f>H194-Baseline!H194</f>
        <v>39.810836310586836</v>
      </c>
      <c r="I214" s="21">
        <f>I194-Baseline!I194</f>
        <v>37.858431309390809</v>
      </c>
      <c r="J214" s="21">
        <f>J194-Baseline!J194</f>
        <v>38.24110156559334</v>
      </c>
      <c r="K214" s="21">
        <f>K194-Baseline!K194</f>
        <v>37.169679895766087</v>
      </c>
      <c r="L214" s="21">
        <f>L194-Baseline!L194</f>
        <v>36.327878781398603</v>
      </c>
      <c r="M214" s="21">
        <f>M194-Baseline!M194</f>
        <v>35.829398087582213</v>
      </c>
      <c r="N214" s="21">
        <f>N194-Baseline!N194</f>
        <v>35.059368124990279</v>
      </c>
      <c r="O214" s="21">
        <f>O194-Baseline!O194</f>
        <v>34.38289748213564</v>
      </c>
      <c r="P214" s="21">
        <f>P194-Baseline!P194</f>
        <v>33.757932531125341</v>
      </c>
      <c r="Q214" s="21">
        <f>Q194-Baseline!Q194</f>
        <v>33.094387008085718</v>
      </c>
      <c r="R214" s="21">
        <f>R194-Baseline!R194</f>
        <v>32.464178950150156</v>
      </c>
      <c r="S214" s="21">
        <f>S194-Baseline!S194</f>
        <v>31.841534917981829</v>
      </c>
      <c r="T214" s="21">
        <f>T194-Baseline!T194</f>
        <v>31.222538914654354</v>
      </c>
      <c r="U214" s="21">
        <f>U194-Baseline!U194</f>
        <v>30.620122957297809</v>
      </c>
      <c r="V214" s="21">
        <f>V194-Baseline!V194</f>
        <v>30.029015841701277</v>
      </c>
      <c r="W214" s="21">
        <f>W194-Baseline!W194</f>
        <v>29.448067501088001</v>
      </c>
      <c r="X214" s="21">
        <f>X194-Baseline!X194</f>
        <v>28.879277774834033</v>
      </c>
      <c r="Y214" s="21">
        <f>Y194-Baseline!Y194</f>
        <v>28.321274537542763</v>
      </c>
      <c r="Z214" s="21">
        <f>Z194-Baseline!Z194</f>
        <v>27.773888794214898</v>
      </c>
      <c r="AA214" s="21">
        <f>AA194-Baseline!AA194</f>
        <v>27.237254128877392</v>
      </c>
      <c r="AB214" s="21">
        <f>AB194-Baseline!AB194</f>
        <v>26.710928690821827</v>
      </c>
      <c r="AC214" s="21">
        <f>AC194-Baseline!AC194</f>
        <v>26.17791304243811</v>
      </c>
      <c r="AD214" s="21">
        <f>AD194-Baseline!AD194</f>
        <v>25.65347172862942</v>
      </c>
      <c r="AE214" s="21">
        <f>AE194-Baseline!AE194</f>
        <v>25.135864014266041</v>
      </c>
      <c r="AF214" s="21">
        <f>AF194-Baseline!AF194</f>
        <v>24.624055085933037</v>
      </c>
      <c r="AG214" s="21">
        <f>AG194-Baseline!AG194</f>
        <v>24.117610992089862</v>
      </c>
      <c r="AH214" s="21">
        <f>AH194-Baseline!AH194</f>
        <v>23.616786637560931</v>
      </c>
      <c r="AI214" s="21">
        <f>AI194-Baseline!AI194</f>
        <v>23.122738358000319</v>
      </c>
      <c r="AJ214" s="21">
        <f>AJ194-Baseline!AJ194</f>
        <v>22.74500816490869</v>
      </c>
      <c r="AK214" s="21">
        <f>AK194-Baseline!AK194</f>
        <v>22.36957626471299</v>
      </c>
      <c r="AL214" s="21">
        <f>AL194-Baseline!AL194</f>
        <v>21.996669588795893</v>
      </c>
      <c r="AM214" s="21">
        <f>AM194-Baseline!AM194</f>
        <v>21.626530557845374</v>
      </c>
      <c r="AN214" s="21">
        <f>AN194-Baseline!AN194</f>
        <v>21.259329719836554</v>
      </c>
      <c r="AO214" s="21">
        <f>AO194-Baseline!AO194</f>
        <v>20.895156757843804</v>
      </c>
      <c r="AP214" s="21">
        <f>AP194-Baseline!AP194</f>
        <v>20.534152678534006</v>
      </c>
      <c r="AQ214" s="21">
        <f>AQ194-Baseline!AQ194</f>
        <v>20.176454138691028</v>
      </c>
      <c r="AR214" s="21">
        <f>AR194-Baseline!AR194</f>
        <v>19.822177233872228</v>
      </c>
      <c r="AS214" s="21">
        <f>AS194-Baseline!AS194</f>
        <v>19.47142155850635</v>
      </c>
      <c r="AT214" s="21">
        <f>AT194-Baseline!AT194</f>
        <v>19.124279954346072</v>
      </c>
      <c r="AU214" s="21">
        <f>AU194-Baseline!AU194</f>
        <v>18.780841914795193</v>
      </c>
      <c r="AV214" s="21">
        <f>AV194-Baseline!AV194</f>
        <v>18.44118690988326</v>
      </c>
      <c r="AW214" s="21">
        <f>AW194-Baseline!AW194</f>
        <v>18.105385315022893</v>
      </c>
      <c r="AX214" s="21">
        <f>AX194-Baseline!AX194</f>
        <v>17.77350037008609</v>
      </c>
      <c r="AY214" s="21">
        <f>AY194-Baseline!AY194</f>
        <v>17.44558895350421</v>
      </c>
      <c r="AZ214" s="21">
        <f>AZ194-Baseline!AZ194</f>
        <v>17.121701384077014</v>
      </c>
      <c r="BA214" s="21">
        <f>BA194-Baseline!BA194</f>
        <v>16.801881373982685</v>
      </c>
      <c r="BB214" s="21">
        <f>BB194-Baseline!BB194</f>
        <v>16.486166660509006</v>
      </c>
    </row>
    <row r="215" spans="1:54" outlineLevel="2">
      <c r="A215" s="562"/>
      <c r="B215" s="150" t="s">
        <v>495</v>
      </c>
      <c r="C215" s="19"/>
      <c r="D215" s="135" t="s">
        <v>389</v>
      </c>
      <c r="E215" s="21">
        <f>E195-Baseline!E195</f>
        <v>133.42360136609773</v>
      </c>
      <c r="F215" s="21">
        <f>F195-Baseline!F195</f>
        <v>129.63233533847267</v>
      </c>
      <c r="G215" s="21">
        <f>G195-Baseline!G195</f>
        <v>124.87160420033064</v>
      </c>
      <c r="H215" s="21">
        <f>H195-Baseline!H195</f>
        <v>119.43250893176052</v>
      </c>
      <c r="I215" s="21">
        <f>I195-Baseline!I195</f>
        <v>113.57529392817244</v>
      </c>
      <c r="J215" s="21">
        <f>J195-Baseline!J195</f>
        <v>114.72330467158305</v>
      </c>
      <c r="K215" s="21">
        <f>K195-Baseline!K195</f>
        <v>111.50903968729824</v>
      </c>
      <c r="L215" s="21">
        <f>L195-Baseline!L195</f>
        <v>108.9836363441958</v>
      </c>
      <c r="M215" s="21">
        <f>M195-Baseline!M195</f>
        <v>107.48819424018525</v>
      </c>
      <c r="N215" s="21">
        <f>N195-Baseline!N195</f>
        <v>105.17810435322545</v>
      </c>
      <c r="O215" s="21">
        <f>O195-Baseline!O195</f>
        <v>103.14869244640693</v>
      </c>
      <c r="P215" s="21">
        <f>P195-Baseline!P195</f>
        <v>101.27379761369076</v>
      </c>
      <c r="Q215" s="21">
        <f>Q195-Baseline!Q195</f>
        <v>99.28316102425714</v>
      </c>
      <c r="R215" s="21">
        <f>R195-Baseline!R195</f>
        <v>97.392536850450469</v>
      </c>
      <c r="S215" s="21">
        <f>S195-Baseline!S195</f>
        <v>95.524604735629268</v>
      </c>
      <c r="T215" s="21">
        <f>T195-Baseline!T195</f>
        <v>93.667616726268335</v>
      </c>
      <c r="U215" s="21">
        <f>U195-Baseline!U195</f>
        <v>91.860368888990294</v>
      </c>
      <c r="V215" s="21">
        <f>V195-Baseline!V195</f>
        <v>90.087047508584803</v>
      </c>
      <c r="W215" s="21">
        <f>W195-Baseline!W195</f>
        <v>88.344202503264015</v>
      </c>
      <c r="X215" s="21">
        <f>X195-Baseline!X195</f>
        <v>86.637833324502097</v>
      </c>
      <c r="Y215" s="21">
        <f>Y195-Baseline!Y195</f>
        <v>84.963823612628275</v>
      </c>
      <c r="Z215" s="21">
        <f>Z195-Baseline!Z195</f>
        <v>83.321666368249538</v>
      </c>
      <c r="AA215" s="21">
        <f>AA195-Baseline!AA195</f>
        <v>81.711762400540579</v>
      </c>
      <c r="AB215" s="21">
        <f>AB195-Baseline!AB195</f>
        <v>80.132786072465478</v>
      </c>
      <c r="AC215" s="21">
        <f>AC195-Baseline!AC195</f>
        <v>78.533739128056254</v>
      </c>
      <c r="AD215" s="21">
        <f>AD195-Baseline!AD195</f>
        <v>76.960415187424317</v>
      </c>
      <c r="AE215" s="21">
        <f>AE195-Baseline!AE195</f>
        <v>75.407592045246219</v>
      </c>
      <c r="AF215" s="21">
        <f>AF195-Baseline!AF195</f>
        <v>73.872165261313526</v>
      </c>
      <c r="AG215" s="21">
        <f>AG195-Baseline!AG195</f>
        <v>72.352832978750897</v>
      </c>
      <c r="AH215" s="21">
        <f>AH195-Baseline!AH195</f>
        <v>70.850359915675156</v>
      </c>
      <c r="AI215" s="21">
        <f>AI195-Baseline!AI195</f>
        <v>69.368215077336217</v>
      </c>
      <c r="AJ215" s="21">
        <f>AJ195-Baseline!AJ195</f>
        <v>68.235024498286791</v>
      </c>
      <c r="AK215" s="21">
        <f>AK195-Baseline!AK195</f>
        <v>67.10872879783139</v>
      </c>
      <c r="AL215" s="21">
        <f>AL195-Baseline!AL195</f>
        <v>65.99000877018787</v>
      </c>
      <c r="AM215" s="21">
        <f>AM195-Baseline!AM195</f>
        <v>64.879591677545292</v>
      </c>
      <c r="AN215" s="21">
        <f>AN195-Baseline!AN195</f>
        <v>63.777989163668423</v>
      </c>
      <c r="AO215" s="21">
        <f>AO195-Baseline!AO195</f>
        <v>62.685470277813089</v>
      </c>
      <c r="AP215" s="21">
        <f>AP195-Baseline!AP195</f>
        <v>61.602458039998176</v>
      </c>
      <c r="AQ215" s="21">
        <f>AQ195-Baseline!AQ195</f>
        <v>60.52936242058108</v>
      </c>
      <c r="AR215" s="21">
        <f>AR195-Baseline!AR195</f>
        <v>59.466531706229105</v>
      </c>
      <c r="AS215" s="21">
        <f>AS195-Baseline!AS195</f>
        <v>58.414264680220178</v>
      </c>
      <c r="AT215" s="21">
        <f>AT195-Baseline!AT195</f>
        <v>57.372839867819238</v>
      </c>
      <c r="AU215" s="21">
        <f>AU195-Baseline!AU195</f>
        <v>56.342525749239137</v>
      </c>
      <c r="AV215" s="21">
        <f>AV195-Baseline!AV195</f>
        <v>55.32356073456797</v>
      </c>
      <c r="AW215" s="21">
        <f>AW195-Baseline!AW195</f>
        <v>54.316155950043196</v>
      </c>
      <c r="AX215" s="21">
        <f>AX195-Baseline!AX195</f>
        <v>53.320501115281317</v>
      </c>
      <c r="AY215" s="21">
        <f>AY195-Baseline!AY195</f>
        <v>52.336766865577403</v>
      </c>
      <c r="AZ215" s="21">
        <f>AZ195-Baseline!AZ195</f>
        <v>51.365104157330926</v>
      </c>
      <c r="BA215" s="21">
        <f>BA195-Baseline!BA195</f>
        <v>50.405644127076691</v>
      </c>
      <c r="BB215" s="21">
        <f>BB195-Baseline!BB195</f>
        <v>49.458499986678333</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E200-Baseline!E200</f>
        <v>104.32969163016872</v>
      </c>
      <c r="F220" s="21">
        <f>F200-Baseline!F200</f>
        <v>101.3993627779676</v>
      </c>
      <c r="G220" s="21">
        <f>G200-Baseline!G200</f>
        <v>97.403900420956347</v>
      </c>
      <c r="H220" s="21">
        <f>H200-Baseline!H200</f>
        <v>92.893442805086607</v>
      </c>
      <c r="I220" s="21">
        <f>I200-Baseline!I200</f>
        <v>88.32897153774536</v>
      </c>
      <c r="J220" s="21">
        <f>J200-Baseline!J200</f>
        <v>88.624646053680252</v>
      </c>
      <c r="K220" s="21">
        <f>K200-Baseline!K200</f>
        <v>85.806112066706163</v>
      </c>
      <c r="L220" s="21">
        <f>L200-Baseline!L200</f>
        <v>83.757429139416089</v>
      </c>
      <c r="M220" s="21">
        <f>M200-Baseline!M200</f>
        <v>82.487837571396028</v>
      </c>
      <c r="N220" s="21">
        <f>N200-Baseline!N200</f>
        <v>80.366284893726174</v>
      </c>
      <c r="O220" s="21">
        <f>O200-Baseline!O200</f>
        <v>78.676052141028038</v>
      </c>
      <c r="P220" s="21">
        <f>P200-Baseline!P200</f>
        <v>77.095750509744789</v>
      </c>
      <c r="Q220" s="21">
        <f>Q200-Baseline!Q200</f>
        <v>75.420744523328025</v>
      </c>
      <c r="R220" s="21">
        <f>R200-Baseline!R200</f>
        <v>74.005639456949126</v>
      </c>
      <c r="S220" s="21">
        <f>S200-Baseline!S200</f>
        <v>72.423349221756425</v>
      </c>
      <c r="T220" s="21">
        <f>T200-Baseline!T200</f>
        <v>70.845057690550249</v>
      </c>
      <c r="U220" s="21">
        <f>U200-Baseline!U200</f>
        <v>69.300927768632306</v>
      </c>
      <c r="V220" s="21">
        <f>V200-Baseline!V200</f>
        <v>67.944895961703324</v>
      </c>
      <c r="W220" s="21">
        <f>W200-Baseline!W200</f>
        <v>66.439076482156011</v>
      </c>
      <c r="X220" s="21">
        <f>X200-Baseline!X200</f>
        <v>65.113776818592015</v>
      </c>
      <c r="Y220" s="21">
        <f>Y200-Baseline!Y200</f>
        <v>63.652843892445709</v>
      </c>
      <c r="Z220" s="21">
        <f>Z200-Baseline!Z200</f>
        <v>62.359972705155123</v>
      </c>
      <c r="AA220" s="21">
        <f>AA200-Baseline!AA200</f>
        <v>61.082254100244242</v>
      </c>
      <c r="AB220" s="21">
        <f>AB200-Baseline!AB200</f>
        <v>59.819630597875566</v>
      </c>
      <c r="AC220" s="21">
        <f>AC200-Baseline!AC200</f>
        <v>58.542954911963342</v>
      </c>
      <c r="AD220" s="21">
        <f>AD200-Baseline!AD200</f>
        <v>57.293925223282073</v>
      </c>
      <c r="AE220" s="21">
        <f>AE200-Baseline!AE200</f>
        <v>56.074294543175554</v>
      </c>
      <c r="AF220" s="21">
        <f>AF200-Baseline!AF200</f>
        <v>54.867811927436854</v>
      </c>
      <c r="AG220" s="21">
        <f>AG200-Baseline!AG200</f>
        <v>53.676458335415816</v>
      </c>
      <c r="AH220" s="21">
        <f>AH200-Baseline!AH200</f>
        <v>52.502305104621556</v>
      </c>
      <c r="AI220" s="21">
        <f>AI200-Baseline!AI200</f>
        <v>51.347879041703671</v>
      </c>
      <c r="AJ220" s="21">
        <f>AJ200-Baseline!AJ200</f>
        <v>50.455464179196085</v>
      </c>
      <c r="AK220" s="21">
        <f>AK200-Baseline!AK200</f>
        <v>49.570786378986995</v>
      </c>
      <c r="AL220" s="21">
        <f>AL200-Baseline!AL200</f>
        <v>48.694779694266039</v>
      </c>
      <c r="AM220" s="21">
        <f>AM200-Baseline!AM200</f>
        <v>47.827915011303695</v>
      </c>
      <c r="AN220" s="21">
        <f>AN200-Baseline!AN200</f>
        <v>46.97034082001678</v>
      </c>
      <c r="AO220" s="21">
        <f>AO200-Baseline!AO200</f>
        <v>46.122072400749587</v>
      </c>
      <c r="AP220" s="21">
        <f>AP200-Baseline!AP200</f>
        <v>45.283324647418624</v>
      </c>
      <c r="AQ220" s="21">
        <f>AQ200-Baseline!AQ200</f>
        <v>44.454336466511919</v>
      </c>
      <c r="AR220" s="21">
        <f>AR200-Baseline!AR200</f>
        <v>43.635240657888069</v>
      </c>
      <c r="AS220" s="21">
        <f>AS200-Baseline!AS200</f>
        <v>42.826141657335668</v>
      </c>
      <c r="AT220" s="21">
        <f>AT200-Baseline!AT200</f>
        <v>42.027147962113254</v>
      </c>
      <c r="AU220" s="21">
        <f>AU200-Baseline!AU200</f>
        <v>41.238368133096053</v>
      </c>
      <c r="AV220" s="21">
        <f>AV200-Baseline!AV200</f>
        <v>40.459887348793728</v>
      </c>
      <c r="AW220" s="21">
        <f>AW200-Baseline!AW200</f>
        <v>39.691770679174233</v>
      </c>
      <c r="AX220" s="21">
        <f>AX200-Baseline!AX200</f>
        <v>38.934073686965547</v>
      </c>
      <c r="AY220" s="21">
        <f>AY200-Baseline!AY200</f>
        <v>38.186842229025899</v>
      </c>
      <c r="AZ220" s="21">
        <f>AZ200-Baseline!AZ200</f>
        <v>37.450110209006688</v>
      </c>
      <c r="BA220" s="21">
        <f>BA200-Baseline!BA200</f>
        <v>36.723899465940988</v>
      </c>
      <c r="BB220" s="21">
        <f>BB200-Baseline!BB200</f>
        <v>36.008221756543854</v>
      </c>
    </row>
    <row r="221" spans="1:54" outlineLevel="2">
      <c r="A221" s="562"/>
      <c r="B221" s="150" t="s">
        <v>498</v>
      </c>
      <c r="C221" s="19"/>
      <c r="D221" s="135" t="s">
        <v>389</v>
      </c>
      <c r="E221" s="21">
        <f>E201-Baseline!E201</f>
        <v>59.995709348929026</v>
      </c>
      <c r="F221" s="21">
        <f>F201-Baseline!F201</f>
        <v>58.107126550006654</v>
      </c>
      <c r="G221" s="21">
        <f>G201-Baseline!G201</f>
        <v>55.80353872219861</v>
      </c>
      <c r="H221" s="21">
        <f>H201-Baseline!H201</f>
        <v>53.217625768228928</v>
      </c>
      <c r="I221" s="21">
        <f>I201-Baseline!I201</f>
        <v>50.466529503888623</v>
      </c>
      <c r="J221" s="21">
        <f>J201-Baseline!J201</f>
        <v>50.266938221328317</v>
      </c>
      <c r="K221" s="21">
        <f>K201-Baseline!K201</f>
        <v>48.674937237976437</v>
      </c>
      <c r="L221" s="21">
        <f>L201-Baseline!L201</f>
        <v>47.395272570632073</v>
      </c>
      <c r="M221" s="21">
        <f>M201-Baseline!M201</f>
        <v>46.571950587783306</v>
      </c>
      <c r="N221" s="21">
        <f>N201-Baseline!N201</f>
        <v>45.405521857355509</v>
      </c>
      <c r="O221" s="21">
        <f>O201-Baseline!O201</f>
        <v>44.369597631327608</v>
      </c>
      <c r="P221" s="21">
        <f>P201-Baseline!P201</f>
        <v>43.408746649123231</v>
      </c>
      <c r="Q221" s="21">
        <f>Q201-Baseline!Q201</f>
        <v>42.406845510857757</v>
      </c>
      <c r="R221" s="21">
        <f>R201-Baseline!R201</f>
        <v>41.455886895603662</v>
      </c>
      <c r="S221" s="21">
        <f>S201-Baseline!S201</f>
        <v>40.524440468085004</v>
      </c>
      <c r="T221" s="21">
        <f>T201-Baseline!T201</f>
        <v>39.605188695837199</v>
      </c>
      <c r="U221" s="21">
        <f>U201-Baseline!U201</f>
        <v>38.714244859072998</v>
      </c>
      <c r="V221" s="21">
        <f>V201-Baseline!V201</f>
        <v>37.844604689481713</v>
      </c>
      <c r="W221" s="21">
        <f>W201-Baseline!W201</f>
        <v>36.994528716573491</v>
      </c>
      <c r="X221" s="21">
        <f>X201-Baseline!X201</f>
        <v>36.166245552170672</v>
      </c>
      <c r="Y221" s="21">
        <f>Y201-Baseline!Y201</f>
        <v>35.357753678648287</v>
      </c>
      <c r="Z221" s="21">
        <f>Z201-Baseline!Z201</f>
        <v>34.568576700424927</v>
      </c>
      <c r="AA221" s="21">
        <f>AA201-Baseline!AA201</f>
        <v>33.798623394055021</v>
      </c>
      <c r="AB221" s="21">
        <f>AB201-Baseline!AB201</f>
        <v>33.04709583744264</v>
      </c>
      <c r="AC221" s="21">
        <f>AC201-Baseline!AC201</f>
        <v>32.296718702200522</v>
      </c>
      <c r="AD221" s="21">
        <f>AD201-Baseline!AD201</f>
        <v>31.56536405177776</v>
      </c>
      <c r="AE221" s="21">
        <f>AE201-Baseline!AE201</f>
        <v>30.847836762742247</v>
      </c>
      <c r="AF221" s="21">
        <f>AF201-Baseline!AF201</f>
        <v>30.142868794276819</v>
      </c>
      <c r="AG221" s="21">
        <f>AG201-Baseline!AG201</f>
        <v>29.449798657517306</v>
      </c>
      <c r="AH221" s="21">
        <f>AH201-Baseline!AH201</f>
        <v>28.768658619574254</v>
      </c>
      <c r="AI221" s="21">
        <f>AI201-Baseline!AI201</f>
        <v>28.100392391040785</v>
      </c>
      <c r="AJ221" s="21">
        <f>AJ201-Baseline!AJ201</f>
        <v>27.577682069109496</v>
      </c>
      <c r="AK221" s="21">
        <f>AK201-Baseline!AK201</f>
        <v>27.061492638631062</v>
      </c>
      <c r="AL221" s="21">
        <f>AL201-Baseline!AL201</f>
        <v>26.55192820186728</v>
      </c>
      <c r="AM221" s="21">
        <f>AM201-Baseline!AM201</f>
        <v>26.049111749043742</v>
      </c>
      <c r="AN221" s="21">
        <f>AN201-Baseline!AN201</f>
        <v>25.553097858668409</v>
      </c>
      <c r="AO221" s="21">
        <f>AO201-Baseline!AO201</f>
        <v>25.063863689673504</v>
      </c>
      <c r="AP221" s="21">
        <f>AP201-Baseline!AP201</f>
        <v>24.58144096376698</v>
      </c>
      <c r="AQ221" s="21">
        <f>AQ201-Baseline!AQ201</f>
        <v>24.105860239336511</v>
      </c>
      <c r="AR221" s="21">
        <f>AR201-Baseline!AR201</f>
        <v>23.63713461352712</v>
      </c>
      <c r="AS221" s="21">
        <f>AS201-Baseline!AS201</f>
        <v>23.175263674903736</v>
      </c>
      <c r="AT221" s="21">
        <f>AT201-Baseline!AT201</f>
        <v>22.720243173880323</v>
      </c>
      <c r="AU221" s="21">
        <f>AU201-Baseline!AU201</f>
        <v>22.272068341630103</v>
      </c>
      <c r="AV221" s="21">
        <f>AV201-Baseline!AV201</f>
        <v>21.830727130129432</v>
      </c>
      <c r="AW221" s="21">
        <f>AW201-Baseline!AW201</f>
        <v>21.396201062790748</v>
      </c>
      <c r="AX221" s="21">
        <f>AX201-Baseline!AX201</f>
        <v>20.968467115514539</v>
      </c>
      <c r="AY221" s="21">
        <f>AY201-Baseline!AY201</f>
        <v>20.547498415084306</v>
      </c>
      <c r="AZ221" s="21">
        <f>AZ201-Baseline!AZ201</f>
        <v>20.133263968128805</v>
      </c>
      <c r="BA221" s="21">
        <f>BA201-Baseline!BA201</f>
        <v>19.725728542969538</v>
      </c>
      <c r="BB221" s="21">
        <f>BB201-Baseline!BB201</f>
        <v>19.324853232340029</v>
      </c>
    </row>
    <row r="222" spans="1:54" outlineLevel="2">
      <c r="A222" s="563"/>
      <c r="B222" s="150" t="s">
        <v>499</v>
      </c>
      <c r="C222" s="19"/>
      <c r="D222" s="135" t="s">
        <v>389</v>
      </c>
      <c r="E222" s="21">
        <f>E202-Baseline!E202</f>
        <v>148.94477691579272</v>
      </c>
      <c r="F222" s="21">
        <f>F202-Baseline!F202</f>
        <v>144.52868343223983</v>
      </c>
      <c r="G222" s="21">
        <f>G202-Baseline!G202</f>
        <v>139.05127485575238</v>
      </c>
      <c r="H222" s="21">
        <f>H202-Baseline!H202</f>
        <v>132.83929838940261</v>
      </c>
      <c r="I222" s="21">
        <f>I202-Baseline!I202</f>
        <v>126.18339212267026</v>
      </c>
      <c r="J222" s="21">
        <f>J202-Baseline!J202</f>
        <v>126.74914132731803</v>
      </c>
      <c r="K222" s="21">
        <f>K202-Baseline!K202</f>
        <v>123.01429702950858</v>
      </c>
      <c r="L222" s="21">
        <f>L202-Baseline!L202</f>
        <v>120.05103013342926</v>
      </c>
      <c r="M222" s="21">
        <f>M202-Baseline!M202</f>
        <v>118.23074674038635</v>
      </c>
      <c r="N222" s="21">
        <f>N202-Baseline!N202</f>
        <v>115.52425808559067</v>
      </c>
      <c r="O222" s="21">
        <f>O202-Baseline!O202</f>
        <v>113.13539259559889</v>
      </c>
      <c r="P222" s="21">
        <f>P202-Baseline!P202</f>
        <v>110.92461173168864</v>
      </c>
      <c r="Q222" s="21">
        <f>Q202-Baseline!Q202</f>
        <v>108.59561952702917</v>
      </c>
      <c r="R222" s="21">
        <f>R202-Baseline!R202</f>
        <v>106.38424479590398</v>
      </c>
      <c r="S222" s="21">
        <f>S202-Baseline!S202</f>
        <v>104.20751028573244</v>
      </c>
      <c r="T222" s="21">
        <f>T202-Baseline!T202</f>
        <v>102.05026650745118</v>
      </c>
      <c r="U222" s="21">
        <f>U202-Baseline!U202</f>
        <v>99.954490790765476</v>
      </c>
      <c r="V222" s="21">
        <f>V202-Baseline!V202</f>
        <v>97.902636356365235</v>
      </c>
      <c r="W222" s="21">
        <f>W202-Baseline!W202</f>
        <v>95.890663718749508</v>
      </c>
      <c r="X222" s="21">
        <f>X202-Baseline!X202</f>
        <v>93.924801101838739</v>
      </c>
      <c r="Y222" s="21">
        <f>Y202-Baseline!Y202</f>
        <v>92.000302753733806</v>
      </c>
      <c r="Z222" s="21">
        <f>Z202-Baseline!Z202</f>
        <v>90.116354274459567</v>
      </c>
      <c r="AA222" s="21">
        <f>AA202-Baseline!AA202</f>
        <v>88.273131665718211</v>
      </c>
      <c r="AB222" s="21">
        <f>AB202-Baseline!AB202</f>
        <v>86.468953219086288</v>
      </c>
      <c r="AC222" s="21">
        <f>AC202-Baseline!AC202</f>
        <v>84.65254478781867</v>
      </c>
      <c r="AD222" s="21">
        <f>AD202-Baseline!AD202</f>
        <v>82.872307510572654</v>
      </c>
      <c r="AE222" s="21">
        <f>AE202-Baseline!AE202</f>
        <v>81.119564793722418</v>
      </c>
      <c r="AF222" s="21">
        <f>AF202-Baseline!AF202</f>
        <v>79.390978969657311</v>
      </c>
      <c r="AG222" s="21">
        <f>AG202-Baseline!AG202</f>
        <v>77.685020644178337</v>
      </c>
      <c r="AH222" s="21">
        <f>AH202-Baseline!AH202</f>
        <v>76.002231897688475</v>
      </c>
      <c r="AI222" s="21">
        <f>AI202-Baseline!AI202</f>
        <v>74.345869110376682</v>
      </c>
      <c r="AJ222" s="21">
        <f>AJ202-Baseline!AJ202</f>
        <v>73.067698402487594</v>
      </c>
      <c r="AK222" s="21">
        <f>AK202-Baseline!AK202</f>
        <v>71.800645171749466</v>
      </c>
      <c r="AL222" s="21">
        <f>AL202-Baseline!AL202</f>
        <v>70.545267383259258</v>
      </c>
      <c r="AM222" s="21">
        <f>AM202-Baseline!AM202</f>
        <v>69.302172868743654</v>
      </c>
      <c r="AN222" s="21">
        <f>AN202-Baseline!AN202</f>
        <v>68.071757302500274</v>
      </c>
      <c r="AO222" s="21">
        <f>AO202-Baseline!AO202</f>
        <v>66.854177209642785</v>
      </c>
      <c r="AP222" s="21">
        <f>AP202-Baseline!AP202</f>
        <v>65.649746325231149</v>
      </c>
      <c r="AQ222" s="21">
        <f>AQ202-Baseline!AQ202</f>
        <v>64.45876852122656</v>
      </c>
      <c r="AR222" s="21">
        <f>AR202-Baseline!AR202</f>
        <v>63.281489085883997</v>
      </c>
      <c r="AS222" s="21">
        <f>AS202-Baseline!AS202</f>
        <v>62.11810679661756</v>
      </c>
      <c r="AT222" s="21">
        <f>AT202-Baseline!AT202</f>
        <v>60.968803087353486</v>
      </c>
      <c r="AU222" s="21">
        <f>AU202-Baseline!AU202</f>
        <v>59.833752176074043</v>
      </c>
      <c r="AV222" s="21">
        <f>AV202-Baseline!AV202</f>
        <v>58.713100954814145</v>
      </c>
      <c r="AW222" s="21">
        <f>AW202-Baseline!AW202</f>
        <v>57.606971697811048</v>
      </c>
      <c r="AX222" s="21">
        <f>AX202-Baseline!AX202</f>
        <v>56.515467860709769</v>
      </c>
      <c r="AY222" s="21">
        <f>AY202-Baseline!AY202</f>
        <v>55.438676327157502</v>
      </c>
      <c r="AZ222" s="21">
        <f>AZ202-Baseline!AZ202</f>
        <v>54.376666741382714</v>
      </c>
      <c r="BA222" s="21">
        <f>BA202-Baseline!BA202</f>
        <v>53.329491296063544</v>
      </c>
      <c r="BB222" s="21">
        <f>BB202-Baseline!BB202</f>
        <v>52.29718655850936</v>
      </c>
    </row>
    <row r="223" spans="1:54" outlineLevel="2">
      <c r="B223" s="19"/>
      <c r="C223" s="19"/>
      <c r="D223" s="19"/>
      <c r="E223" s="15"/>
    </row>
    <row r="224" spans="1:54" outlineLevel="2">
      <c r="A224" s="561" t="s">
        <v>500</v>
      </c>
      <c r="B224" s="150" t="s">
        <v>497</v>
      </c>
      <c r="C224" s="19"/>
      <c r="D224" s="135" t="s">
        <v>389</v>
      </c>
      <c r="E224" s="21">
        <f>E204-Baseline!E204</f>
        <v>104.32969163016872</v>
      </c>
      <c r="F224" s="21">
        <f>F204-Baseline!F204</f>
        <v>205.72905440813634</v>
      </c>
      <c r="G224" s="21">
        <f>G204-Baseline!G204</f>
        <v>303.13295482909268</v>
      </c>
      <c r="H224" s="21">
        <f>H204-Baseline!H204</f>
        <v>396.02639763417926</v>
      </c>
      <c r="I224" s="21">
        <f>I204-Baseline!I204</f>
        <v>484.35536917192462</v>
      </c>
      <c r="J224" s="21">
        <f>J204-Baseline!J204</f>
        <v>572.98001522560492</v>
      </c>
      <c r="K224" s="21">
        <f>K204-Baseline!K204</f>
        <v>658.78612729231111</v>
      </c>
      <c r="L224" s="21">
        <f>L204-Baseline!L204</f>
        <v>742.54355643172721</v>
      </c>
      <c r="M224" s="21">
        <f>M204-Baseline!M204</f>
        <v>825.0313940031233</v>
      </c>
      <c r="N224" s="21">
        <f>N204-Baseline!N204</f>
        <v>905.39767889684947</v>
      </c>
      <c r="O224" s="21">
        <f>O204-Baseline!O204</f>
        <v>984.07373103787745</v>
      </c>
      <c r="P224" s="21">
        <f>P204-Baseline!P204</f>
        <v>1061.1694815476221</v>
      </c>
      <c r="Q224" s="21">
        <f>Q204-Baseline!Q204</f>
        <v>1136.5902260709502</v>
      </c>
      <c r="R224" s="21">
        <f>R204-Baseline!R204</f>
        <v>1210.5958655278994</v>
      </c>
      <c r="S224" s="21">
        <f>S204-Baseline!S204</f>
        <v>1283.0192147496557</v>
      </c>
      <c r="T224" s="21">
        <f>T204-Baseline!T204</f>
        <v>1353.8642724402059</v>
      </c>
      <c r="U224" s="21">
        <f>U204-Baseline!U204</f>
        <v>1423.1652002088383</v>
      </c>
      <c r="V224" s="21">
        <f>V204-Baseline!V204</f>
        <v>1491.1100961705417</v>
      </c>
      <c r="W224" s="21">
        <f>W204-Baseline!W204</f>
        <v>1557.5491726526977</v>
      </c>
      <c r="X224" s="21">
        <f>X204-Baseline!X204</f>
        <v>1622.6629494712897</v>
      </c>
      <c r="Y224" s="21">
        <f>Y204-Baseline!Y204</f>
        <v>1686.3157933637353</v>
      </c>
      <c r="Z224" s="21">
        <f>Z204-Baseline!Z204</f>
        <v>1748.6757660688904</v>
      </c>
      <c r="AA224" s="21">
        <f>AA204-Baseline!AA204</f>
        <v>1809.7580201691346</v>
      </c>
      <c r="AB224" s="21">
        <f>AB204-Baseline!AB204</f>
        <v>1869.5776507670103</v>
      </c>
      <c r="AC224" s="21">
        <f>AC204-Baseline!AC204</f>
        <v>1928.1206056789736</v>
      </c>
      <c r="AD224" s="21">
        <f>AD204-Baseline!AD204</f>
        <v>1985.4145309022556</v>
      </c>
      <c r="AE224" s="21">
        <f>AE204-Baseline!AE204</f>
        <v>2041.4888254454311</v>
      </c>
      <c r="AF224" s="21">
        <f>AF204-Baseline!AF204</f>
        <v>2096.3566373728681</v>
      </c>
      <c r="AG224" s="21">
        <f>AG204-Baseline!AG204</f>
        <v>2150.0330957082838</v>
      </c>
      <c r="AH224" s="21">
        <f>AH204-Baseline!AH204</f>
        <v>2202.5354008129052</v>
      </c>
      <c r="AI224" s="21">
        <f>AI204-Baseline!AI204</f>
        <v>2253.8832798546091</v>
      </c>
      <c r="AJ224" s="21">
        <f>AJ204-Baseline!AJ204</f>
        <v>2304.3387440338051</v>
      </c>
      <c r="AK224" s="21">
        <f>AK204-Baseline!AK204</f>
        <v>2353.9095304127923</v>
      </c>
      <c r="AL224" s="21">
        <f>AL204-Baseline!AL204</f>
        <v>2402.6043101070582</v>
      </c>
      <c r="AM224" s="21">
        <f>AM204-Baseline!AM204</f>
        <v>2450.4322251183617</v>
      </c>
      <c r="AN224" s="21">
        <f>AN204-Baseline!AN204</f>
        <v>2497.4025659383783</v>
      </c>
      <c r="AO224" s="21">
        <f>AO204-Baseline!AO204</f>
        <v>2543.5246383391277</v>
      </c>
      <c r="AP224" s="21">
        <f>AP204-Baseline!AP204</f>
        <v>2588.8079629865465</v>
      </c>
      <c r="AQ224" s="21">
        <f>AQ204-Baseline!AQ204</f>
        <v>2633.2622994530584</v>
      </c>
      <c r="AR224" s="21">
        <f>AR204-Baseline!AR204</f>
        <v>2676.8975401109465</v>
      </c>
      <c r="AS224" s="21">
        <f>AS204-Baseline!AS204</f>
        <v>2719.7236817682819</v>
      </c>
      <c r="AT224" s="21">
        <f>AT204-Baseline!AT204</f>
        <v>2761.7508297303953</v>
      </c>
      <c r="AU224" s="21">
        <f>AU204-Baseline!AU204</f>
        <v>2802.9891978634914</v>
      </c>
      <c r="AV224" s="21">
        <f>AV204-Baseline!AV204</f>
        <v>2843.4490852122854</v>
      </c>
      <c r="AW224" s="21">
        <f>AW204-Baseline!AW204</f>
        <v>2883.1408558914595</v>
      </c>
      <c r="AX224" s="21">
        <f>AX204-Baseline!AX204</f>
        <v>2922.0749295784249</v>
      </c>
      <c r="AY224" s="21">
        <f>AY204-Baseline!AY204</f>
        <v>2960.2617718074507</v>
      </c>
      <c r="AZ224" s="21">
        <f>AZ204-Baseline!AZ204</f>
        <v>2997.7118820164574</v>
      </c>
      <c r="BA224" s="21">
        <f>BA204-Baseline!BA204</f>
        <v>3034.4357814823984</v>
      </c>
      <c r="BB224" s="21">
        <f>BB204-Baseline!BB204</f>
        <v>3070.4440032389421</v>
      </c>
    </row>
    <row r="225" spans="1:54" outlineLevel="2">
      <c r="A225" s="562"/>
      <c r="B225" s="150" t="s">
        <v>498</v>
      </c>
      <c r="C225" s="19"/>
      <c r="D225" s="135" t="s">
        <v>389</v>
      </c>
      <c r="E225" s="21">
        <f>E205-Baseline!E205</f>
        <v>59.995709348929026</v>
      </c>
      <c r="F225" s="21">
        <f>F205-Baseline!F205</f>
        <v>118.10283589893568</v>
      </c>
      <c r="G225" s="21">
        <f>G205-Baseline!G205</f>
        <v>173.90637462113429</v>
      </c>
      <c r="H225" s="21">
        <f>H205-Baseline!H205</f>
        <v>227.12400038936323</v>
      </c>
      <c r="I225" s="21">
        <f>I205-Baseline!I205</f>
        <v>277.59052989325187</v>
      </c>
      <c r="J225" s="21">
        <f>J205-Baseline!J205</f>
        <v>327.85746811458017</v>
      </c>
      <c r="K225" s="21">
        <f>K205-Baseline!K205</f>
        <v>376.53240535255662</v>
      </c>
      <c r="L225" s="21">
        <f>L205-Baseline!L205</f>
        <v>423.9276779231887</v>
      </c>
      <c r="M225" s="21">
        <f>M205-Baseline!M205</f>
        <v>470.499628510972</v>
      </c>
      <c r="N225" s="21">
        <f>N205-Baseline!N205</f>
        <v>515.90515036832755</v>
      </c>
      <c r="O225" s="21">
        <f>O205-Baseline!O205</f>
        <v>560.27474799965512</v>
      </c>
      <c r="P225" s="21">
        <f>P205-Baseline!P205</f>
        <v>603.68349464877838</v>
      </c>
      <c r="Q225" s="21">
        <f>Q205-Baseline!Q205</f>
        <v>646.09034015963618</v>
      </c>
      <c r="R225" s="21">
        <f>R205-Baseline!R205</f>
        <v>687.5462270552398</v>
      </c>
      <c r="S225" s="21">
        <f>S205-Baseline!S205</f>
        <v>728.0706675233248</v>
      </c>
      <c r="T225" s="21">
        <f>T205-Baseline!T205</f>
        <v>767.67585621916203</v>
      </c>
      <c r="U225" s="21">
        <f>U205-Baseline!U205</f>
        <v>806.39010107823503</v>
      </c>
      <c r="V225" s="21">
        <f>V205-Baseline!V205</f>
        <v>844.23470576771672</v>
      </c>
      <c r="W225" s="21">
        <f>W205-Baseline!W205</f>
        <v>881.22923448429026</v>
      </c>
      <c r="X225" s="21">
        <f>X205-Baseline!X205</f>
        <v>917.39548003646098</v>
      </c>
      <c r="Y225" s="21">
        <f>Y205-Baseline!Y205</f>
        <v>952.75323371510922</v>
      </c>
      <c r="Z225" s="21">
        <f>Z205-Baseline!Z205</f>
        <v>987.32181041553417</v>
      </c>
      <c r="AA225" s="21">
        <f>AA205-Baseline!AA205</f>
        <v>1021.1204338095891</v>
      </c>
      <c r="AB225" s="21">
        <f>AB205-Baseline!AB205</f>
        <v>1054.1675296470319</v>
      </c>
      <c r="AC225" s="21">
        <f>AC205-Baseline!AC205</f>
        <v>1086.4642483492323</v>
      </c>
      <c r="AD225" s="21">
        <f>AD205-Baseline!AD205</f>
        <v>1118.0296124010101</v>
      </c>
      <c r="AE225" s="21">
        <f>AE205-Baseline!AE205</f>
        <v>1148.8774491637523</v>
      </c>
      <c r="AF225" s="21">
        <f>AF205-Baseline!AF205</f>
        <v>1179.0203179580292</v>
      </c>
      <c r="AG225" s="21">
        <f>AG205-Baseline!AG205</f>
        <v>1208.4701166155464</v>
      </c>
      <c r="AH225" s="21">
        <f>AH205-Baseline!AH205</f>
        <v>1237.2387752351208</v>
      </c>
      <c r="AI225" s="21">
        <f>AI205-Baseline!AI205</f>
        <v>1265.3391676261615</v>
      </c>
      <c r="AJ225" s="21">
        <f>AJ205-Baseline!AJ205</f>
        <v>1292.9168496952709</v>
      </c>
      <c r="AK225" s="21">
        <f>AK205-Baseline!AK205</f>
        <v>1319.978342333902</v>
      </c>
      <c r="AL225" s="21">
        <f>AL205-Baseline!AL205</f>
        <v>1346.5302705357692</v>
      </c>
      <c r="AM225" s="21">
        <f>AM205-Baseline!AM205</f>
        <v>1372.5793822848129</v>
      </c>
      <c r="AN225" s="21">
        <f>AN205-Baseline!AN205</f>
        <v>1398.1324801434814</v>
      </c>
      <c r="AO225" s="21">
        <f>AO205-Baseline!AO205</f>
        <v>1423.196343833155</v>
      </c>
      <c r="AP225" s="21">
        <f>AP205-Baseline!AP205</f>
        <v>1447.7777847969219</v>
      </c>
      <c r="AQ225" s="21">
        <f>AQ205-Baseline!AQ205</f>
        <v>1471.8836450362585</v>
      </c>
      <c r="AR225" s="21">
        <f>AR205-Baseline!AR205</f>
        <v>1495.5207796497857</v>
      </c>
      <c r="AS225" s="21">
        <f>AS205-Baseline!AS205</f>
        <v>1518.6960433246895</v>
      </c>
      <c r="AT225" s="21">
        <f>AT205-Baseline!AT205</f>
        <v>1541.4162864985699</v>
      </c>
      <c r="AU225" s="21">
        <f>AU205-Baseline!AU205</f>
        <v>1563.6883548402</v>
      </c>
      <c r="AV225" s="21">
        <f>AV205-Baseline!AV205</f>
        <v>1585.5190819703294</v>
      </c>
      <c r="AW225" s="21">
        <f>AW205-Baseline!AW205</f>
        <v>1606.9152830331202</v>
      </c>
      <c r="AX225" s="21">
        <f>AX205-Baseline!AX205</f>
        <v>1627.8837501486348</v>
      </c>
      <c r="AY225" s="21">
        <f>AY205-Baseline!AY205</f>
        <v>1648.4312485637192</v>
      </c>
      <c r="AZ225" s="21">
        <f>AZ205-Baseline!AZ205</f>
        <v>1668.5645125318481</v>
      </c>
      <c r="BA225" s="21">
        <f>BA205-Baseline!BA205</f>
        <v>1688.2902410748177</v>
      </c>
      <c r="BB225" s="21">
        <f>BB205-Baseline!BB205</f>
        <v>1707.6150943071577</v>
      </c>
    </row>
    <row r="226" spans="1:54" outlineLevel="2">
      <c r="A226" s="563"/>
      <c r="B226" s="150" t="s">
        <v>499</v>
      </c>
      <c r="C226" s="19"/>
      <c r="D226" s="135" t="s">
        <v>389</v>
      </c>
      <c r="E226" s="21">
        <f>E206-Baseline!E206</f>
        <v>148.94477691579272</v>
      </c>
      <c r="F226" s="21">
        <f>F206-Baseline!F206</f>
        <v>293.47346034803252</v>
      </c>
      <c r="G226" s="21">
        <f>G206-Baseline!G206</f>
        <v>432.52473520378487</v>
      </c>
      <c r="H226" s="21">
        <f>H206-Baseline!H206</f>
        <v>565.36403359318751</v>
      </c>
      <c r="I226" s="21">
        <f>I206-Baseline!I206</f>
        <v>691.5474257158578</v>
      </c>
      <c r="J226" s="21">
        <f>J206-Baseline!J206</f>
        <v>818.29656704317586</v>
      </c>
      <c r="K226" s="21">
        <f>K206-Baseline!K206</f>
        <v>941.31086407268447</v>
      </c>
      <c r="L226" s="21">
        <f>L206-Baseline!L206</f>
        <v>1061.3618942061137</v>
      </c>
      <c r="M226" s="21">
        <f>M206-Baseline!M206</f>
        <v>1179.5926409465001</v>
      </c>
      <c r="N226" s="21">
        <f>N206-Baseline!N206</f>
        <v>1295.1168990320907</v>
      </c>
      <c r="O226" s="21">
        <f>O206-Baseline!O206</f>
        <v>1408.2522916276896</v>
      </c>
      <c r="P226" s="21">
        <f>P206-Baseline!P206</f>
        <v>1519.1769033593782</v>
      </c>
      <c r="Q226" s="21">
        <f>Q206-Baseline!Q206</f>
        <v>1627.7725228864074</v>
      </c>
      <c r="R226" s="21">
        <f>R206-Baseline!R206</f>
        <v>1734.1567676823113</v>
      </c>
      <c r="S226" s="21">
        <f>S206-Baseline!S206</f>
        <v>1838.3642779680438</v>
      </c>
      <c r="T226" s="21">
        <f>T206-Baseline!T206</f>
        <v>1940.4145444754949</v>
      </c>
      <c r="U226" s="21">
        <f>U206-Baseline!U206</f>
        <v>2040.3690352662604</v>
      </c>
      <c r="V226" s="21">
        <f>V206-Baseline!V206</f>
        <v>2138.2716716226255</v>
      </c>
      <c r="W226" s="21">
        <f>W206-Baseline!W206</f>
        <v>2234.1623353413752</v>
      </c>
      <c r="X226" s="21">
        <f>X206-Baseline!X206</f>
        <v>2328.0871364432141</v>
      </c>
      <c r="Y226" s="21">
        <f>Y206-Baseline!Y206</f>
        <v>2420.0874391969478</v>
      </c>
      <c r="Z226" s="21">
        <f>Z206-Baseline!Z206</f>
        <v>2510.2037934714072</v>
      </c>
      <c r="AA226" s="21">
        <f>AA206-Baseline!AA206</f>
        <v>2598.4769251371254</v>
      </c>
      <c r="AB226" s="21">
        <f>AB206-Baseline!AB206</f>
        <v>2684.9458783562118</v>
      </c>
      <c r="AC226" s="21">
        <f>AC206-Baseline!AC206</f>
        <v>2769.5984231440307</v>
      </c>
      <c r="AD226" s="21">
        <f>AD206-Baseline!AD206</f>
        <v>2852.4707306546034</v>
      </c>
      <c r="AE226" s="21">
        <f>AE206-Baseline!AE206</f>
        <v>2933.5902954483258</v>
      </c>
      <c r="AF226" s="21">
        <f>AF206-Baseline!AF206</f>
        <v>3012.9812744179831</v>
      </c>
      <c r="AG226" s="21">
        <f>AG206-Baseline!AG206</f>
        <v>3090.6662950621612</v>
      </c>
      <c r="AH226" s="21">
        <f>AH206-Baseline!AH206</f>
        <v>3166.6685269598497</v>
      </c>
      <c r="AI226" s="21">
        <f>AI206-Baseline!AI206</f>
        <v>3241.0143960702262</v>
      </c>
      <c r="AJ226" s="21">
        <f>AJ206-Baseline!AJ206</f>
        <v>3314.0820944727138</v>
      </c>
      <c r="AK226" s="21">
        <f>AK206-Baseline!AK206</f>
        <v>3385.8827396444631</v>
      </c>
      <c r="AL226" s="21">
        <f>AL206-Baseline!AL206</f>
        <v>3456.4280070277223</v>
      </c>
      <c r="AM226" s="21">
        <f>AM206-Baseline!AM206</f>
        <v>3525.7301798964659</v>
      </c>
      <c r="AN226" s="21">
        <f>AN206-Baseline!AN206</f>
        <v>3593.8019371989662</v>
      </c>
      <c r="AO226" s="21">
        <f>AO206-Baseline!AO206</f>
        <v>3660.656114408609</v>
      </c>
      <c r="AP226" s="21">
        <f>AP206-Baseline!AP206</f>
        <v>3726.3058607338403</v>
      </c>
      <c r="AQ226" s="21">
        <f>AQ206-Baseline!AQ206</f>
        <v>3790.7646292550667</v>
      </c>
      <c r="AR226" s="21">
        <f>AR206-Baseline!AR206</f>
        <v>3854.0461183409507</v>
      </c>
      <c r="AS226" s="21">
        <f>AS206-Baseline!AS206</f>
        <v>3916.1642251375683</v>
      </c>
      <c r="AT226" s="21">
        <f>AT206-Baseline!AT206</f>
        <v>3977.1330282249219</v>
      </c>
      <c r="AU226" s="21">
        <f>AU206-Baseline!AU206</f>
        <v>4036.966780400996</v>
      </c>
      <c r="AV226" s="21">
        <f>AV206-Baseline!AV206</f>
        <v>4095.6798813558103</v>
      </c>
      <c r="AW226" s="21">
        <f>AW206-Baseline!AW206</f>
        <v>4153.2868530536216</v>
      </c>
      <c r="AX226" s="21">
        <f>AX206-Baseline!AX206</f>
        <v>4209.8023209143312</v>
      </c>
      <c r="AY226" s="21">
        <f>AY206-Baseline!AY206</f>
        <v>4265.2409972414889</v>
      </c>
      <c r="AZ226" s="21">
        <f>AZ206-Baseline!AZ206</f>
        <v>4319.6176639828718</v>
      </c>
      <c r="BA226" s="21">
        <f>BA206-Baseline!BA206</f>
        <v>4372.9471552789355</v>
      </c>
      <c r="BB226" s="21">
        <f>BB206-Baseline!BB206</f>
        <v>4425.2443418374451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activeCell="B27" sqref="B27:S27"/>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483"/>
      <c r="C23" s="483"/>
      <c r="D23" s="483"/>
      <c r="E23" s="483"/>
      <c r="F23" s="483"/>
      <c r="G23" s="483"/>
      <c r="H23" s="483"/>
      <c r="I23" s="483"/>
      <c r="J23" s="483"/>
      <c r="K23" s="483"/>
      <c r="L23" s="483"/>
      <c r="M23" s="483"/>
      <c r="N23" s="483"/>
      <c r="O23" s="483"/>
      <c r="P23" s="483"/>
      <c r="Q23" s="483"/>
      <c r="R23" s="483"/>
      <c r="S23" s="483"/>
    </row>
    <row r="24" spans="1:19">
      <c r="A24" s="158" t="s">
        <v>340</v>
      </c>
      <c r="B24" s="483"/>
      <c r="C24" s="483"/>
      <c r="D24" s="483"/>
      <c r="E24" s="483"/>
      <c r="F24" s="483"/>
      <c r="G24" s="483"/>
      <c r="H24" s="483"/>
      <c r="I24" s="483"/>
      <c r="J24" s="483"/>
      <c r="K24" s="483"/>
      <c r="L24" s="483"/>
      <c r="M24" s="483"/>
      <c r="N24" s="483"/>
      <c r="O24" s="483"/>
      <c r="P24" s="483"/>
      <c r="Q24" s="483"/>
      <c r="R24" s="483"/>
      <c r="S24" s="483"/>
    </row>
    <row r="25" spans="1:19">
      <c r="A25" s="159" t="s">
        <v>395</v>
      </c>
      <c r="B25" s="483"/>
      <c r="C25" s="483"/>
      <c r="D25" s="483"/>
      <c r="E25" s="483"/>
      <c r="F25" s="483"/>
      <c r="G25" s="483"/>
      <c r="H25" s="483"/>
      <c r="I25" s="483"/>
      <c r="J25" s="483"/>
      <c r="K25" s="483"/>
      <c r="L25" s="483"/>
      <c r="M25" s="483"/>
      <c r="N25" s="483"/>
      <c r="O25" s="483"/>
      <c r="P25" s="483"/>
      <c r="Q25" s="483"/>
      <c r="R25" s="483"/>
      <c r="S25" s="483"/>
    </row>
    <row r="26" spans="1:19">
      <c r="A26" s="159" t="s">
        <v>471</v>
      </c>
      <c r="B26" s="483"/>
      <c r="C26" s="483"/>
      <c r="D26" s="483"/>
      <c r="E26" s="483"/>
      <c r="F26" s="483"/>
      <c r="G26" s="483"/>
      <c r="H26" s="483"/>
      <c r="I26" s="483"/>
      <c r="J26" s="483"/>
      <c r="K26" s="483"/>
      <c r="L26" s="483"/>
      <c r="M26" s="483"/>
      <c r="N26" s="483"/>
      <c r="O26" s="483"/>
      <c r="P26" s="483"/>
      <c r="Q26" s="483"/>
      <c r="R26" s="483"/>
      <c r="S26" s="483"/>
    </row>
    <row r="27" spans="1:19">
      <c r="A27" s="159" t="s">
        <v>472</v>
      </c>
      <c r="B27" s="483"/>
      <c r="C27" s="483"/>
      <c r="D27" s="483"/>
      <c r="E27" s="483"/>
      <c r="F27" s="483"/>
      <c r="G27" s="483"/>
      <c r="H27" s="483"/>
      <c r="I27" s="483"/>
      <c r="J27" s="483"/>
      <c r="K27" s="483"/>
      <c r="L27" s="483"/>
      <c r="M27" s="483"/>
      <c r="N27" s="483"/>
      <c r="O27" s="483"/>
      <c r="P27" s="483"/>
      <c r="Q27" s="483"/>
      <c r="R27" s="483"/>
      <c r="S27" s="483"/>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21"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topLeftCell="A25" zoomScale="85" zoomScaleNormal="85" workbookViewId="0">
      <selection activeCell="B20" sqref="B2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86"/>
      <c r="E4" s="53" t="s">
        <v>334</v>
      </c>
      <c r="F4" s="91"/>
      <c r="G4" s="28"/>
      <c r="H4" s="10"/>
      <c r="I4" s="497"/>
      <c r="J4" s="498"/>
      <c r="K4" s="498"/>
      <c r="L4" s="498"/>
      <c r="M4" s="498"/>
      <c r="N4" s="499"/>
      <c r="P4" s="503"/>
      <c r="Q4" s="504"/>
      <c r="R4" s="504"/>
      <c r="S4" s="504"/>
      <c r="T4" s="504"/>
      <c r="U4" s="505"/>
    </row>
    <row r="5" spans="1:21" outlineLevel="1">
      <c r="A5" s="13" t="s">
        <v>335</v>
      </c>
      <c r="B5" s="88"/>
      <c r="E5" s="14"/>
      <c r="H5" s="10"/>
      <c r="I5" s="601"/>
      <c r="J5" s="507"/>
      <c r="K5" s="507"/>
      <c r="L5" s="507"/>
      <c r="M5" s="507"/>
      <c r="N5" s="508"/>
      <c r="P5" s="601"/>
      <c r="Q5" s="507"/>
      <c r="R5" s="507"/>
      <c r="S5" s="507"/>
      <c r="T5" s="507"/>
      <c r="U5" s="508"/>
    </row>
    <row r="6" spans="1:21" outlineLevel="1">
      <c r="A6" s="13" t="s">
        <v>339</v>
      </c>
      <c r="B6" s="88"/>
      <c r="E6" s="53" t="s">
        <v>341</v>
      </c>
      <c r="F6" s="90"/>
      <c r="H6" s="10"/>
      <c r="I6" s="509"/>
      <c r="J6" s="510"/>
      <c r="K6" s="510"/>
      <c r="L6" s="510"/>
      <c r="M6" s="510"/>
      <c r="N6" s="511"/>
      <c r="P6" s="509"/>
      <c r="Q6" s="510"/>
      <c r="R6" s="510"/>
      <c r="S6" s="510"/>
      <c r="T6" s="510"/>
      <c r="U6" s="511"/>
    </row>
    <row r="7" spans="1:21" outlineLevel="1">
      <c r="A7" s="13" t="s">
        <v>343</v>
      </c>
      <c r="B7" s="88"/>
      <c r="E7" s="14"/>
      <c r="H7" s="10"/>
      <c r="I7" s="509"/>
      <c r="J7" s="510"/>
      <c r="K7" s="510"/>
      <c r="L7" s="510"/>
      <c r="M7" s="510"/>
      <c r="N7" s="511"/>
      <c r="P7" s="509"/>
      <c r="Q7" s="510"/>
      <c r="R7" s="510"/>
      <c r="S7" s="510"/>
      <c r="T7" s="510"/>
      <c r="U7" s="511"/>
    </row>
    <row r="8" spans="1:21" ht="41" outlineLevel="1" thickBot="1">
      <c r="A8" s="34" t="s">
        <v>345</v>
      </c>
      <c r="B8" s="89"/>
      <c r="E8" s="14"/>
      <c r="H8" s="10"/>
      <c r="I8" s="509"/>
      <c r="J8" s="510"/>
      <c r="K8" s="510"/>
      <c r="L8" s="510"/>
      <c r="M8" s="510"/>
      <c r="N8" s="511"/>
      <c r="P8" s="509"/>
      <c r="Q8" s="510"/>
      <c r="R8" s="510"/>
      <c r="S8" s="510"/>
      <c r="T8" s="510"/>
      <c r="U8" s="511"/>
    </row>
    <row r="9" spans="1:21" outlineLevel="1">
      <c r="E9" s="14"/>
      <c r="H9" s="10"/>
      <c r="I9" s="509"/>
      <c r="J9" s="510"/>
      <c r="K9" s="510"/>
      <c r="L9" s="510"/>
      <c r="M9" s="510"/>
      <c r="N9" s="511"/>
      <c r="P9" s="509"/>
      <c r="Q9" s="510"/>
      <c r="R9" s="510"/>
      <c r="S9" s="510"/>
      <c r="T9" s="510"/>
      <c r="U9" s="511"/>
    </row>
    <row r="10" spans="1:21" ht="14" outlineLevel="1" thickBot="1">
      <c r="A10" s="32" t="s">
        <v>347</v>
      </c>
      <c r="B10" s="35"/>
      <c r="E10" s="14"/>
      <c r="H10" s="10"/>
      <c r="I10" s="509"/>
      <c r="J10" s="510"/>
      <c r="K10" s="510"/>
      <c r="L10" s="510"/>
      <c r="M10" s="510"/>
      <c r="N10" s="511"/>
      <c r="P10" s="509"/>
      <c r="Q10" s="510"/>
      <c r="R10" s="510"/>
      <c r="S10" s="510"/>
      <c r="T10" s="510"/>
      <c r="U10" s="511"/>
    </row>
    <row r="11" spans="1:21" outlineLevel="1">
      <c r="A11" s="16"/>
      <c r="H11" s="10"/>
      <c r="I11" s="509"/>
      <c r="J11" s="510"/>
      <c r="K11" s="510"/>
      <c r="L11" s="510"/>
      <c r="M11" s="510"/>
      <c r="N11" s="511"/>
      <c r="P11" s="509"/>
      <c r="Q11" s="510"/>
      <c r="R11" s="510"/>
      <c r="S11" s="510"/>
      <c r="T11" s="510"/>
      <c r="U11" s="511"/>
    </row>
    <row r="12" spans="1:21" ht="40.5" outlineLevel="1">
      <c r="A12" s="26" t="s">
        <v>348</v>
      </c>
      <c r="B12" s="26" t="s">
        <v>349</v>
      </c>
      <c r="C12" s="26" t="s">
        <v>350</v>
      </c>
      <c r="D12" s="26" t="s">
        <v>351</v>
      </c>
      <c r="E12" s="26" t="s">
        <v>352</v>
      </c>
      <c r="F12" s="26" t="s">
        <v>353</v>
      </c>
      <c r="G12" s="26" t="s">
        <v>354</v>
      </c>
      <c r="I12" s="509"/>
      <c r="J12" s="510"/>
      <c r="K12" s="510"/>
      <c r="L12" s="510"/>
      <c r="M12" s="510"/>
      <c r="N12" s="511"/>
      <c r="P12" s="509"/>
      <c r="Q12" s="510"/>
      <c r="R12" s="510"/>
      <c r="S12" s="510"/>
      <c r="T12" s="510"/>
      <c r="U12" s="511"/>
    </row>
    <row r="13" spans="1:21" outlineLevel="1">
      <c r="A13" s="58">
        <v>2035</v>
      </c>
      <c r="B13" s="21">
        <f t="shared" ref="B13:B18" si="0">INDEX($E$204:$AW$204,1,MATCH($A13,$E$53:$BB$53,0))</f>
        <v>0</v>
      </c>
      <c r="C13" s="21">
        <f>B13-Baseline!B13</f>
        <v>825.0313940031233</v>
      </c>
      <c r="D13" s="21">
        <f t="shared" ref="D13:D18" si="1">INDEX($E$205:$AW$205,1,MATCH($A13,$E$53:$BB$53,0))</f>
        <v>0</v>
      </c>
      <c r="E13" s="21">
        <f>D13-Baseline!D13</f>
        <v>470.499628510972</v>
      </c>
      <c r="F13" s="21">
        <f t="shared" ref="F13:F18" si="2">INDEX($E$206:$AW$206,1,MATCH($A13,$E$53:$BB$53,0))</f>
        <v>0</v>
      </c>
      <c r="G13" s="21">
        <f>F13-Baseline!F13</f>
        <v>1179.5926409465001</v>
      </c>
      <c r="I13" s="509"/>
      <c r="J13" s="510"/>
      <c r="K13" s="510"/>
      <c r="L13" s="510"/>
      <c r="M13" s="510"/>
      <c r="N13" s="511"/>
      <c r="P13" s="509"/>
      <c r="Q13" s="510"/>
      <c r="R13" s="510"/>
      <c r="S13" s="510"/>
      <c r="T13" s="510"/>
      <c r="U13" s="511"/>
    </row>
    <row r="14" spans="1:21" outlineLevel="1">
      <c r="A14" s="58">
        <v>2040</v>
      </c>
      <c r="B14" s="21">
        <f t="shared" si="0"/>
        <v>0</v>
      </c>
      <c r="C14" s="21">
        <f>B14-Baseline!B14</f>
        <v>1210.5958655278994</v>
      </c>
      <c r="D14" s="21">
        <f t="shared" si="1"/>
        <v>0</v>
      </c>
      <c r="E14" s="21">
        <f>D14-Baseline!D14</f>
        <v>687.5462270552398</v>
      </c>
      <c r="F14" s="21">
        <f t="shared" si="2"/>
        <v>0</v>
      </c>
      <c r="G14" s="21">
        <f>F14-Baseline!F14</f>
        <v>1734.1567676823113</v>
      </c>
      <c r="I14" s="509"/>
      <c r="J14" s="510"/>
      <c r="K14" s="510"/>
      <c r="L14" s="510"/>
      <c r="M14" s="510"/>
      <c r="N14" s="511"/>
      <c r="P14" s="509"/>
      <c r="Q14" s="510"/>
      <c r="R14" s="510"/>
      <c r="S14" s="510"/>
      <c r="T14" s="510"/>
      <c r="U14" s="511"/>
    </row>
    <row r="15" spans="1:21" outlineLevel="1">
      <c r="A15" s="58">
        <v>2045</v>
      </c>
      <c r="B15" s="21">
        <f t="shared" si="0"/>
        <v>0</v>
      </c>
      <c r="C15" s="21">
        <f>B15-Baseline!B15</f>
        <v>1557.5491726526977</v>
      </c>
      <c r="D15" s="21">
        <f t="shared" si="1"/>
        <v>0</v>
      </c>
      <c r="E15" s="21">
        <f>D15-Baseline!D15</f>
        <v>881.22923448429026</v>
      </c>
      <c r="F15" s="21">
        <f t="shared" si="2"/>
        <v>0</v>
      </c>
      <c r="G15" s="21">
        <f>F15-Baseline!F15</f>
        <v>2234.1623353413752</v>
      </c>
      <c r="I15" s="509"/>
      <c r="J15" s="510"/>
      <c r="K15" s="510"/>
      <c r="L15" s="510"/>
      <c r="M15" s="510"/>
      <c r="N15" s="511"/>
      <c r="P15" s="509"/>
      <c r="Q15" s="510"/>
      <c r="R15" s="510"/>
      <c r="S15" s="510"/>
      <c r="T15" s="510"/>
      <c r="U15" s="511"/>
    </row>
    <row r="16" spans="1:21" outlineLevel="1">
      <c r="A16" s="58">
        <v>2050</v>
      </c>
      <c r="B16" s="21">
        <f t="shared" si="0"/>
        <v>0</v>
      </c>
      <c r="C16" s="21">
        <f>B16-Baseline!B16</f>
        <v>1869.5776507670103</v>
      </c>
      <c r="D16" s="21">
        <f t="shared" si="1"/>
        <v>0</v>
      </c>
      <c r="E16" s="21">
        <f>D16-Baseline!D16</f>
        <v>1054.1675296470319</v>
      </c>
      <c r="F16" s="21">
        <f t="shared" si="2"/>
        <v>0</v>
      </c>
      <c r="G16" s="21">
        <f>F16-Baseline!F16</f>
        <v>2684.9458783562118</v>
      </c>
      <c r="I16" s="509"/>
      <c r="J16" s="510"/>
      <c r="K16" s="510"/>
      <c r="L16" s="510"/>
      <c r="M16" s="510"/>
      <c r="N16" s="511"/>
      <c r="P16" s="509"/>
      <c r="Q16" s="510"/>
      <c r="R16" s="510"/>
      <c r="S16" s="510"/>
      <c r="T16" s="510"/>
      <c r="U16" s="511"/>
    </row>
    <row r="17" spans="1:21" outlineLevel="1">
      <c r="A17" s="58">
        <v>2060</v>
      </c>
      <c r="B17" s="21">
        <f t="shared" si="0"/>
        <v>0</v>
      </c>
      <c r="C17" s="21">
        <f>B17-Baseline!B17</f>
        <v>2402.6043101070582</v>
      </c>
      <c r="D17" s="21">
        <f t="shared" si="1"/>
        <v>0</v>
      </c>
      <c r="E17" s="21">
        <f>D17-Baseline!D17</f>
        <v>1346.5302705357692</v>
      </c>
      <c r="F17" s="21">
        <f t="shared" si="2"/>
        <v>0</v>
      </c>
      <c r="G17" s="21">
        <f>F17-Baseline!F17</f>
        <v>3456.4280070277223</v>
      </c>
      <c r="I17" s="509"/>
      <c r="J17" s="510"/>
      <c r="K17" s="510"/>
      <c r="L17" s="510"/>
      <c r="M17" s="510"/>
      <c r="N17" s="511"/>
      <c r="P17" s="509"/>
      <c r="Q17" s="510"/>
      <c r="R17" s="510"/>
      <c r="S17" s="510"/>
      <c r="T17" s="510"/>
      <c r="U17" s="511"/>
    </row>
    <row r="18" spans="1:21" outlineLevel="1">
      <c r="A18" s="58">
        <v>2070</v>
      </c>
      <c r="B18" s="21">
        <f t="shared" si="0"/>
        <v>0</v>
      </c>
      <c r="C18" s="21">
        <f>B18-Baseline!B18</f>
        <v>2843.4490852122854</v>
      </c>
      <c r="D18" s="21">
        <f t="shared" si="1"/>
        <v>0</v>
      </c>
      <c r="E18" s="21">
        <f>D18-Baseline!D18</f>
        <v>1585.5190819703294</v>
      </c>
      <c r="F18" s="21">
        <f t="shared" si="2"/>
        <v>0</v>
      </c>
      <c r="G18" s="21">
        <f>F18-Baseline!F18</f>
        <v>4095.6798813558103</v>
      </c>
      <c r="I18" s="512"/>
      <c r="J18" s="513"/>
      <c r="K18" s="513"/>
      <c r="L18" s="513"/>
      <c r="M18" s="513"/>
      <c r="N18" s="514"/>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316">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601"/>
      <c r="J21" s="507"/>
      <c r="K21" s="507"/>
      <c r="L21" s="507"/>
      <c r="M21" s="507"/>
      <c r="N21" s="508"/>
      <c r="P21" s="601"/>
      <c r="Q21" s="507"/>
      <c r="R21" s="507"/>
      <c r="S21" s="507"/>
      <c r="T21" s="507"/>
      <c r="U21" s="508"/>
    </row>
    <row r="22" spans="1:21" ht="12.75" customHeight="1" outlineLevel="1">
      <c r="A22" s="154"/>
      <c r="B22" s="155"/>
      <c r="I22" s="509"/>
      <c r="J22" s="510"/>
      <c r="K22" s="510"/>
      <c r="L22" s="510"/>
      <c r="M22" s="510"/>
      <c r="N22" s="511"/>
      <c r="P22" s="509"/>
      <c r="Q22" s="510"/>
      <c r="R22" s="510"/>
      <c r="S22" s="510"/>
      <c r="T22" s="510"/>
      <c r="U22" s="511"/>
    </row>
    <row r="23" spans="1:21" outlineLevel="1">
      <c r="A23" s="154"/>
      <c r="B23" s="533" t="s">
        <v>360</v>
      </c>
      <c r="C23" s="534"/>
      <c r="D23" s="534"/>
      <c r="E23" s="534"/>
      <c r="F23" s="534"/>
      <c r="G23" s="535"/>
      <c r="I23" s="509"/>
      <c r="J23" s="510"/>
      <c r="K23" s="510"/>
      <c r="L23" s="510"/>
      <c r="M23" s="510"/>
      <c r="N23" s="511"/>
      <c r="P23" s="509"/>
      <c r="Q23" s="510"/>
      <c r="R23" s="510"/>
      <c r="S23" s="510"/>
      <c r="T23" s="510"/>
      <c r="U23" s="511"/>
    </row>
    <row r="24" spans="1:21" outlineLevel="1">
      <c r="B24" s="17">
        <v>2027</v>
      </c>
      <c r="C24" s="17">
        <v>2028</v>
      </c>
      <c r="D24" s="17">
        <v>2029</v>
      </c>
      <c r="E24" s="17">
        <v>2030</v>
      </c>
      <c r="F24" s="17">
        <v>2031</v>
      </c>
      <c r="G24" s="17" t="s">
        <v>361</v>
      </c>
      <c r="I24" s="509"/>
      <c r="J24" s="510"/>
      <c r="K24" s="510"/>
      <c r="L24" s="510"/>
      <c r="M24" s="510"/>
      <c r="N24" s="511"/>
      <c r="P24" s="509"/>
      <c r="Q24" s="510"/>
      <c r="R24" s="510"/>
      <c r="S24" s="510"/>
      <c r="T24" s="510"/>
      <c r="U24" s="511"/>
    </row>
    <row r="25" spans="1:21" ht="14" outlineLevel="1" thickBot="1">
      <c r="B25" s="30" t="s">
        <v>362</v>
      </c>
      <c r="C25" s="30" t="s">
        <v>362</v>
      </c>
      <c r="D25" s="30" t="s">
        <v>362</v>
      </c>
      <c r="E25" s="30" t="s">
        <v>362</v>
      </c>
      <c r="F25" s="30" t="s">
        <v>362</v>
      </c>
      <c r="G25" s="30" t="s">
        <v>362</v>
      </c>
      <c r="I25" s="509"/>
      <c r="J25" s="510"/>
      <c r="K25" s="510"/>
      <c r="L25" s="510"/>
      <c r="M25" s="510"/>
      <c r="N25" s="511"/>
      <c r="P25" s="509"/>
      <c r="Q25" s="510"/>
      <c r="R25" s="510"/>
      <c r="S25" s="510"/>
      <c r="T25" s="510"/>
      <c r="U25" s="511"/>
    </row>
    <row r="26" spans="1:21" outlineLevel="1">
      <c r="A26" s="54" t="s">
        <v>363</v>
      </c>
      <c r="B26" s="21">
        <f>E64</f>
        <v>0</v>
      </c>
      <c r="C26" s="21">
        <f>F64</f>
        <v>0</v>
      </c>
      <c r="D26" s="21">
        <f>G64</f>
        <v>0</v>
      </c>
      <c r="E26" s="21">
        <f>H64</f>
        <v>0</v>
      </c>
      <c r="F26" s="21">
        <f>I64</f>
        <v>0</v>
      </c>
      <c r="G26" s="21">
        <f>SUM(J64:BB64)</f>
        <v>0</v>
      </c>
      <c r="I26" s="509"/>
      <c r="J26" s="510"/>
      <c r="K26" s="510"/>
      <c r="L26" s="510"/>
      <c r="M26" s="510"/>
      <c r="N26" s="511"/>
      <c r="P26" s="509"/>
      <c r="Q26" s="510"/>
      <c r="R26" s="510"/>
      <c r="S26" s="510"/>
      <c r="T26" s="510"/>
      <c r="U26" s="511"/>
    </row>
    <row r="27" spans="1:21" outlineLevel="1">
      <c r="A27" s="54" t="s">
        <v>364</v>
      </c>
      <c r="B27" s="21">
        <f>E71+E77</f>
        <v>0</v>
      </c>
      <c r="C27" s="21">
        <f>F71+F77</f>
        <v>0</v>
      </c>
      <c r="D27" s="21">
        <f>G71+G77</f>
        <v>0</v>
      </c>
      <c r="E27" s="21">
        <f>H71+H77</f>
        <v>0</v>
      </c>
      <c r="F27" s="21">
        <f>I71+I77</f>
        <v>0</v>
      </c>
      <c r="G27" s="21">
        <f>SUM(J71:BB71)+SUM(J77:BB77)</f>
        <v>0</v>
      </c>
      <c r="I27" s="509"/>
      <c r="J27" s="510"/>
      <c r="K27" s="510"/>
      <c r="L27" s="510"/>
      <c r="M27" s="510"/>
      <c r="N27" s="511"/>
      <c r="P27" s="509"/>
      <c r="Q27" s="510"/>
      <c r="R27" s="510"/>
      <c r="S27" s="510"/>
      <c r="T27" s="510"/>
      <c r="U27" s="511"/>
    </row>
    <row r="28" spans="1:21" outlineLevel="1">
      <c r="A28" s="154"/>
      <c r="B28" s="248"/>
      <c r="C28" s="248"/>
      <c r="D28" s="248"/>
      <c r="E28" s="248"/>
      <c r="F28" s="248"/>
      <c r="G28" s="248"/>
      <c r="I28" s="509"/>
      <c r="J28" s="510"/>
      <c r="K28" s="510"/>
      <c r="L28" s="510"/>
      <c r="M28" s="510"/>
      <c r="N28" s="511"/>
      <c r="P28" s="509"/>
      <c r="Q28" s="510"/>
      <c r="R28" s="510"/>
      <c r="S28" s="510"/>
      <c r="T28" s="510"/>
      <c r="U28" s="511"/>
    </row>
    <row r="29" spans="1:21" ht="14" outlineLevel="1" thickBot="1">
      <c r="A29" s="154"/>
      <c r="B29" s="248"/>
      <c r="C29" s="248"/>
      <c r="D29" s="248"/>
      <c r="E29" s="248"/>
      <c r="F29" s="248"/>
      <c r="G29" s="248"/>
      <c r="I29" s="509"/>
      <c r="J29" s="510"/>
      <c r="K29" s="510"/>
      <c r="L29" s="510"/>
      <c r="M29" s="510"/>
      <c r="N29" s="511"/>
      <c r="P29" s="509"/>
      <c r="Q29" s="510"/>
      <c r="R29" s="510"/>
      <c r="S29" s="510"/>
      <c r="T29" s="510"/>
      <c r="U29" s="511"/>
    </row>
    <row r="30" spans="1:21" ht="14" outlineLevel="1" thickBot="1">
      <c r="A30" s="308"/>
      <c r="B30" s="309" t="s">
        <v>365</v>
      </c>
      <c r="C30" s="310" t="s">
        <v>366</v>
      </c>
      <c r="D30" s="537" t="s">
        <v>321</v>
      </c>
      <c r="E30" s="538"/>
      <c r="F30" s="538"/>
      <c r="G30" s="539"/>
      <c r="I30" s="509"/>
      <c r="J30" s="510"/>
      <c r="K30" s="510"/>
      <c r="L30" s="510"/>
      <c r="M30" s="510"/>
      <c r="N30" s="511"/>
      <c r="P30" s="509"/>
      <c r="Q30" s="510"/>
      <c r="R30" s="510"/>
      <c r="S30" s="510"/>
      <c r="T30" s="510"/>
      <c r="U30" s="511"/>
    </row>
    <row r="31" spans="1:21" outlineLevel="1">
      <c r="A31" s="530" t="s">
        <v>367</v>
      </c>
      <c r="B31" s="311"/>
      <c r="C31" s="307"/>
      <c r="D31" s="602"/>
      <c r="E31" s="602"/>
      <c r="F31" s="602"/>
      <c r="G31" s="603"/>
      <c r="I31" s="509"/>
      <c r="J31" s="510"/>
      <c r="K31" s="510"/>
      <c r="L31" s="510"/>
      <c r="M31" s="510"/>
      <c r="N31" s="511"/>
      <c r="P31" s="509"/>
      <c r="Q31" s="510"/>
      <c r="R31" s="510"/>
      <c r="S31" s="510"/>
      <c r="T31" s="510"/>
      <c r="U31" s="511"/>
    </row>
    <row r="32" spans="1:21" outlineLevel="1">
      <c r="A32" s="530"/>
      <c r="B32" s="312"/>
      <c r="C32" s="252"/>
      <c r="D32" s="604"/>
      <c r="E32" s="604"/>
      <c r="F32" s="604"/>
      <c r="G32" s="605"/>
      <c r="I32" s="509"/>
      <c r="J32" s="510"/>
      <c r="K32" s="510"/>
      <c r="L32" s="510"/>
      <c r="M32" s="510"/>
      <c r="N32" s="511"/>
      <c r="P32" s="509"/>
      <c r="Q32" s="510"/>
      <c r="R32" s="510"/>
      <c r="S32" s="510"/>
      <c r="T32" s="510"/>
      <c r="U32" s="511"/>
    </row>
    <row r="33" spans="1:21" outlineLevel="1">
      <c r="A33" s="530"/>
      <c r="B33" s="312"/>
      <c r="C33" s="252"/>
      <c r="D33" s="604"/>
      <c r="E33" s="604"/>
      <c r="F33" s="604"/>
      <c r="G33" s="605"/>
      <c r="I33" s="509"/>
      <c r="J33" s="510"/>
      <c r="K33" s="510"/>
      <c r="L33" s="510"/>
      <c r="M33" s="510"/>
      <c r="N33" s="511"/>
      <c r="P33" s="509"/>
      <c r="Q33" s="510"/>
      <c r="R33" s="510"/>
      <c r="S33" s="510"/>
      <c r="T33" s="510"/>
      <c r="U33" s="511"/>
    </row>
    <row r="34" spans="1:21" outlineLevel="1">
      <c r="A34" s="530"/>
      <c r="B34" s="312"/>
      <c r="C34" s="252"/>
      <c r="D34" s="604"/>
      <c r="E34" s="604"/>
      <c r="F34" s="604"/>
      <c r="G34" s="605"/>
      <c r="I34" s="509"/>
      <c r="J34" s="510"/>
      <c r="K34" s="510"/>
      <c r="L34" s="510"/>
      <c r="M34" s="510"/>
      <c r="N34" s="511"/>
      <c r="P34" s="509"/>
      <c r="Q34" s="510"/>
      <c r="R34" s="510"/>
      <c r="S34" s="510"/>
      <c r="T34" s="510"/>
      <c r="U34" s="511"/>
    </row>
    <row r="35" spans="1:21" outlineLevel="1">
      <c r="A35" s="530"/>
      <c r="B35" s="312"/>
      <c r="C35" s="252"/>
      <c r="D35" s="604"/>
      <c r="E35" s="604"/>
      <c r="F35" s="604"/>
      <c r="G35" s="605"/>
      <c r="I35" s="509"/>
      <c r="J35" s="510"/>
      <c r="K35" s="510"/>
      <c r="L35" s="510"/>
      <c r="M35" s="510"/>
      <c r="N35" s="511"/>
      <c r="P35" s="509"/>
      <c r="Q35" s="510"/>
      <c r="R35" s="510"/>
      <c r="S35" s="510"/>
      <c r="T35" s="510"/>
      <c r="U35" s="511"/>
    </row>
    <row r="36" spans="1:21" outlineLevel="1">
      <c r="A36" s="530"/>
      <c r="B36" s="312"/>
      <c r="C36" s="252"/>
      <c r="D36" s="604"/>
      <c r="E36" s="604"/>
      <c r="F36" s="604"/>
      <c r="G36" s="605"/>
      <c r="I36" s="509"/>
      <c r="J36" s="510"/>
      <c r="K36" s="510"/>
      <c r="L36" s="510"/>
      <c r="M36" s="510"/>
      <c r="N36" s="511"/>
      <c r="P36" s="509"/>
      <c r="Q36" s="510"/>
      <c r="R36" s="510"/>
      <c r="S36" s="510"/>
      <c r="T36" s="510"/>
      <c r="U36" s="511"/>
    </row>
    <row r="37" spans="1:21" outlineLevel="1">
      <c r="A37" s="530"/>
      <c r="B37" s="312"/>
      <c r="C37" s="252"/>
      <c r="D37" s="604"/>
      <c r="E37" s="604"/>
      <c r="F37" s="604"/>
      <c r="G37" s="605"/>
      <c r="I37" s="509"/>
      <c r="J37" s="510"/>
      <c r="K37" s="510"/>
      <c r="L37" s="510"/>
      <c r="M37" s="510"/>
      <c r="N37" s="511"/>
      <c r="P37" s="509"/>
      <c r="Q37" s="510"/>
      <c r="R37" s="510"/>
      <c r="S37" s="510"/>
      <c r="T37" s="510"/>
      <c r="U37" s="511"/>
    </row>
    <row r="38" spans="1:21" outlineLevel="1">
      <c r="A38" s="530"/>
      <c r="B38" s="312"/>
      <c r="C38" s="252"/>
      <c r="D38" s="604"/>
      <c r="E38" s="604"/>
      <c r="F38" s="604"/>
      <c r="G38" s="605"/>
      <c r="I38" s="509"/>
      <c r="J38" s="510"/>
      <c r="K38" s="510"/>
      <c r="L38" s="510"/>
      <c r="M38" s="510"/>
      <c r="N38" s="511"/>
      <c r="P38" s="509"/>
      <c r="Q38" s="510"/>
      <c r="R38" s="510"/>
      <c r="S38" s="510"/>
      <c r="T38" s="510"/>
      <c r="U38" s="511"/>
    </row>
    <row r="39" spans="1:21" outlineLevel="1">
      <c r="A39" s="530"/>
      <c r="B39" s="312"/>
      <c r="C39" s="252"/>
      <c r="D39" s="604"/>
      <c r="E39" s="604"/>
      <c r="F39" s="604"/>
      <c r="G39" s="605"/>
      <c r="I39" s="509"/>
      <c r="J39" s="510"/>
      <c r="K39" s="510"/>
      <c r="L39" s="510"/>
      <c r="M39" s="510"/>
      <c r="N39" s="511"/>
      <c r="P39" s="509"/>
      <c r="Q39" s="510"/>
      <c r="R39" s="510"/>
      <c r="S39" s="510"/>
      <c r="T39" s="510"/>
      <c r="U39" s="511"/>
    </row>
    <row r="40" spans="1:21" ht="14" outlineLevel="1" thickBot="1">
      <c r="A40" s="531"/>
      <c r="B40" s="313"/>
      <c r="C40" s="314"/>
      <c r="D40" s="540"/>
      <c r="E40" s="540"/>
      <c r="F40" s="540"/>
      <c r="G40" s="541"/>
      <c r="I40" s="509"/>
      <c r="J40" s="510"/>
      <c r="K40" s="510"/>
      <c r="L40" s="510"/>
      <c r="M40" s="510"/>
      <c r="N40" s="511"/>
      <c r="P40" s="509"/>
      <c r="Q40" s="510"/>
      <c r="R40" s="510"/>
      <c r="S40" s="510"/>
      <c r="T40" s="510"/>
      <c r="U40" s="511"/>
    </row>
    <row r="41" spans="1:21" outlineLevel="1">
      <c r="A41" s="154"/>
      <c r="B41" s="248"/>
      <c r="C41" s="248"/>
      <c r="D41" s="248"/>
      <c r="E41" s="248"/>
      <c r="F41" s="248"/>
      <c r="G41" s="248"/>
      <c r="I41" s="509"/>
      <c r="J41" s="510"/>
      <c r="K41" s="510"/>
      <c r="L41" s="510"/>
      <c r="M41" s="510"/>
      <c r="N41" s="511"/>
      <c r="P41" s="509"/>
      <c r="Q41" s="510"/>
      <c r="R41" s="510"/>
      <c r="S41" s="510"/>
      <c r="T41" s="510"/>
      <c r="U41" s="511"/>
    </row>
    <row r="42" spans="1:21" outlineLevel="1">
      <c r="A42" s="154"/>
      <c r="B42" s="248"/>
      <c r="C42" s="248"/>
      <c r="D42" s="248"/>
      <c r="E42" s="248"/>
      <c r="F42" s="248"/>
      <c r="G42" s="248"/>
      <c r="I42" s="509"/>
      <c r="J42" s="510"/>
      <c r="K42" s="510"/>
      <c r="L42" s="510"/>
      <c r="M42" s="510"/>
      <c r="N42" s="511"/>
      <c r="P42" s="509"/>
      <c r="Q42" s="510"/>
      <c r="R42" s="510"/>
      <c r="S42" s="510"/>
      <c r="T42" s="510"/>
      <c r="U42" s="511"/>
    </row>
    <row r="43" spans="1:21" outlineLevel="1">
      <c r="A43" s="154"/>
      <c r="B43" s="248"/>
      <c r="C43" s="248"/>
      <c r="D43" s="248"/>
      <c r="E43" s="248"/>
      <c r="F43" s="248"/>
      <c r="G43" s="248"/>
      <c r="I43" s="509"/>
      <c r="J43" s="510"/>
      <c r="K43" s="510"/>
      <c r="L43" s="510"/>
      <c r="M43" s="510"/>
      <c r="N43" s="511"/>
      <c r="P43" s="509"/>
      <c r="Q43" s="510"/>
      <c r="R43" s="510"/>
      <c r="S43" s="510"/>
      <c r="T43" s="510"/>
      <c r="U43" s="511"/>
    </row>
    <row r="44" spans="1:21" outlineLevel="1">
      <c r="A44" s="154"/>
      <c r="B44" s="248"/>
      <c r="C44" s="248"/>
      <c r="D44" s="248"/>
      <c r="E44" s="248"/>
      <c r="F44" s="248"/>
      <c r="G44" s="248"/>
      <c r="I44" s="509"/>
      <c r="J44" s="510"/>
      <c r="K44" s="510"/>
      <c r="L44" s="510"/>
      <c r="M44" s="510"/>
      <c r="N44" s="511"/>
      <c r="P44" s="509"/>
      <c r="Q44" s="510"/>
      <c r="R44" s="510"/>
      <c r="S44" s="510"/>
      <c r="T44" s="510"/>
      <c r="U44" s="511"/>
    </row>
    <row r="45" spans="1:21" outlineLevel="1">
      <c r="A45" s="154"/>
      <c r="B45" s="248"/>
      <c r="C45" s="248"/>
      <c r="D45" s="248"/>
      <c r="E45" s="248"/>
      <c r="F45" s="248"/>
      <c r="G45" s="248"/>
      <c r="I45" s="512"/>
      <c r="J45" s="513"/>
      <c r="K45" s="513"/>
      <c r="L45" s="513"/>
      <c r="M45" s="513"/>
      <c r="N45" s="514"/>
      <c r="P45" s="512"/>
      <c r="Q45" s="513"/>
      <c r="R45" s="513"/>
      <c r="S45" s="513"/>
      <c r="T45" s="513"/>
      <c r="U45" s="514"/>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526"/>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522"/>
      <c r="B193" s="150" t="s">
        <v>493</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522"/>
      <c r="B194" s="150" t="s">
        <v>494</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522"/>
      <c r="B195" s="150" t="s">
        <v>495</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522"/>
      <c r="B196" s="150" t="s">
        <v>283</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522"/>
      <c r="B197" s="150" t="s">
        <v>286</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523"/>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522"/>
      <c r="B201" s="150" t="s">
        <v>498</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523"/>
      <c r="B202" s="150" t="s">
        <v>499</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522"/>
      <c r="B205" s="150" t="s">
        <v>502</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523"/>
      <c r="B206" s="150" t="s">
        <v>503</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0.62690816028021545</v>
      </c>
      <c r="F210" s="21">
        <f>F190-Baseline!F190</f>
        <v>0.64237079533708186</v>
      </c>
      <c r="G210" s="21">
        <f>G190-Baseline!G190</f>
        <v>0.65512640045224813</v>
      </c>
      <c r="H210" s="21">
        <f>H190-Baseline!H190</f>
        <v>0.6653723118985112</v>
      </c>
      <c r="I210" s="21">
        <f>I190-Baseline!I190</f>
        <v>0.67329453525162963</v>
      </c>
      <c r="J210" s="21">
        <f>J190-Baseline!J190</f>
        <v>0.15122847353169502</v>
      </c>
      <c r="K210" s="21">
        <f>K190-Baseline!K190</f>
        <v>0.13647515523481565</v>
      </c>
      <c r="L210" s="21">
        <f>L190-Baseline!L190</f>
        <v>0.12275594916092925</v>
      </c>
      <c r="M210" s="21">
        <f>M190-Baseline!M190</f>
        <v>0.11001071074762073</v>
      </c>
      <c r="N210" s="21">
        <f>N190-Baseline!N190</f>
        <v>9.8182419898290518E-2</v>
      </c>
      <c r="O210" s="21">
        <f>O190-Baseline!O190</f>
        <v>8.7217030352474148E-2</v>
      </c>
      <c r="P210" s="21">
        <f>P190-Baseline!P190</f>
        <v>7.7063325944317501E-2</v>
      </c>
      <c r="Q210" s="21">
        <f>Q190-Baseline!Q190</f>
        <v>6.7672783446341395E-2</v>
      </c>
      <c r="R210" s="21">
        <f>R190-Baseline!R190</f>
        <v>5.8999441708549642E-2</v>
      </c>
      <c r="S210" s="21">
        <f>S190-Baseline!S190</f>
        <v>5.099977681531534E-2</v>
      </c>
      <c r="T210" s="21">
        <f>T190-Baseline!T190</f>
        <v>4.3632582994346802E-2</v>
      </c>
      <c r="U210" s="21">
        <f>U190-Baseline!U190</f>
        <v>3.6858859023403877E-2</v>
      </c>
      <c r="V210" s="21">
        <f>V190-Baseline!V190</f>
        <v>3.064169989133262E-2</v>
      </c>
      <c r="W210" s="21">
        <f>W190-Baseline!W190</f>
        <v>2.4946193480425361E-2</v>
      </c>
      <c r="X210" s="21">
        <f>X190-Baseline!X190</f>
        <v>1.9739322047118726E-2</v>
      </c>
      <c r="Y210" s="21">
        <f>Y190-Baseline!Y190</f>
        <v>1.4989868287625555E-2</v>
      </c>
      <c r="Z210" s="21">
        <f>Z190-Baseline!Z190</f>
        <v>1.0668325784281949E-2</v>
      </c>
      <c r="AA210" s="21">
        <f>AA190-Baseline!AA190</f>
        <v>6.7468136371876333E-3</v>
      </c>
      <c r="AB210" s="21">
        <f>AB190-Baseline!AB190</f>
        <v>3.1989950941478549E-3</v>
      </c>
      <c r="AC210" s="21">
        <f>AC190-Baseline!AC190</f>
        <v>5.1719210048414211E-18</v>
      </c>
      <c r="AD210" s="21">
        <f>AD190-Baseline!AD190</f>
        <v>4.9970251254506483E-18</v>
      </c>
      <c r="AE210" s="21">
        <f>AE190-Baseline!AE190</f>
        <v>4.8280435994692253E-18</v>
      </c>
      <c r="AF210" s="21">
        <f>AF190-Baseline!AF190</f>
        <v>4.6647764246079469E-18</v>
      </c>
      <c r="AG210" s="21">
        <f>AG190-Baseline!AG190</f>
        <v>4.507030361940046E-18</v>
      </c>
      <c r="AH210" s="21">
        <f>AH190-Baseline!AH190</f>
        <v>4.3546187071884513E-18</v>
      </c>
      <c r="AI210" s="21">
        <f>AI190-Baseline!AI190</f>
        <v>4.2073610697472958E-18</v>
      </c>
      <c r="AJ210" s="21">
        <f>AJ190-Baseline!AJ190</f>
        <v>4.0848165725701894E-18</v>
      </c>
      <c r="AK210" s="21">
        <f>AK190-Baseline!AK190</f>
        <v>3.9658413325924175E-18</v>
      </c>
      <c r="AL210" s="21">
        <f>AL190-Baseline!AL190</f>
        <v>3.8503313908664242E-18</v>
      </c>
      <c r="AM210" s="21">
        <f>AM190-Baseline!AM190</f>
        <v>3.738185816375169E-18</v>
      </c>
      <c r="AN210" s="21">
        <f>AN190-Baseline!AN190</f>
        <v>3.6293066178399699E-18</v>
      </c>
      <c r="AO210" s="21">
        <f>AO190-Baseline!AO190</f>
        <v>3.5235986580970587E-18</v>
      </c>
      <c r="AP210" s="21">
        <f>AP190-Baseline!AP190</f>
        <v>3.4209695709680174E-18</v>
      </c>
      <c r="AQ210" s="21">
        <f>AQ190-Baseline!AQ190</f>
        <v>3.3213296805514738E-18</v>
      </c>
      <c r="AR210" s="21">
        <f>AR190-Baseline!AR190</f>
        <v>3.2245919228655083E-18</v>
      </c>
      <c r="AS210" s="21">
        <f>AS190-Baseline!AS190</f>
        <v>3.1306717697723381E-18</v>
      </c>
      <c r="AT210" s="21">
        <f>AT190-Baseline!AT190</f>
        <v>3.039487155118775E-18</v>
      </c>
      <c r="AU210" s="21">
        <f>AU190-Baseline!AU190</f>
        <v>2.9509584030279372E-18</v>
      </c>
      <c r="AV210" s="21">
        <f>AV190-Baseline!AV190</f>
        <v>2.8650081582795504E-18</v>
      </c>
      <c r="AW210" s="21">
        <f>AW190-Baseline!AW190</f>
        <v>2.78156131871801E-18</v>
      </c>
      <c r="AX210" s="21">
        <f>AX190-Baseline!AX190</f>
        <v>2.7005449696291359E-18</v>
      </c>
      <c r="AY210" s="21">
        <f>AY190-Baseline!AY190</f>
        <v>2.6218883200282871E-18</v>
      </c>
      <c r="AZ210" s="21">
        <f>AZ190-Baseline!AZ190</f>
        <v>2.5455226408041622E-18</v>
      </c>
      <c r="BA210" s="21">
        <f>BA190-Baseline!BA190</f>
        <v>2.4713812046642351E-18</v>
      </c>
      <c r="BB210" s="21">
        <f>BB190-Baseline!BB190</f>
        <v>2.3993992278293544E-18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14.894267389414768</v>
      </c>
      <c r="F212" s="21">
        <f>F77*F186-Baseline!F77*Baseline!F186</f>
        <v>14.253977298430076</v>
      </c>
      <c r="G212" s="21">
        <f>G77*G186-Baseline!G77*Baseline!G186</f>
        <v>13.524544254969495</v>
      </c>
      <c r="H212" s="21">
        <f>H77*H186-Baseline!H77*Baseline!H186</f>
        <v>12.741417145743583</v>
      </c>
      <c r="I212" s="21">
        <f>I77*I186-Baseline!I77*Baseline!I186</f>
        <v>11.93480365924618</v>
      </c>
      <c r="J212" s="21">
        <f>J77*J186-Baseline!J77*Baseline!J186</f>
        <v>11.874608182203279</v>
      </c>
      <c r="K212" s="21">
        <f>K77*K186-Baseline!K77*Baseline!K186</f>
        <v>11.368782186975533</v>
      </c>
      <c r="L212" s="21">
        <f>L77*L186-Baseline!L77*Baseline!L186</f>
        <v>10.94463784007254</v>
      </c>
      <c r="M212" s="21">
        <f>M77*M186-Baseline!M77*Baseline!M186</f>
        <v>10.632541789453475</v>
      </c>
      <c r="N212" s="21">
        <f>N77*N186-Baseline!N77*Baseline!N186</f>
        <v>10.247971312466939</v>
      </c>
      <c r="O212" s="21">
        <f>O77*O186-Baseline!O77*Baseline!O186</f>
        <v>9.8994831188394929</v>
      </c>
      <c r="P212" s="21">
        <f>P77*P186-Baseline!P77*Baseline!P186</f>
        <v>9.5737507920535698</v>
      </c>
      <c r="Q212" s="21">
        <f>Q77*Q186-Baseline!Q77*Baseline!Q186</f>
        <v>9.2447857193256961</v>
      </c>
      <c r="R212" s="21">
        <f>R77*R186-Baseline!R77*Baseline!R186</f>
        <v>8.9327085037449567</v>
      </c>
      <c r="S212" s="21">
        <f>S77*S186-Baseline!S77*Baseline!S186</f>
        <v>8.6319057732878637</v>
      </c>
      <c r="T212" s="21">
        <f>T77*T186-Baseline!T77*Baseline!T186</f>
        <v>8.3390171981885004</v>
      </c>
      <c r="U212" s="21">
        <f>U77*U186-Baseline!U77*Baseline!U186</f>
        <v>8.0572630427517851</v>
      </c>
      <c r="V212" s="21">
        <f>V77*V186-Baseline!V77*Baseline!V186</f>
        <v>7.7849471478891035</v>
      </c>
      <c r="W212" s="21">
        <f>W77*W186-Baseline!W77*Baseline!W186</f>
        <v>7.5215150220050671</v>
      </c>
      <c r="X212" s="21">
        <f>X77*X186-Baseline!X77*Baseline!X186</f>
        <v>7.267228455289521</v>
      </c>
      <c r="Y212" s="21">
        <f>Y77*Y186-Baseline!Y77*Baseline!Y186</f>
        <v>7.0214892728178988</v>
      </c>
      <c r="Z212" s="21">
        <f>Z77*Z186-Baseline!Z77*Baseline!Z186</f>
        <v>6.7840195804257482</v>
      </c>
      <c r="AA212" s="21">
        <f>AA77*AA186-Baseline!AA77*Baseline!AA186</f>
        <v>6.5546224515404408</v>
      </c>
      <c r="AB212" s="21">
        <f>AB77*AB186-Baseline!AB77*Baseline!AB186</f>
        <v>6.3329681515266634</v>
      </c>
      <c r="AC212" s="21">
        <f>AC77*AC186-Baseline!AC77*Baseline!AC186</f>
        <v>6.1188056597624101</v>
      </c>
      <c r="AD212" s="21">
        <f>AD77*AD186-Baseline!AD77*Baseline!AD186</f>
        <v>5.91189232314834</v>
      </c>
      <c r="AE212" s="21">
        <f>AE77*AE186-Baseline!AE77*Baseline!AE186</f>
        <v>5.7119727484762048</v>
      </c>
      <c r="AF212" s="21">
        <f>AF77*AF186-Baseline!AF77*Baseline!AF186</f>
        <v>5.5188137083437825</v>
      </c>
      <c r="AG212" s="21">
        <f>AG77*AG186-Baseline!AG77*Baseline!AG186</f>
        <v>5.3321876654274449</v>
      </c>
      <c r="AH212" s="21">
        <f>AH77*AH186-Baseline!AH77*Baseline!AH186</f>
        <v>5.1518719820133203</v>
      </c>
      <c r="AI212" s="21">
        <f>AI77*AI186-Baseline!AI77*Baseline!AI186</f>
        <v>4.9776540330404639</v>
      </c>
      <c r="AJ212" s="21">
        <f>AJ77*AJ186-Baseline!AJ77*Baseline!AJ186</f>
        <v>4.8326739042008056</v>
      </c>
      <c r="AK212" s="21">
        <f>AK77*AK186-Baseline!AK77*Baseline!AK186</f>
        <v>4.6919163739180734</v>
      </c>
      <c r="AL212" s="21">
        <f>AL77*AL186-Baseline!AL77*Baseline!AL186</f>
        <v>4.5552586130713877</v>
      </c>
      <c r="AM212" s="21">
        <f>AM77*AM186-Baseline!AM77*Baseline!AM186</f>
        <v>4.4225811911983675</v>
      </c>
      <c r="AN212" s="21">
        <f>AN77*AN186-Baseline!AN77*Baseline!AN186</f>
        <v>4.2937681388318554</v>
      </c>
      <c r="AO212" s="21">
        <f>AO77*AO186-Baseline!AO77*Baseline!AO186</f>
        <v>4.1687069318297016</v>
      </c>
      <c r="AP212" s="21">
        <f>AP77*AP186-Baseline!AP77*Baseline!AP186</f>
        <v>4.0472882852329723</v>
      </c>
      <c r="AQ212" s="21">
        <f>AQ77*AQ186-Baseline!AQ77*Baseline!AQ186</f>
        <v>3.9294061006454823</v>
      </c>
      <c r="AR212" s="21">
        <f>AR77*AR186-Baseline!AR77*Baseline!AR186</f>
        <v>3.8149573796548926</v>
      </c>
      <c r="AS212" s="21">
        <f>AS77*AS186-Baseline!AS77*Baseline!AS186</f>
        <v>3.7038421163973854</v>
      </c>
      <c r="AT212" s="21">
        <f>AT77*AT186-Baseline!AT77*Baseline!AT186</f>
        <v>3.5959632195342501</v>
      </c>
      <c r="AU212" s="21">
        <f>AU77*AU186-Baseline!AU77*Baseline!AU186</f>
        <v>3.4912264268349085</v>
      </c>
      <c r="AV212" s="21">
        <f>AV77*AV186-Baseline!AV77*Baseline!AV186</f>
        <v>3.3895402202461722</v>
      </c>
      <c r="AW212" s="21">
        <f>AW77*AW186-Baseline!AW77*Baseline!AW186</f>
        <v>3.2908157477678537</v>
      </c>
      <c r="AX212" s="21">
        <f>AX77*AX186-Baseline!AX77*Baseline!AX186</f>
        <v>3.1949667454284501</v>
      </c>
      <c r="AY212" s="21">
        <f>AY77*AY186-Baseline!AY77*Baseline!AY186</f>
        <v>3.1019094615800973</v>
      </c>
      <c r="AZ212" s="21">
        <f>AZ77*AZ186-Baseline!AZ77*Baseline!AZ186</f>
        <v>3.0115625840517906</v>
      </c>
      <c r="BA212" s="21">
        <f>BA77*BA186-Baseline!BA77*Baseline!BA186</f>
        <v>2.9238471689868542</v>
      </c>
      <c r="BB212" s="21">
        <f>BB77*BB186-Baseline!BB77*Baseline!BB186</f>
        <v>2.8386865718310235</v>
      </c>
    </row>
    <row r="213" spans="1:54" outlineLevel="2">
      <c r="A213" s="562"/>
      <c r="B213" s="150" t="s">
        <v>493</v>
      </c>
      <c r="C213" s="19"/>
      <c r="D213" s="135" t="s">
        <v>389</v>
      </c>
      <c r="E213" s="21">
        <f>E193-Baseline!E193</f>
        <v>88.808516080473737</v>
      </c>
      <c r="F213" s="21">
        <f>F193-Baseline!F193</f>
        <v>86.503014684200437</v>
      </c>
      <c r="G213" s="21">
        <f>G193-Baseline!G193</f>
        <v>83.224229765534602</v>
      </c>
      <c r="H213" s="21">
        <f>H193-Baseline!H193</f>
        <v>79.486653347444516</v>
      </c>
      <c r="I213" s="21">
        <f>I193-Baseline!I193</f>
        <v>75.720873343247547</v>
      </c>
      <c r="J213" s="21">
        <f>J193-Baseline!J193</f>
        <v>76.598809397945274</v>
      </c>
      <c r="K213" s="21">
        <f>K193-Baseline!K193</f>
        <v>74.300854724495807</v>
      </c>
      <c r="L213" s="21">
        <f>L193-Baseline!L193</f>
        <v>72.690035350182626</v>
      </c>
      <c r="M213" s="21">
        <f>M193-Baseline!M193</f>
        <v>71.745285071194928</v>
      </c>
      <c r="N213" s="21">
        <f>N193-Baseline!N193</f>
        <v>70.020131161360951</v>
      </c>
      <c r="O213" s="21">
        <f>O193-Baseline!O193</f>
        <v>68.689351991836077</v>
      </c>
      <c r="P213" s="21">
        <f>P193-Baseline!P193</f>
        <v>67.444936391746907</v>
      </c>
      <c r="Q213" s="21">
        <f>Q193-Baseline!Q193</f>
        <v>66.108286020555994</v>
      </c>
      <c r="R213" s="21">
        <f>R193-Baseline!R193</f>
        <v>65.013931511495628</v>
      </c>
      <c r="S213" s="21">
        <f>S193-Baseline!S193</f>
        <v>63.740443671653246</v>
      </c>
      <c r="T213" s="21">
        <f>T193-Baseline!T193</f>
        <v>62.4624079093674</v>
      </c>
      <c r="U213" s="21">
        <f>U193-Baseline!U193</f>
        <v>61.20680586685711</v>
      </c>
      <c r="V213" s="21">
        <f>V193-Baseline!V193</f>
        <v>60.129307113922884</v>
      </c>
      <c r="W213" s="21">
        <f>W193-Baseline!W193</f>
        <v>58.892615266670525</v>
      </c>
      <c r="X213" s="21">
        <f>X193-Baseline!X193</f>
        <v>57.826809041255373</v>
      </c>
      <c r="Y213" s="21">
        <f>Y193-Baseline!Y193</f>
        <v>56.616364751340186</v>
      </c>
      <c r="Z213" s="21">
        <f>Z193-Baseline!Z193</f>
        <v>55.565284798945093</v>
      </c>
      <c r="AA213" s="21">
        <f>AA193-Baseline!AA193</f>
        <v>54.52088483506661</v>
      </c>
      <c r="AB213" s="21">
        <f>AB193-Baseline!AB193</f>
        <v>53.483463451254757</v>
      </c>
      <c r="AC213" s="21">
        <f>AC193-Baseline!AC193</f>
        <v>52.424149252200934</v>
      </c>
      <c r="AD213" s="21">
        <f>AD193-Baseline!AD193</f>
        <v>51.382032900133737</v>
      </c>
      <c r="AE213" s="21">
        <f>AE193-Baseline!AE193</f>
        <v>50.362321794699348</v>
      </c>
      <c r="AF213" s="21">
        <f>AF193-Baseline!AF193</f>
        <v>49.348998219093069</v>
      </c>
      <c r="AG213" s="21">
        <f>AG193-Baseline!AG193</f>
        <v>48.344270669988369</v>
      </c>
      <c r="AH213" s="21">
        <f>AH193-Baseline!AH193</f>
        <v>47.350433122608237</v>
      </c>
      <c r="AI213" s="21">
        <f>AI193-Baseline!AI193</f>
        <v>46.370225008663205</v>
      </c>
      <c r="AJ213" s="21">
        <f>AJ193-Baseline!AJ193</f>
        <v>45.622790274995282</v>
      </c>
      <c r="AK213" s="21">
        <f>AK193-Baseline!AK193</f>
        <v>44.878870005068919</v>
      </c>
      <c r="AL213" s="21">
        <f>AL193-Baseline!AL193</f>
        <v>44.139521081194651</v>
      </c>
      <c r="AM213" s="21">
        <f>AM193-Baseline!AM193</f>
        <v>43.405333820105326</v>
      </c>
      <c r="AN213" s="21">
        <f>AN193-Baseline!AN193</f>
        <v>42.676572681184922</v>
      </c>
      <c r="AO213" s="21">
        <f>AO193-Baseline!AO193</f>
        <v>41.953365468919884</v>
      </c>
      <c r="AP213" s="21">
        <f>AP193-Baseline!AP193</f>
        <v>41.236036362185651</v>
      </c>
      <c r="AQ213" s="21">
        <f>AQ193-Baseline!AQ193</f>
        <v>40.524930365866439</v>
      </c>
      <c r="AR213" s="21">
        <f>AR193-Baseline!AR193</f>
        <v>39.820283278233177</v>
      </c>
      <c r="AS213" s="21">
        <f>AS193-Baseline!AS193</f>
        <v>39.122299540938286</v>
      </c>
      <c r="AT213" s="21">
        <f>AT193-Baseline!AT193</f>
        <v>38.431184742579006</v>
      </c>
      <c r="AU213" s="21">
        <f>AU193-Baseline!AU193</f>
        <v>37.747141706261147</v>
      </c>
      <c r="AV213" s="21">
        <f>AV193-Baseline!AV193</f>
        <v>37.070347128547553</v>
      </c>
      <c r="AW213" s="21">
        <f>AW193-Baseline!AW193</f>
        <v>36.400954931406382</v>
      </c>
      <c r="AX213" s="21">
        <f>AX193-Baseline!AX193</f>
        <v>35.739106941537095</v>
      </c>
      <c r="AY213" s="21">
        <f>AY193-Baseline!AY193</f>
        <v>35.0849327674458</v>
      </c>
      <c r="AZ213" s="21">
        <f>AZ193-Baseline!AZ193</f>
        <v>34.4385476249549</v>
      </c>
      <c r="BA213" s="21">
        <f>BA193-Baseline!BA193</f>
        <v>33.800052296954135</v>
      </c>
      <c r="BB213" s="21">
        <f>BB193-Baseline!BB193</f>
        <v>33.169535184712828</v>
      </c>
    </row>
    <row r="214" spans="1:54" outlineLevel="2">
      <c r="A214" s="562"/>
      <c r="B214" s="150" t="s">
        <v>494</v>
      </c>
      <c r="C214" s="19"/>
      <c r="D214" s="135" t="s">
        <v>389</v>
      </c>
      <c r="E214" s="21">
        <f>E194-Baseline!E194</f>
        <v>44.474533799234045</v>
      </c>
      <c r="F214" s="21">
        <f>F194-Baseline!F194</f>
        <v>43.210778456239495</v>
      </c>
      <c r="G214" s="21">
        <f>G194-Baseline!G194</f>
        <v>41.623868066776865</v>
      </c>
      <c r="H214" s="21">
        <f>H194-Baseline!H194</f>
        <v>39.810836310586836</v>
      </c>
      <c r="I214" s="21">
        <f>I194-Baseline!I194</f>
        <v>37.858431309390809</v>
      </c>
      <c r="J214" s="21">
        <f>J194-Baseline!J194</f>
        <v>38.24110156559334</v>
      </c>
      <c r="K214" s="21">
        <f>K194-Baseline!K194</f>
        <v>37.169679895766087</v>
      </c>
      <c r="L214" s="21">
        <f>L194-Baseline!L194</f>
        <v>36.327878781398603</v>
      </c>
      <c r="M214" s="21">
        <f>M194-Baseline!M194</f>
        <v>35.829398087582213</v>
      </c>
      <c r="N214" s="21">
        <f>N194-Baseline!N194</f>
        <v>35.059368124990279</v>
      </c>
      <c r="O214" s="21">
        <f>O194-Baseline!O194</f>
        <v>34.38289748213564</v>
      </c>
      <c r="P214" s="21">
        <f>P194-Baseline!P194</f>
        <v>33.757932531125341</v>
      </c>
      <c r="Q214" s="21">
        <f>Q194-Baseline!Q194</f>
        <v>33.094387008085718</v>
      </c>
      <c r="R214" s="21">
        <f>R194-Baseline!R194</f>
        <v>32.464178950150156</v>
      </c>
      <c r="S214" s="21">
        <f>S194-Baseline!S194</f>
        <v>31.841534917981829</v>
      </c>
      <c r="T214" s="21">
        <f>T194-Baseline!T194</f>
        <v>31.222538914654354</v>
      </c>
      <c r="U214" s="21">
        <f>U194-Baseline!U194</f>
        <v>30.620122957297809</v>
      </c>
      <c r="V214" s="21">
        <f>V194-Baseline!V194</f>
        <v>30.029015841701277</v>
      </c>
      <c r="W214" s="21">
        <f>W194-Baseline!W194</f>
        <v>29.448067501088001</v>
      </c>
      <c r="X214" s="21">
        <f>X194-Baseline!X194</f>
        <v>28.879277774834033</v>
      </c>
      <c r="Y214" s="21">
        <f>Y194-Baseline!Y194</f>
        <v>28.321274537542763</v>
      </c>
      <c r="Z214" s="21">
        <f>Z194-Baseline!Z194</f>
        <v>27.773888794214898</v>
      </c>
      <c r="AA214" s="21">
        <f>AA194-Baseline!AA194</f>
        <v>27.237254128877392</v>
      </c>
      <c r="AB214" s="21">
        <f>AB194-Baseline!AB194</f>
        <v>26.710928690821827</v>
      </c>
      <c r="AC214" s="21">
        <f>AC194-Baseline!AC194</f>
        <v>26.17791304243811</v>
      </c>
      <c r="AD214" s="21">
        <f>AD194-Baseline!AD194</f>
        <v>25.65347172862942</v>
      </c>
      <c r="AE214" s="21">
        <f>AE194-Baseline!AE194</f>
        <v>25.135864014266041</v>
      </c>
      <c r="AF214" s="21">
        <f>AF194-Baseline!AF194</f>
        <v>24.624055085933037</v>
      </c>
      <c r="AG214" s="21">
        <f>AG194-Baseline!AG194</f>
        <v>24.117610992089862</v>
      </c>
      <c r="AH214" s="21">
        <f>AH194-Baseline!AH194</f>
        <v>23.616786637560931</v>
      </c>
      <c r="AI214" s="21">
        <f>AI194-Baseline!AI194</f>
        <v>23.122738358000319</v>
      </c>
      <c r="AJ214" s="21">
        <f>AJ194-Baseline!AJ194</f>
        <v>22.74500816490869</v>
      </c>
      <c r="AK214" s="21">
        <f>AK194-Baseline!AK194</f>
        <v>22.36957626471299</v>
      </c>
      <c r="AL214" s="21">
        <f>AL194-Baseline!AL194</f>
        <v>21.996669588795893</v>
      </c>
      <c r="AM214" s="21">
        <f>AM194-Baseline!AM194</f>
        <v>21.626530557845374</v>
      </c>
      <c r="AN214" s="21">
        <f>AN194-Baseline!AN194</f>
        <v>21.259329719836554</v>
      </c>
      <c r="AO214" s="21">
        <f>AO194-Baseline!AO194</f>
        <v>20.895156757843804</v>
      </c>
      <c r="AP214" s="21">
        <f>AP194-Baseline!AP194</f>
        <v>20.534152678534006</v>
      </c>
      <c r="AQ214" s="21">
        <f>AQ194-Baseline!AQ194</f>
        <v>20.176454138691028</v>
      </c>
      <c r="AR214" s="21">
        <f>AR194-Baseline!AR194</f>
        <v>19.822177233872228</v>
      </c>
      <c r="AS214" s="21">
        <f>AS194-Baseline!AS194</f>
        <v>19.47142155850635</v>
      </c>
      <c r="AT214" s="21">
        <f>AT194-Baseline!AT194</f>
        <v>19.124279954346072</v>
      </c>
      <c r="AU214" s="21">
        <f>AU194-Baseline!AU194</f>
        <v>18.780841914795193</v>
      </c>
      <c r="AV214" s="21">
        <f>AV194-Baseline!AV194</f>
        <v>18.44118690988326</v>
      </c>
      <c r="AW214" s="21">
        <f>AW194-Baseline!AW194</f>
        <v>18.105385315022893</v>
      </c>
      <c r="AX214" s="21">
        <f>AX194-Baseline!AX194</f>
        <v>17.77350037008609</v>
      </c>
      <c r="AY214" s="21">
        <f>AY194-Baseline!AY194</f>
        <v>17.44558895350421</v>
      </c>
      <c r="AZ214" s="21">
        <f>AZ194-Baseline!AZ194</f>
        <v>17.121701384077014</v>
      </c>
      <c r="BA214" s="21">
        <f>BA194-Baseline!BA194</f>
        <v>16.801881373982685</v>
      </c>
      <c r="BB214" s="21">
        <f>BB194-Baseline!BB194</f>
        <v>16.486166660509006</v>
      </c>
    </row>
    <row r="215" spans="1:54" outlineLevel="2">
      <c r="A215" s="562"/>
      <c r="B215" s="150" t="s">
        <v>495</v>
      </c>
      <c r="C215" s="19"/>
      <c r="D215" s="135" t="s">
        <v>389</v>
      </c>
      <c r="E215" s="21">
        <f>E195-Baseline!E195</f>
        <v>133.42360136609773</v>
      </c>
      <c r="F215" s="21">
        <f>F195-Baseline!F195</f>
        <v>129.63233533847267</v>
      </c>
      <c r="G215" s="21">
        <f>G195-Baseline!G195</f>
        <v>124.87160420033064</v>
      </c>
      <c r="H215" s="21">
        <f>H195-Baseline!H195</f>
        <v>119.43250893176052</v>
      </c>
      <c r="I215" s="21">
        <f>I195-Baseline!I195</f>
        <v>113.57529392817244</v>
      </c>
      <c r="J215" s="21">
        <f>J195-Baseline!J195</f>
        <v>114.72330467158305</v>
      </c>
      <c r="K215" s="21">
        <f>K195-Baseline!K195</f>
        <v>111.50903968729824</v>
      </c>
      <c r="L215" s="21">
        <f>L195-Baseline!L195</f>
        <v>108.9836363441958</v>
      </c>
      <c r="M215" s="21">
        <f>M195-Baseline!M195</f>
        <v>107.48819424018525</v>
      </c>
      <c r="N215" s="21">
        <f>N195-Baseline!N195</f>
        <v>105.17810435322545</v>
      </c>
      <c r="O215" s="21">
        <f>O195-Baseline!O195</f>
        <v>103.14869244640693</v>
      </c>
      <c r="P215" s="21">
        <f>P195-Baseline!P195</f>
        <v>101.27379761369076</v>
      </c>
      <c r="Q215" s="21">
        <f>Q195-Baseline!Q195</f>
        <v>99.28316102425714</v>
      </c>
      <c r="R215" s="21">
        <f>R195-Baseline!R195</f>
        <v>97.392536850450469</v>
      </c>
      <c r="S215" s="21">
        <f>S195-Baseline!S195</f>
        <v>95.524604735629268</v>
      </c>
      <c r="T215" s="21">
        <f>T195-Baseline!T195</f>
        <v>93.667616726268335</v>
      </c>
      <c r="U215" s="21">
        <f>U195-Baseline!U195</f>
        <v>91.860368888990294</v>
      </c>
      <c r="V215" s="21">
        <f>V195-Baseline!V195</f>
        <v>90.087047508584803</v>
      </c>
      <c r="W215" s="21">
        <f>W195-Baseline!W195</f>
        <v>88.344202503264015</v>
      </c>
      <c r="X215" s="21">
        <f>X195-Baseline!X195</f>
        <v>86.637833324502097</v>
      </c>
      <c r="Y215" s="21">
        <f>Y195-Baseline!Y195</f>
        <v>84.963823612628275</v>
      </c>
      <c r="Z215" s="21">
        <f>Z195-Baseline!Z195</f>
        <v>83.321666368249538</v>
      </c>
      <c r="AA215" s="21">
        <f>AA195-Baseline!AA195</f>
        <v>81.711762400540579</v>
      </c>
      <c r="AB215" s="21">
        <f>AB195-Baseline!AB195</f>
        <v>80.132786072465478</v>
      </c>
      <c r="AC215" s="21">
        <f>AC195-Baseline!AC195</f>
        <v>78.533739128056254</v>
      </c>
      <c r="AD215" s="21">
        <f>AD195-Baseline!AD195</f>
        <v>76.960415187424317</v>
      </c>
      <c r="AE215" s="21">
        <f>AE195-Baseline!AE195</f>
        <v>75.407592045246219</v>
      </c>
      <c r="AF215" s="21">
        <f>AF195-Baseline!AF195</f>
        <v>73.872165261313526</v>
      </c>
      <c r="AG215" s="21">
        <f>AG195-Baseline!AG195</f>
        <v>72.352832978750897</v>
      </c>
      <c r="AH215" s="21">
        <f>AH195-Baseline!AH195</f>
        <v>70.850359915675156</v>
      </c>
      <c r="AI215" s="21">
        <f>AI195-Baseline!AI195</f>
        <v>69.368215077336217</v>
      </c>
      <c r="AJ215" s="21">
        <f>AJ195-Baseline!AJ195</f>
        <v>68.235024498286791</v>
      </c>
      <c r="AK215" s="21">
        <f>AK195-Baseline!AK195</f>
        <v>67.10872879783139</v>
      </c>
      <c r="AL215" s="21">
        <f>AL195-Baseline!AL195</f>
        <v>65.99000877018787</v>
      </c>
      <c r="AM215" s="21">
        <f>AM195-Baseline!AM195</f>
        <v>64.879591677545292</v>
      </c>
      <c r="AN215" s="21">
        <f>AN195-Baseline!AN195</f>
        <v>63.777989163668423</v>
      </c>
      <c r="AO215" s="21">
        <f>AO195-Baseline!AO195</f>
        <v>62.685470277813089</v>
      </c>
      <c r="AP215" s="21">
        <f>AP195-Baseline!AP195</f>
        <v>61.602458039998176</v>
      </c>
      <c r="AQ215" s="21">
        <f>AQ195-Baseline!AQ195</f>
        <v>60.52936242058108</v>
      </c>
      <c r="AR215" s="21">
        <f>AR195-Baseline!AR195</f>
        <v>59.466531706229105</v>
      </c>
      <c r="AS215" s="21">
        <f>AS195-Baseline!AS195</f>
        <v>58.414264680220178</v>
      </c>
      <c r="AT215" s="21">
        <f>AT195-Baseline!AT195</f>
        <v>57.372839867819238</v>
      </c>
      <c r="AU215" s="21">
        <f>AU195-Baseline!AU195</f>
        <v>56.342525749239137</v>
      </c>
      <c r="AV215" s="21">
        <f>AV195-Baseline!AV195</f>
        <v>55.32356073456797</v>
      </c>
      <c r="AW215" s="21">
        <f>AW195-Baseline!AW195</f>
        <v>54.316155950043196</v>
      </c>
      <c r="AX215" s="21">
        <f>AX195-Baseline!AX195</f>
        <v>53.320501115281317</v>
      </c>
      <c r="AY215" s="21">
        <f>AY195-Baseline!AY195</f>
        <v>52.336766865577403</v>
      </c>
      <c r="AZ215" s="21">
        <f>AZ195-Baseline!AZ195</f>
        <v>51.365104157330926</v>
      </c>
      <c r="BA215" s="21">
        <f>BA195-Baseline!BA195</f>
        <v>50.405644127076691</v>
      </c>
      <c r="BB215" s="21">
        <f>BB195-Baseline!BB195</f>
        <v>49.458499986678333</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E200-Baseline!E200</f>
        <v>104.32969163016872</v>
      </c>
      <c r="F220" s="21">
        <f>F200-Baseline!F200</f>
        <v>101.3993627779676</v>
      </c>
      <c r="G220" s="21">
        <f>G200-Baseline!G200</f>
        <v>97.403900420956347</v>
      </c>
      <c r="H220" s="21">
        <f>H200-Baseline!H200</f>
        <v>92.893442805086607</v>
      </c>
      <c r="I220" s="21">
        <f>I200-Baseline!I200</f>
        <v>88.32897153774536</v>
      </c>
      <c r="J220" s="21">
        <f>J200-Baseline!J200</f>
        <v>88.624646053680252</v>
      </c>
      <c r="K220" s="21">
        <f>K200-Baseline!K200</f>
        <v>85.806112066706163</v>
      </c>
      <c r="L220" s="21">
        <f>L200-Baseline!L200</f>
        <v>83.757429139416089</v>
      </c>
      <c r="M220" s="21">
        <f>M200-Baseline!M200</f>
        <v>82.487837571396028</v>
      </c>
      <c r="N220" s="21">
        <f>N200-Baseline!N200</f>
        <v>80.366284893726174</v>
      </c>
      <c r="O220" s="21">
        <f>O200-Baseline!O200</f>
        <v>78.676052141028038</v>
      </c>
      <c r="P220" s="21">
        <f>P200-Baseline!P200</f>
        <v>77.095750509744789</v>
      </c>
      <c r="Q220" s="21">
        <f>Q200-Baseline!Q200</f>
        <v>75.420744523328025</v>
      </c>
      <c r="R220" s="21">
        <f>R200-Baseline!R200</f>
        <v>74.005639456949126</v>
      </c>
      <c r="S220" s="21">
        <f>S200-Baseline!S200</f>
        <v>72.423349221756425</v>
      </c>
      <c r="T220" s="21">
        <f>T200-Baseline!T200</f>
        <v>70.845057690550249</v>
      </c>
      <c r="U220" s="21">
        <f>U200-Baseline!U200</f>
        <v>69.300927768632306</v>
      </c>
      <c r="V220" s="21">
        <f>V200-Baseline!V200</f>
        <v>67.944895961703324</v>
      </c>
      <c r="W220" s="21">
        <f>W200-Baseline!W200</f>
        <v>66.439076482156011</v>
      </c>
      <c r="X220" s="21">
        <f>X200-Baseline!X200</f>
        <v>65.113776818592015</v>
      </c>
      <c r="Y220" s="21">
        <f>Y200-Baseline!Y200</f>
        <v>63.652843892445709</v>
      </c>
      <c r="Z220" s="21">
        <f>Z200-Baseline!Z200</f>
        <v>62.359972705155123</v>
      </c>
      <c r="AA220" s="21">
        <f>AA200-Baseline!AA200</f>
        <v>61.082254100244242</v>
      </c>
      <c r="AB220" s="21">
        <f>AB200-Baseline!AB200</f>
        <v>59.819630597875566</v>
      </c>
      <c r="AC220" s="21">
        <f>AC200-Baseline!AC200</f>
        <v>58.542954911963342</v>
      </c>
      <c r="AD220" s="21">
        <f>AD200-Baseline!AD200</f>
        <v>57.293925223282073</v>
      </c>
      <c r="AE220" s="21">
        <f>AE200-Baseline!AE200</f>
        <v>56.074294543175554</v>
      </c>
      <c r="AF220" s="21">
        <f>AF200-Baseline!AF200</f>
        <v>54.867811927436854</v>
      </c>
      <c r="AG220" s="21">
        <f>AG200-Baseline!AG200</f>
        <v>53.676458335415816</v>
      </c>
      <c r="AH220" s="21">
        <f>AH200-Baseline!AH200</f>
        <v>52.502305104621556</v>
      </c>
      <c r="AI220" s="21">
        <f>AI200-Baseline!AI200</f>
        <v>51.347879041703671</v>
      </c>
      <c r="AJ220" s="21">
        <f>AJ200-Baseline!AJ200</f>
        <v>50.455464179196085</v>
      </c>
      <c r="AK220" s="21">
        <f>AK200-Baseline!AK200</f>
        <v>49.570786378986995</v>
      </c>
      <c r="AL220" s="21">
        <f>AL200-Baseline!AL200</f>
        <v>48.694779694266039</v>
      </c>
      <c r="AM220" s="21">
        <f>AM200-Baseline!AM200</f>
        <v>47.827915011303695</v>
      </c>
      <c r="AN220" s="21">
        <f>AN200-Baseline!AN200</f>
        <v>46.97034082001678</v>
      </c>
      <c r="AO220" s="21">
        <f>AO200-Baseline!AO200</f>
        <v>46.122072400749587</v>
      </c>
      <c r="AP220" s="21">
        <f>AP200-Baseline!AP200</f>
        <v>45.283324647418624</v>
      </c>
      <c r="AQ220" s="21">
        <f>AQ200-Baseline!AQ200</f>
        <v>44.454336466511919</v>
      </c>
      <c r="AR220" s="21">
        <f>AR200-Baseline!AR200</f>
        <v>43.635240657888069</v>
      </c>
      <c r="AS220" s="21">
        <f>AS200-Baseline!AS200</f>
        <v>42.826141657335668</v>
      </c>
      <c r="AT220" s="21">
        <f>AT200-Baseline!AT200</f>
        <v>42.027147962113254</v>
      </c>
      <c r="AU220" s="21">
        <f>AU200-Baseline!AU200</f>
        <v>41.238368133096053</v>
      </c>
      <c r="AV220" s="21">
        <f>AV200-Baseline!AV200</f>
        <v>40.459887348793728</v>
      </c>
      <c r="AW220" s="21">
        <f>AW200-Baseline!AW200</f>
        <v>39.691770679174233</v>
      </c>
      <c r="AX220" s="21">
        <f>AX200-Baseline!AX200</f>
        <v>38.934073686965547</v>
      </c>
      <c r="AY220" s="21">
        <f>AY200-Baseline!AY200</f>
        <v>38.186842229025899</v>
      </c>
      <c r="AZ220" s="21">
        <f>AZ200-Baseline!AZ200</f>
        <v>37.450110209006688</v>
      </c>
      <c r="BA220" s="21">
        <f>BA200-Baseline!BA200</f>
        <v>36.723899465940988</v>
      </c>
      <c r="BB220" s="21">
        <f>BB200-Baseline!BB200</f>
        <v>36.008221756543854</v>
      </c>
    </row>
    <row r="221" spans="1:54" outlineLevel="2">
      <c r="A221" s="562"/>
      <c r="B221" s="150" t="s">
        <v>498</v>
      </c>
      <c r="C221" s="19"/>
      <c r="D221" s="135" t="s">
        <v>389</v>
      </c>
      <c r="E221" s="21">
        <f>E201-Baseline!E201</f>
        <v>59.995709348929026</v>
      </c>
      <c r="F221" s="21">
        <f>F201-Baseline!F201</f>
        <v>58.107126550006654</v>
      </c>
      <c r="G221" s="21">
        <f>G201-Baseline!G201</f>
        <v>55.80353872219861</v>
      </c>
      <c r="H221" s="21">
        <f>H201-Baseline!H201</f>
        <v>53.217625768228928</v>
      </c>
      <c r="I221" s="21">
        <f>I201-Baseline!I201</f>
        <v>50.466529503888623</v>
      </c>
      <c r="J221" s="21">
        <f>J201-Baseline!J201</f>
        <v>50.266938221328317</v>
      </c>
      <c r="K221" s="21">
        <f>K201-Baseline!K201</f>
        <v>48.674937237976437</v>
      </c>
      <c r="L221" s="21">
        <f>L201-Baseline!L201</f>
        <v>47.395272570632073</v>
      </c>
      <c r="M221" s="21">
        <f>M201-Baseline!M201</f>
        <v>46.571950587783306</v>
      </c>
      <c r="N221" s="21">
        <f>N201-Baseline!N201</f>
        <v>45.405521857355509</v>
      </c>
      <c r="O221" s="21">
        <f>O201-Baseline!O201</f>
        <v>44.369597631327608</v>
      </c>
      <c r="P221" s="21">
        <f>P201-Baseline!P201</f>
        <v>43.408746649123231</v>
      </c>
      <c r="Q221" s="21">
        <f>Q201-Baseline!Q201</f>
        <v>42.406845510857757</v>
      </c>
      <c r="R221" s="21">
        <f>R201-Baseline!R201</f>
        <v>41.455886895603662</v>
      </c>
      <c r="S221" s="21">
        <f>S201-Baseline!S201</f>
        <v>40.524440468085004</v>
      </c>
      <c r="T221" s="21">
        <f>T201-Baseline!T201</f>
        <v>39.605188695837199</v>
      </c>
      <c r="U221" s="21">
        <f>U201-Baseline!U201</f>
        <v>38.714244859072998</v>
      </c>
      <c r="V221" s="21">
        <f>V201-Baseline!V201</f>
        <v>37.844604689481713</v>
      </c>
      <c r="W221" s="21">
        <f>W201-Baseline!W201</f>
        <v>36.994528716573491</v>
      </c>
      <c r="X221" s="21">
        <f>X201-Baseline!X201</f>
        <v>36.166245552170672</v>
      </c>
      <c r="Y221" s="21">
        <f>Y201-Baseline!Y201</f>
        <v>35.357753678648287</v>
      </c>
      <c r="Z221" s="21">
        <f>Z201-Baseline!Z201</f>
        <v>34.568576700424927</v>
      </c>
      <c r="AA221" s="21">
        <f>AA201-Baseline!AA201</f>
        <v>33.798623394055021</v>
      </c>
      <c r="AB221" s="21">
        <f>AB201-Baseline!AB201</f>
        <v>33.04709583744264</v>
      </c>
      <c r="AC221" s="21">
        <f>AC201-Baseline!AC201</f>
        <v>32.296718702200522</v>
      </c>
      <c r="AD221" s="21">
        <f>AD201-Baseline!AD201</f>
        <v>31.56536405177776</v>
      </c>
      <c r="AE221" s="21">
        <f>AE201-Baseline!AE201</f>
        <v>30.847836762742247</v>
      </c>
      <c r="AF221" s="21">
        <f>AF201-Baseline!AF201</f>
        <v>30.142868794276819</v>
      </c>
      <c r="AG221" s="21">
        <f>AG201-Baseline!AG201</f>
        <v>29.449798657517306</v>
      </c>
      <c r="AH221" s="21">
        <f>AH201-Baseline!AH201</f>
        <v>28.768658619574254</v>
      </c>
      <c r="AI221" s="21">
        <f>AI201-Baseline!AI201</f>
        <v>28.100392391040785</v>
      </c>
      <c r="AJ221" s="21">
        <f>AJ201-Baseline!AJ201</f>
        <v>27.577682069109496</v>
      </c>
      <c r="AK221" s="21">
        <f>AK201-Baseline!AK201</f>
        <v>27.061492638631062</v>
      </c>
      <c r="AL221" s="21">
        <f>AL201-Baseline!AL201</f>
        <v>26.55192820186728</v>
      </c>
      <c r="AM221" s="21">
        <f>AM201-Baseline!AM201</f>
        <v>26.049111749043742</v>
      </c>
      <c r="AN221" s="21">
        <f>AN201-Baseline!AN201</f>
        <v>25.553097858668409</v>
      </c>
      <c r="AO221" s="21">
        <f>AO201-Baseline!AO201</f>
        <v>25.063863689673504</v>
      </c>
      <c r="AP221" s="21">
        <f>AP201-Baseline!AP201</f>
        <v>24.58144096376698</v>
      </c>
      <c r="AQ221" s="21">
        <f>AQ201-Baseline!AQ201</f>
        <v>24.105860239336511</v>
      </c>
      <c r="AR221" s="21">
        <f>AR201-Baseline!AR201</f>
        <v>23.63713461352712</v>
      </c>
      <c r="AS221" s="21">
        <f>AS201-Baseline!AS201</f>
        <v>23.175263674903736</v>
      </c>
      <c r="AT221" s="21">
        <f>AT201-Baseline!AT201</f>
        <v>22.720243173880323</v>
      </c>
      <c r="AU221" s="21">
        <f>AU201-Baseline!AU201</f>
        <v>22.272068341630103</v>
      </c>
      <c r="AV221" s="21">
        <f>AV201-Baseline!AV201</f>
        <v>21.830727130129432</v>
      </c>
      <c r="AW221" s="21">
        <f>AW201-Baseline!AW201</f>
        <v>21.396201062790748</v>
      </c>
      <c r="AX221" s="21">
        <f>AX201-Baseline!AX201</f>
        <v>20.968467115514539</v>
      </c>
      <c r="AY221" s="21">
        <f>AY201-Baseline!AY201</f>
        <v>20.547498415084306</v>
      </c>
      <c r="AZ221" s="21">
        <f>AZ201-Baseline!AZ201</f>
        <v>20.133263968128805</v>
      </c>
      <c r="BA221" s="21">
        <f>BA201-Baseline!BA201</f>
        <v>19.725728542969538</v>
      </c>
      <c r="BB221" s="21">
        <f>BB201-Baseline!BB201</f>
        <v>19.324853232340029</v>
      </c>
    </row>
    <row r="222" spans="1:54" outlineLevel="2">
      <c r="A222" s="563"/>
      <c r="B222" s="150" t="s">
        <v>499</v>
      </c>
      <c r="C222" s="19"/>
      <c r="D222" s="135" t="s">
        <v>389</v>
      </c>
      <c r="E222" s="21">
        <f>E202-Baseline!E202</f>
        <v>148.94477691579272</v>
      </c>
      <c r="F222" s="21">
        <f>F202-Baseline!F202</f>
        <v>144.52868343223983</v>
      </c>
      <c r="G222" s="21">
        <f>G202-Baseline!G202</f>
        <v>139.05127485575238</v>
      </c>
      <c r="H222" s="21">
        <f>H202-Baseline!H202</f>
        <v>132.83929838940261</v>
      </c>
      <c r="I222" s="21">
        <f>I202-Baseline!I202</f>
        <v>126.18339212267026</v>
      </c>
      <c r="J222" s="21">
        <f>J202-Baseline!J202</f>
        <v>126.74914132731803</v>
      </c>
      <c r="K222" s="21">
        <f>K202-Baseline!K202</f>
        <v>123.01429702950858</v>
      </c>
      <c r="L222" s="21">
        <f>L202-Baseline!L202</f>
        <v>120.05103013342926</v>
      </c>
      <c r="M222" s="21">
        <f>M202-Baseline!M202</f>
        <v>118.23074674038635</v>
      </c>
      <c r="N222" s="21">
        <f>N202-Baseline!N202</f>
        <v>115.52425808559067</v>
      </c>
      <c r="O222" s="21">
        <f>O202-Baseline!O202</f>
        <v>113.13539259559889</v>
      </c>
      <c r="P222" s="21">
        <f>P202-Baseline!P202</f>
        <v>110.92461173168864</v>
      </c>
      <c r="Q222" s="21">
        <f>Q202-Baseline!Q202</f>
        <v>108.59561952702917</v>
      </c>
      <c r="R222" s="21">
        <f>R202-Baseline!R202</f>
        <v>106.38424479590398</v>
      </c>
      <c r="S222" s="21">
        <f>S202-Baseline!S202</f>
        <v>104.20751028573244</v>
      </c>
      <c r="T222" s="21">
        <f>T202-Baseline!T202</f>
        <v>102.05026650745118</v>
      </c>
      <c r="U222" s="21">
        <f>U202-Baseline!U202</f>
        <v>99.954490790765476</v>
      </c>
      <c r="V222" s="21">
        <f>V202-Baseline!V202</f>
        <v>97.902636356365235</v>
      </c>
      <c r="W222" s="21">
        <f>W202-Baseline!W202</f>
        <v>95.890663718749508</v>
      </c>
      <c r="X222" s="21">
        <f>X202-Baseline!X202</f>
        <v>93.924801101838739</v>
      </c>
      <c r="Y222" s="21">
        <f>Y202-Baseline!Y202</f>
        <v>92.000302753733806</v>
      </c>
      <c r="Z222" s="21">
        <f>Z202-Baseline!Z202</f>
        <v>90.116354274459567</v>
      </c>
      <c r="AA222" s="21">
        <f>AA202-Baseline!AA202</f>
        <v>88.273131665718211</v>
      </c>
      <c r="AB222" s="21">
        <f>AB202-Baseline!AB202</f>
        <v>86.468953219086288</v>
      </c>
      <c r="AC222" s="21">
        <f>AC202-Baseline!AC202</f>
        <v>84.65254478781867</v>
      </c>
      <c r="AD222" s="21">
        <f>AD202-Baseline!AD202</f>
        <v>82.872307510572654</v>
      </c>
      <c r="AE222" s="21">
        <f>AE202-Baseline!AE202</f>
        <v>81.119564793722418</v>
      </c>
      <c r="AF222" s="21">
        <f>AF202-Baseline!AF202</f>
        <v>79.390978969657311</v>
      </c>
      <c r="AG222" s="21">
        <f>AG202-Baseline!AG202</f>
        <v>77.685020644178337</v>
      </c>
      <c r="AH222" s="21">
        <f>AH202-Baseline!AH202</f>
        <v>76.002231897688475</v>
      </c>
      <c r="AI222" s="21">
        <f>AI202-Baseline!AI202</f>
        <v>74.345869110376682</v>
      </c>
      <c r="AJ222" s="21">
        <f>AJ202-Baseline!AJ202</f>
        <v>73.067698402487594</v>
      </c>
      <c r="AK222" s="21">
        <f>AK202-Baseline!AK202</f>
        <v>71.800645171749466</v>
      </c>
      <c r="AL222" s="21">
        <f>AL202-Baseline!AL202</f>
        <v>70.545267383259258</v>
      </c>
      <c r="AM222" s="21">
        <f>AM202-Baseline!AM202</f>
        <v>69.302172868743654</v>
      </c>
      <c r="AN222" s="21">
        <f>AN202-Baseline!AN202</f>
        <v>68.071757302500274</v>
      </c>
      <c r="AO222" s="21">
        <f>AO202-Baseline!AO202</f>
        <v>66.854177209642785</v>
      </c>
      <c r="AP222" s="21">
        <f>AP202-Baseline!AP202</f>
        <v>65.649746325231149</v>
      </c>
      <c r="AQ222" s="21">
        <f>AQ202-Baseline!AQ202</f>
        <v>64.45876852122656</v>
      </c>
      <c r="AR222" s="21">
        <f>AR202-Baseline!AR202</f>
        <v>63.281489085883997</v>
      </c>
      <c r="AS222" s="21">
        <f>AS202-Baseline!AS202</f>
        <v>62.11810679661756</v>
      </c>
      <c r="AT222" s="21">
        <f>AT202-Baseline!AT202</f>
        <v>60.968803087353486</v>
      </c>
      <c r="AU222" s="21">
        <f>AU202-Baseline!AU202</f>
        <v>59.833752176074043</v>
      </c>
      <c r="AV222" s="21">
        <f>AV202-Baseline!AV202</f>
        <v>58.713100954814145</v>
      </c>
      <c r="AW222" s="21">
        <f>AW202-Baseline!AW202</f>
        <v>57.606971697811048</v>
      </c>
      <c r="AX222" s="21">
        <f>AX202-Baseline!AX202</f>
        <v>56.515467860709769</v>
      </c>
      <c r="AY222" s="21">
        <f>AY202-Baseline!AY202</f>
        <v>55.438676327157502</v>
      </c>
      <c r="AZ222" s="21">
        <f>AZ202-Baseline!AZ202</f>
        <v>54.376666741382714</v>
      </c>
      <c r="BA222" s="21">
        <f>BA202-Baseline!BA202</f>
        <v>53.329491296063544</v>
      </c>
      <c r="BB222" s="21">
        <f>BB202-Baseline!BB202</f>
        <v>52.29718655850936</v>
      </c>
    </row>
    <row r="223" spans="1:54" outlineLevel="2">
      <c r="B223" s="19"/>
      <c r="C223" s="19"/>
      <c r="D223" s="19"/>
      <c r="E223" s="15"/>
    </row>
    <row r="224" spans="1:54" outlineLevel="2">
      <c r="A224" s="561" t="s">
        <v>500</v>
      </c>
      <c r="B224" s="150" t="s">
        <v>497</v>
      </c>
      <c r="C224" s="19"/>
      <c r="D224" s="135" t="s">
        <v>389</v>
      </c>
      <c r="E224" s="21">
        <f>E204-Baseline!E204</f>
        <v>104.32969163016872</v>
      </c>
      <c r="F224" s="21">
        <f>F204-Baseline!F204</f>
        <v>205.72905440813634</v>
      </c>
      <c r="G224" s="21">
        <f>G204-Baseline!G204</f>
        <v>303.13295482909268</v>
      </c>
      <c r="H224" s="21">
        <f>H204-Baseline!H204</f>
        <v>396.02639763417926</v>
      </c>
      <c r="I224" s="21">
        <f>I204-Baseline!I204</f>
        <v>484.35536917192462</v>
      </c>
      <c r="J224" s="21">
        <f>J204-Baseline!J204</f>
        <v>572.98001522560492</v>
      </c>
      <c r="K224" s="21">
        <f>K204-Baseline!K204</f>
        <v>658.78612729231111</v>
      </c>
      <c r="L224" s="21">
        <f>L204-Baseline!L204</f>
        <v>742.54355643172721</v>
      </c>
      <c r="M224" s="21">
        <f>M204-Baseline!M204</f>
        <v>825.0313940031233</v>
      </c>
      <c r="N224" s="21">
        <f>N204-Baseline!N204</f>
        <v>905.39767889684947</v>
      </c>
      <c r="O224" s="21">
        <f>O204-Baseline!O204</f>
        <v>984.07373103787745</v>
      </c>
      <c r="P224" s="21">
        <f>P204-Baseline!P204</f>
        <v>1061.1694815476221</v>
      </c>
      <c r="Q224" s="21">
        <f>Q204-Baseline!Q204</f>
        <v>1136.5902260709502</v>
      </c>
      <c r="R224" s="21">
        <f>R204-Baseline!R204</f>
        <v>1210.5958655278994</v>
      </c>
      <c r="S224" s="21">
        <f>S204-Baseline!S204</f>
        <v>1283.0192147496557</v>
      </c>
      <c r="T224" s="21">
        <f>T204-Baseline!T204</f>
        <v>1353.8642724402059</v>
      </c>
      <c r="U224" s="21">
        <f>U204-Baseline!U204</f>
        <v>1423.1652002088383</v>
      </c>
      <c r="V224" s="21">
        <f>V204-Baseline!V204</f>
        <v>1491.1100961705417</v>
      </c>
      <c r="W224" s="21">
        <f>W204-Baseline!W204</f>
        <v>1557.5491726526977</v>
      </c>
      <c r="X224" s="21">
        <f>X204-Baseline!X204</f>
        <v>1622.6629494712897</v>
      </c>
      <c r="Y224" s="21">
        <f>Y204-Baseline!Y204</f>
        <v>1686.3157933637353</v>
      </c>
      <c r="Z224" s="21">
        <f>Z204-Baseline!Z204</f>
        <v>1748.6757660688904</v>
      </c>
      <c r="AA224" s="21">
        <f>AA204-Baseline!AA204</f>
        <v>1809.7580201691346</v>
      </c>
      <c r="AB224" s="21">
        <f>AB204-Baseline!AB204</f>
        <v>1869.5776507670103</v>
      </c>
      <c r="AC224" s="21">
        <f>AC204-Baseline!AC204</f>
        <v>1928.1206056789736</v>
      </c>
      <c r="AD224" s="21">
        <f>AD204-Baseline!AD204</f>
        <v>1985.4145309022556</v>
      </c>
      <c r="AE224" s="21">
        <f>AE204-Baseline!AE204</f>
        <v>2041.4888254454311</v>
      </c>
      <c r="AF224" s="21">
        <f>AF204-Baseline!AF204</f>
        <v>2096.3566373728681</v>
      </c>
      <c r="AG224" s="21">
        <f>AG204-Baseline!AG204</f>
        <v>2150.0330957082838</v>
      </c>
      <c r="AH224" s="21">
        <f>AH204-Baseline!AH204</f>
        <v>2202.5354008129052</v>
      </c>
      <c r="AI224" s="21">
        <f>AI204-Baseline!AI204</f>
        <v>2253.8832798546091</v>
      </c>
      <c r="AJ224" s="21">
        <f>AJ204-Baseline!AJ204</f>
        <v>2304.3387440338051</v>
      </c>
      <c r="AK224" s="21">
        <f>AK204-Baseline!AK204</f>
        <v>2353.9095304127923</v>
      </c>
      <c r="AL224" s="21">
        <f>AL204-Baseline!AL204</f>
        <v>2402.6043101070582</v>
      </c>
      <c r="AM224" s="21">
        <f>AM204-Baseline!AM204</f>
        <v>2450.4322251183617</v>
      </c>
      <c r="AN224" s="21">
        <f>AN204-Baseline!AN204</f>
        <v>2497.4025659383783</v>
      </c>
      <c r="AO224" s="21">
        <f>AO204-Baseline!AO204</f>
        <v>2543.5246383391277</v>
      </c>
      <c r="AP224" s="21">
        <f>AP204-Baseline!AP204</f>
        <v>2588.8079629865465</v>
      </c>
      <c r="AQ224" s="21">
        <f>AQ204-Baseline!AQ204</f>
        <v>2633.2622994530584</v>
      </c>
      <c r="AR224" s="21">
        <f>AR204-Baseline!AR204</f>
        <v>2676.8975401109465</v>
      </c>
      <c r="AS224" s="21">
        <f>AS204-Baseline!AS204</f>
        <v>2719.7236817682819</v>
      </c>
      <c r="AT224" s="21">
        <f>AT204-Baseline!AT204</f>
        <v>2761.7508297303953</v>
      </c>
      <c r="AU224" s="21">
        <f>AU204-Baseline!AU204</f>
        <v>2802.9891978634914</v>
      </c>
      <c r="AV224" s="21">
        <f>AV204-Baseline!AV204</f>
        <v>2843.4490852122854</v>
      </c>
      <c r="AW224" s="21">
        <f>AW204-Baseline!AW204</f>
        <v>2883.1408558914595</v>
      </c>
      <c r="AX224" s="21">
        <f>AX204-Baseline!AX204</f>
        <v>2922.0749295784249</v>
      </c>
      <c r="AY224" s="21">
        <f>AY204-Baseline!AY204</f>
        <v>2960.2617718074507</v>
      </c>
      <c r="AZ224" s="21">
        <f>AZ204-Baseline!AZ204</f>
        <v>2997.7118820164574</v>
      </c>
      <c r="BA224" s="21">
        <f>BA204-Baseline!BA204</f>
        <v>3034.4357814823984</v>
      </c>
      <c r="BB224" s="21">
        <f>BB204-Baseline!BB204</f>
        <v>3070.4440032389421</v>
      </c>
    </row>
    <row r="225" spans="1:54" outlineLevel="2">
      <c r="A225" s="562"/>
      <c r="B225" s="150" t="s">
        <v>498</v>
      </c>
      <c r="C225" s="19"/>
      <c r="D225" s="135" t="s">
        <v>389</v>
      </c>
      <c r="E225" s="21">
        <f>E205-Baseline!E205</f>
        <v>59.995709348929026</v>
      </c>
      <c r="F225" s="21">
        <f>F205-Baseline!F205</f>
        <v>118.10283589893568</v>
      </c>
      <c r="G225" s="21">
        <f>G205-Baseline!G205</f>
        <v>173.90637462113429</v>
      </c>
      <c r="H225" s="21">
        <f>H205-Baseline!H205</f>
        <v>227.12400038936323</v>
      </c>
      <c r="I225" s="21">
        <f>I205-Baseline!I205</f>
        <v>277.59052989325187</v>
      </c>
      <c r="J225" s="21">
        <f>J205-Baseline!J205</f>
        <v>327.85746811458017</v>
      </c>
      <c r="K225" s="21">
        <f>K205-Baseline!K205</f>
        <v>376.53240535255662</v>
      </c>
      <c r="L225" s="21">
        <f>L205-Baseline!L205</f>
        <v>423.9276779231887</v>
      </c>
      <c r="M225" s="21">
        <f>M205-Baseline!M205</f>
        <v>470.499628510972</v>
      </c>
      <c r="N225" s="21">
        <f>N205-Baseline!N205</f>
        <v>515.90515036832755</v>
      </c>
      <c r="O225" s="21">
        <f>O205-Baseline!O205</f>
        <v>560.27474799965512</v>
      </c>
      <c r="P225" s="21">
        <f>P205-Baseline!P205</f>
        <v>603.68349464877838</v>
      </c>
      <c r="Q225" s="21">
        <f>Q205-Baseline!Q205</f>
        <v>646.09034015963618</v>
      </c>
      <c r="R225" s="21">
        <f>R205-Baseline!R205</f>
        <v>687.5462270552398</v>
      </c>
      <c r="S225" s="21">
        <f>S205-Baseline!S205</f>
        <v>728.0706675233248</v>
      </c>
      <c r="T225" s="21">
        <f>T205-Baseline!T205</f>
        <v>767.67585621916203</v>
      </c>
      <c r="U225" s="21">
        <f>U205-Baseline!U205</f>
        <v>806.39010107823503</v>
      </c>
      <c r="V225" s="21">
        <f>V205-Baseline!V205</f>
        <v>844.23470576771672</v>
      </c>
      <c r="W225" s="21">
        <f>W205-Baseline!W205</f>
        <v>881.22923448429026</v>
      </c>
      <c r="X225" s="21">
        <f>X205-Baseline!X205</f>
        <v>917.39548003646098</v>
      </c>
      <c r="Y225" s="21">
        <f>Y205-Baseline!Y205</f>
        <v>952.75323371510922</v>
      </c>
      <c r="Z225" s="21">
        <f>Z205-Baseline!Z205</f>
        <v>987.32181041553417</v>
      </c>
      <c r="AA225" s="21">
        <f>AA205-Baseline!AA205</f>
        <v>1021.1204338095891</v>
      </c>
      <c r="AB225" s="21">
        <f>AB205-Baseline!AB205</f>
        <v>1054.1675296470319</v>
      </c>
      <c r="AC225" s="21">
        <f>AC205-Baseline!AC205</f>
        <v>1086.4642483492323</v>
      </c>
      <c r="AD225" s="21">
        <f>AD205-Baseline!AD205</f>
        <v>1118.0296124010101</v>
      </c>
      <c r="AE225" s="21">
        <f>AE205-Baseline!AE205</f>
        <v>1148.8774491637523</v>
      </c>
      <c r="AF225" s="21">
        <f>AF205-Baseline!AF205</f>
        <v>1179.0203179580292</v>
      </c>
      <c r="AG225" s="21">
        <f>AG205-Baseline!AG205</f>
        <v>1208.4701166155464</v>
      </c>
      <c r="AH225" s="21">
        <f>AH205-Baseline!AH205</f>
        <v>1237.2387752351208</v>
      </c>
      <c r="AI225" s="21">
        <f>AI205-Baseline!AI205</f>
        <v>1265.3391676261615</v>
      </c>
      <c r="AJ225" s="21">
        <f>AJ205-Baseline!AJ205</f>
        <v>1292.9168496952709</v>
      </c>
      <c r="AK225" s="21">
        <f>AK205-Baseline!AK205</f>
        <v>1319.978342333902</v>
      </c>
      <c r="AL225" s="21">
        <f>AL205-Baseline!AL205</f>
        <v>1346.5302705357692</v>
      </c>
      <c r="AM225" s="21">
        <f>AM205-Baseline!AM205</f>
        <v>1372.5793822848129</v>
      </c>
      <c r="AN225" s="21">
        <f>AN205-Baseline!AN205</f>
        <v>1398.1324801434814</v>
      </c>
      <c r="AO225" s="21">
        <f>AO205-Baseline!AO205</f>
        <v>1423.196343833155</v>
      </c>
      <c r="AP225" s="21">
        <f>AP205-Baseline!AP205</f>
        <v>1447.7777847969219</v>
      </c>
      <c r="AQ225" s="21">
        <f>AQ205-Baseline!AQ205</f>
        <v>1471.8836450362585</v>
      </c>
      <c r="AR225" s="21">
        <f>AR205-Baseline!AR205</f>
        <v>1495.5207796497857</v>
      </c>
      <c r="AS225" s="21">
        <f>AS205-Baseline!AS205</f>
        <v>1518.6960433246895</v>
      </c>
      <c r="AT225" s="21">
        <f>AT205-Baseline!AT205</f>
        <v>1541.4162864985699</v>
      </c>
      <c r="AU225" s="21">
        <f>AU205-Baseline!AU205</f>
        <v>1563.6883548402</v>
      </c>
      <c r="AV225" s="21">
        <f>AV205-Baseline!AV205</f>
        <v>1585.5190819703294</v>
      </c>
      <c r="AW225" s="21">
        <f>AW205-Baseline!AW205</f>
        <v>1606.9152830331202</v>
      </c>
      <c r="AX225" s="21">
        <f>AX205-Baseline!AX205</f>
        <v>1627.8837501486348</v>
      </c>
      <c r="AY225" s="21">
        <f>AY205-Baseline!AY205</f>
        <v>1648.4312485637192</v>
      </c>
      <c r="AZ225" s="21">
        <f>AZ205-Baseline!AZ205</f>
        <v>1668.5645125318481</v>
      </c>
      <c r="BA225" s="21">
        <f>BA205-Baseline!BA205</f>
        <v>1688.2902410748177</v>
      </c>
      <c r="BB225" s="21">
        <f>BB205-Baseline!BB205</f>
        <v>1707.6150943071577</v>
      </c>
    </row>
    <row r="226" spans="1:54" outlineLevel="2">
      <c r="A226" s="563"/>
      <c r="B226" s="150" t="s">
        <v>499</v>
      </c>
      <c r="C226" s="19"/>
      <c r="D226" s="135" t="s">
        <v>389</v>
      </c>
      <c r="E226" s="21">
        <f>E206-Baseline!E206</f>
        <v>148.94477691579272</v>
      </c>
      <c r="F226" s="21">
        <f>F206-Baseline!F206</f>
        <v>293.47346034803252</v>
      </c>
      <c r="G226" s="21">
        <f>G206-Baseline!G206</f>
        <v>432.52473520378487</v>
      </c>
      <c r="H226" s="21">
        <f>H206-Baseline!H206</f>
        <v>565.36403359318751</v>
      </c>
      <c r="I226" s="21">
        <f>I206-Baseline!I206</f>
        <v>691.5474257158578</v>
      </c>
      <c r="J226" s="21">
        <f>J206-Baseline!J206</f>
        <v>818.29656704317586</v>
      </c>
      <c r="K226" s="21">
        <f>K206-Baseline!K206</f>
        <v>941.31086407268447</v>
      </c>
      <c r="L226" s="21">
        <f>L206-Baseline!L206</f>
        <v>1061.3618942061137</v>
      </c>
      <c r="M226" s="21">
        <f>M206-Baseline!M206</f>
        <v>1179.5926409465001</v>
      </c>
      <c r="N226" s="21">
        <f>N206-Baseline!N206</f>
        <v>1295.1168990320907</v>
      </c>
      <c r="O226" s="21">
        <f>O206-Baseline!O206</f>
        <v>1408.2522916276896</v>
      </c>
      <c r="P226" s="21">
        <f>P206-Baseline!P206</f>
        <v>1519.1769033593782</v>
      </c>
      <c r="Q226" s="21">
        <f>Q206-Baseline!Q206</f>
        <v>1627.7725228864074</v>
      </c>
      <c r="R226" s="21">
        <f>R206-Baseline!R206</f>
        <v>1734.1567676823113</v>
      </c>
      <c r="S226" s="21">
        <f>S206-Baseline!S206</f>
        <v>1838.3642779680438</v>
      </c>
      <c r="T226" s="21">
        <f>T206-Baseline!T206</f>
        <v>1940.4145444754949</v>
      </c>
      <c r="U226" s="21">
        <f>U206-Baseline!U206</f>
        <v>2040.3690352662604</v>
      </c>
      <c r="V226" s="21">
        <f>V206-Baseline!V206</f>
        <v>2138.2716716226255</v>
      </c>
      <c r="W226" s="21">
        <f>W206-Baseline!W206</f>
        <v>2234.1623353413752</v>
      </c>
      <c r="X226" s="21">
        <f>X206-Baseline!X206</f>
        <v>2328.0871364432141</v>
      </c>
      <c r="Y226" s="21">
        <f>Y206-Baseline!Y206</f>
        <v>2420.0874391969478</v>
      </c>
      <c r="Z226" s="21">
        <f>Z206-Baseline!Z206</f>
        <v>2510.2037934714072</v>
      </c>
      <c r="AA226" s="21">
        <f>AA206-Baseline!AA206</f>
        <v>2598.4769251371254</v>
      </c>
      <c r="AB226" s="21">
        <f>AB206-Baseline!AB206</f>
        <v>2684.9458783562118</v>
      </c>
      <c r="AC226" s="21">
        <f>AC206-Baseline!AC206</f>
        <v>2769.5984231440307</v>
      </c>
      <c r="AD226" s="21">
        <f>AD206-Baseline!AD206</f>
        <v>2852.4707306546034</v>
      </c>
      <c r="AE226" s="21">
        <f>AE206-Baseline!AE206</f>
        <v>2933.5902954483258</v>
      </c>
      <c r="AF226" s="21">
        <f>AF206-Baseline!AF206</f>
        <v>3012.9812744179831</v>
      </c>
      <c r="AG226" s="21">
        <f>AG206-Baseline!AG206</f>
        <v>3090.6662950621612</v>
      </c>
      <c r="AH226" s="21">
        <f>AH206-Baseline!AH206</f>
        <v>3166.6685269598497</v>
      </c>
      <c r="AI226" s="21">
        <f>AI206-Baseline!AI206</f>
        <v>3241.0143960702262</v>
      </c>
      <c r="AJ226" s="21">
        <f>AJ206-Baseline!AJ206</f>
        <v>3314.0820944727138</v>
      </c>
      <c r="AK226" s="21">
        <f>AK206-Baseline!AK206</f>
        <v>3385.8827396444631</v>
      </c>
      <c r="AL226" s="21">
        <f>AL206-Baseline!AL206</f>
        <v>3456.4280070277223</v>
      </c>
      <c r="AM226" s="21">
        <f>AM206-Baseline!AM206</f>
        <v>3525.7301798964659</v>
      </c>
      <c r="AN226" s="21">
        <f>AN206-Baseline!AN206</f>
        <v>3593.8019371989662</v>
      </c>
      <c r="AO226" s="21">
        <f>AO206-Baseline!AO206</f>
        <v>3660.656114408609</v>
      </c>
      <c r="AP226" s="21">
        <f>AP206-Baseline!AP206</f>
        <v>3726.3058607338403</v>
      </c>
      <c r="AQ226" s="21">
        <f>AQ206-Baseline!AQ206</f>
        <v>3790.7646292550667</v>
      </c>
      <c r="AR226" s="21">
        <f>AR206-Baseline!AR206</f>
        <v>3854.0461183409507</v>
      </c>
      <c r="AS226" s="21">
        <f>AS206-Baseline!AS206</f>
        <v>3916.1642251375683</v>
      </c>
      <c r="AT226" s="21">
        <f>AT206-Baseline!AT206</f>
        <v>3977.1330282249219</v>
      </c>
      <c r="AU226" s="21">
        <f>AU206-Baseline!AU206</f>
        <v>4036.966780400996</v>
      </c>
      <c r="AV226" s="21">
        <f>AV206-Baseline!AV206</f>
        <v>4095.6798813558103</v>
      </c>
      <c r="AW226" s="21">
        <f>AW206-Baseline!AW206</f>
        <v>4153.2868530536216</v>
      </c>
      <c r="AX226" s="21">
        <f>AX206-Baseline!AX206</f>
        <v>4209.8023209143312</v>
      </c>
      <c r="AY226" s="21">
        <f>AY206-Baseline!AY206</f>
        <v>4265.2409972414889</v>
      </c>
      <c r="AZ226" s="21">
        <f>AZ206-Baseline!AZ206</f>
        <v>4319.6176639828718</v>
      </c>
      <c r="BA226" s="21">
        <f>BA206-Baseline!BA206</f>
        <v>4372.9471552789355</v>
      </c>
      <c r="BB226" s="21">
        <f>BB206-Baseline!BB206</f>
        <v>4425.2443418374451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483"/>
      <c r="C23" s="483"/>
      <c r="D23" s="483"/>
      <c r="E23" s="483"/>
      <c r="F23" s="483"/>
      <c r="G23" s="483"/>
      <c r="H23" s="483"/>
      <c r="I23" s="483"/>
      <c r="J23" s="483"/>
      <c r="K23" s="483"/>
      <c r="L23" s="483"/>
      <c r="M23" s="483"/>
      <c r="N23" s="483"/>
      <c r="O23" s="483"/>
      <c r="P23" s="483"/>
      <c r="Q23" s="483"/>
      <c r="R23" s="483"/>
      <c r="S23" s="483"/>
    </row>
    <row r="24" spans="1:19">
      <c r="A24" s="158" t="s">
        <v>340</v>
      </c>
      <c r="B24" s="483"/>
      <c r="C24" s="483"/>
      <c r="D24" s="483"/>
      <c r="E24" s="483"/>
      <c r="F24" s="483"/>
      <c r="G24" s="483"/>
      <c r="H24" s="483"/>
      <c r="I24" s="483"/>
      <c r="J24" s="483"/>
      <c r="K24" s="483"/>
      <c r="L24" s="483"/>
      <c r="M24" s="483"/>
      <c r="N24" s="483"/>
      <c r="O24" s="483"/>
      <c r="P24" s="483"/>
      <c r="Q24" s="483"/>
      <c r="R24" s="483"/>
      <c r="S24" s="483"/>
    </row>
    <row r="25" spans="1:19">
      <c r="A25" s="159" t="s">
        <v>395</v>
      </c>
      <c r="B25" s="483"/>
      <c r="C25" s="483"/>
      <c r="D25" s="483"/>
      <c r="E25" s="483"/>
      <c r="F25" s="483"/>
      <c r="G25" s="483"/>
      <c r="H25" s="483"/>
      <c r="I25" s="483"/>
      <c r="J25" s="483"/>
      <c r="K25" s="483"/>
      <c r="L25" s="483"/>
      <c r="M25" s="483"/>
      <c r="N25" s="483"/>
      <c r="O25" s="483"/>
      <c r="P25" s="483"/>
      <c r="Q25" s="483"/>
      <c r="R25" s="483"/>
      <c r="S25" s="483"/>
    </row>
    <row r="26" spans="1:19">
      <c r="A26" s="159" t="s">
        <v>471</v>
      </c>
      <c r="B26" s="483"/>
      <c r="C26" s="483"/>
      <c r="D26" s="483"/>
      <c r="E26" s="483"/>
      <c r="F26" s="483"/>
      <c r="G26" s="483"/>
      <c r="H26" s="483"/>
      <c r="I26" s="483"/>
      <c r="J26" s="483"/>
      <c r="K26" s="483"/>
      <c r="L26" s="483"/>
      <c r="M26" s="483"/>
      <c r="N26" s="483"/>
      <c r="O26" s="483"/>
      <c r="P26" s="483"/>
      <c r="Q26" s="483"/>
      <c r="R26" s="483"/>
      <c r="S26" s="483"/>
    </row>
    <row r="27" spans="1:19">
      <c r="A27" s="159" t="s">
        <v>472</v>
      </c>
      <c r="B27" s="483"/>
      <c r="C27" s="483"/>
      <c r="D27" s="483"/>
      <c r="E27" s="483"/>
      <c r="F27" s="483"/>
      <c r="G27" s="483"/>
      <c r="H27" s="483"/>
      <c r="I27" s="483"/>
      <c r="J27" s="483"/>
      <c r="K27" s="483"/>
      <c r="L27" s="483"/>
      <c r="M27" s="483"/>
      <c r="N27" s="483"/>
      <c r="O27" s="483"/>
      <c r="P27" s="483"/>
      <c r="Q27" s="483"/>
      <c r="R27" s="483"/>
      <c r="S27" s="483"/>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topLeftCell="A132"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86"/>
      <c r="E4" s="53" t="s">
        <v>334</v>
      </c>
      <c r="F4" s="91"/>
      <c r="G4" s="28"/>
      <c r="H4" s="10"/>
      <c r="I4" s="497"/>
      <c r="J4" s="498"/>
      <c r="K4" s="498"/>
      <c r="L4" s="498"/>
      <c r="M4" s="498"/>
      <c r="N4" s="499"/>
      <c r="P4" s="503"/>
      <c r="Q4" s="504"/>
      <c r="R4" s="504"/>
      <c r="S4" s="504"/>
      <c r="T4" s="504"/>
      <c r="U4" s="505"/>
    </row>
    <row r="5" spans="1:21" outlineLevel="1">
      <c r="A5" s="13" t="s">
        <v>335</v>
      </c>
      <c r="B5" s="88"/>
      <c r="E5" s="14"/>
      <c r="H5" s="10"/>
      <c r="I5" s="601"/>
      <c r="J5" s="507"/>
      <c r="K5" s="507"/>
      <c r="L5" s="507"/>
      <c r="M5" s="507"/>
      <c r="N5" s="508"/>
      <c r="P5" s="601"/>
      <c r="Q5" s="507"/>
      <c r="R5" s="507"/>
      <c r="S5" s="507"/>
      <c r="T5" s="507"/>
      <c r="U5" s="508"/>
    </row>
    <row r="6" spans="1:21" outlineLevel="1">
      <c r="A6" s="13" t="s">
        <v>339</v>
      </c>
      <c r="B6" s="88"/>
      <c r="E6" s="53" t="s">
        <v>341</v>
      </c>
      <c r="F6" s="90"/>
      <c r="H6" s="10"/>
      <c r="I6" s="509"/>
      <c r="J6" s="510"/>
      <c r="K6" s="510"/>
      <c r="L6" s="510"/>
      <c r="M6" s="510"/>
      <c r="N6" s="511"/>
      <c r="P6" s="509"/>
      <c r="Q6" s="510"/>
      <c r="R6" s="510"/>
      <c r="S6" s="510"/>
      <c r="T6" s="510"/>
      <c r="U6" s="511"/>
    </row>
    <row r="7" spans="1:21" outlineLevel="1">
      <c r="A7" s="13" t="s">
        <v>343</v>
      </c>
      <c r="B7" s="88"/>
      <c r="E7" s="14"/>
      <c r="H7" s="10"/>
      <c r="I7" s="509"/>
      <c r="J7" s="510"/>
      <c r="K7" s="510"/>
      <c r="L7" s="510"/>
      <c r="M7" s="510"/>
      <c r="N7" s="511"/>
      <c r="P7" s="509"/>
      <c r="Q7" s="510"/>
      <c r="R7" s="510"/>
      <c r="S7" s="510"/>
      <c r="T7" s="510"/>
      <c r="U7" s="511"/>
    </row>
    <row r="8" spans="1:21" ht="41" outlineLevel="1" thickBot="1">
      <c r="A8" s="34" t="s">
        <v>345</v>
      </c>
      <c r="B8" s="89"/>
      <c r="E8" s="14"/>
      <c r="H8" s="10"/>
      <c r="I8" s="509"/>
      <c r="J8" s="510"/>
      <c r="K8" s="510"/>
      <c r="L8" s="510"/>
      <c r="M8" s="510"/>
      <c r="N8" s="511"/>
      <c r="P8" s="509"/>
      <c r="Q8" s="510"/>
      <c r="R8" s="510"/>
      <c r="S8" s="510"/>
      <c r="T8" s="510"/>
      <c r="U8" s="511"/>
    </row>
    <row r="9" spans="1:21" outlineLevel="1">
      <c r="E9" s="14"/>
      <c r="H9" s="10"/>
      <c r="I9" s="509"/>
      <c r="J9" s="510"/>
      <c r="K9" s="510"/>
      <c r="L9" s="510"/>
      <c r="M9" s="510"/>
      <c r="N9" s="511"/>
      <c r="P9" s="509"/>
      <c r="Q9" s="510"/>
      <c r="R9" s="510"/>
      <c r="S9" s="510"/>
      <c r="T9" s="510"/>
      <c r="U9" s="511"/>
    </row>
    <row r="10" spans="1:21" ht="14" outlineLevel="1" thickBot="1">
      <c r="A10" s="32" t="s">
        <v>347</v>
      </c>
      <c r="B10" s="35"/>
      <c r="E10" s="14"/>
      <c r="H10" s="10"/>
      <c r="I10" s="509"/>
      <c r="J10" s="510"/>
      <c r="K10" s="510"/>
      <c r="L10" s="510"/>
      <c r="M10" s="510"/>
      <c r="N10" s="511"/>
      <c r="P10" s="509"/>
      <c r="Q10" s="510"/>
      <c r="R10" s="510"/>
      <c r="S10" s="510"/>
      <c r="T10" s="510"/>
      <c r="U10" s="511"/>
    </row>
    <row r="11" spans="1:21" outlineLevel="1">
      <c r="A11" s="16"/>
      <c r="H11" s="10"/>
      <c r="I11" s="509"/>
      <c r="J11" s="510"/>
      <c r="K11" s="510"/>
      <c r="L11" s="510"/>
      <c r="M11" s="510"/>
      <c r="N11" s="511"/>
      <c r="P11" s="509"/>
      <c r="Q11" s="510"/>
      <c r="R11" s="510"/>
      <c r="S11" s="510"/>
      <c r="T11" s="510"/>
      <c r="U11" s="511"/>
    </row>
    <row r="12" spans="1:21" ht="40.5" outlineLevel="1">
      <c r="A12" s="26" t="s">
        <v>348</v>
      </c>
      <c r="B12" s="26" t="s">
        <v>349</v>
      </c>
      <c r="C12" s="26" t="s">
        <v>350</v>
      </c>
      <c r="D12" s="26" t="s">
        <v>351</v>
      </c>
      <c r="E12" s="26" t="s">
        <v>352</v>
      </c>
      <c r="F12" s="26" t="s">
        <v>353</v>
      </c>
      <c r="G12" s="26" t="s">
        <v>354</v>
      </c>
      <c r="I12" s="509"/>
      <c r="J12" s="510"/>
      <c r="K12" s="510"/>
      <c r="L12" s="510"/>
      <c r="M12" s="510"/>
      <c r="N12" s="511"/>
      <c r="P12" s="509"/>
      <c r="Q12" s="510"/>
      <c r="R12" s="510"/>
      <c r="S12" s="510"/>
      <c r="T12" s="510"/>
      <c r="U12" s="511"/>
    </row>
    <row r="13" spans="1:21" outlineLevel="1">
      <c r="A13" s="58">
        <v>2035</v>
      </c>
      <c r="B13" s="21">
        <f t="shared" ref="B13:B18" si="0">INDEX($E$204:$AW$204,1,MATCH($A13,$E$53:$BB$53,0))</f>
        <v>0</v>
      </c>
      <c r="C13" s="21">
        <f>B13-Baseline!B13</f>
        <v>825.0313940031233</v>
      </c>
      <c r="D13" s="21">
        <f t="shared" ref="D13:D18" si="1">INDEX($E$205:$AW$205,1,MATCH($A13,$E$53:$BB$53,0))</f>
        <v>0</v>
      </c>
      <c r="E13" s="21">
        <f>D13-Baseline!D13</f>
        <v>470.499628510972</v>
      </c>
      <c r="F13" s="21">
        <f t="shared" ref="F13:F18" si="2">INDEX($E$206:$AW$206,1,MATCH($A13,$E$53:$BB$53,0))</f>
        <v>0</v>
      </c>
      <c r="G13" s="21">
        <f>F13-Baseline!F13</f>
        <v>1179.5926409465001</v>
      </c>
      <c r="I13" s="509"/>
      <c r="J13" s="510"/>
      <c r="K13" s="510"/>
      <c r="L13" s="510"/>
      <c r="M13" s="510"/>
      <c r="N13" s="511"/>
      <c r="P13" s="509"/>
      <c r="Q13" s="510"/>
      <c r="R13" s="510"/>
      <c r="S13" s="510"/>
      <c r="T13" s="510"/>
      <c r="U13" s="511"/>
    </row>
    <row r="14" spans="1:21" outlineLevel="1">
      <c r="A14" s="58">
        <v>2040</v>
      </c>
      <c r="B14" s="21">
        <f t="shared" si="0"/>
        <v>0</v>
      </c>
      <c r="C14" s="21">
        <f>B14-Baseline!B14</f>
        <v>1210.5958655278994</v>
      </c>
      <c r="D14" s="21">
        <f t="shared" si="1"/>
        <v>0</v>
      </c>
      <c r="E14" s="21">
        <f>D14-Baseline!D14</f>
        <v>687.5462270552398</v>
      </c>
      <c r="F14" s="21">
        <f t="shared" si="2"/>
        <v>0</v>
      </c>
      <c r="G14" s="21">
        <f>F14-Baseline!F14</f>
        <v>1734.1567676823113</v>
      </c>
      <c r="I14" s="509"/>
      <c r="J14" s="510"/>
      <c r="K14" s="510"/>
      <c r="L14" s="510"/>
      <c r="M14" s="510"/>
      <c r="N14" s="511"/>
      <c r="P14" s="509"/>
      <c r="Q14" s="510"/>
      <c r="R14" s="510"/>
      <c r="S14" s="510"/>
      <c r="T14" s="510"/>
      <c r="U14" s="511"/>
    </row>
    <row r="15" spans="1:21" outlineLevel="1">
      <c r="A15" s="58">
        <v>2045</v>
      </c>
      <c r="B15" s="21">
        <f t="shared" si="0"/>
        <v>0</v>
      </c>
      <c r="C15" s="21">
        <f>B15-Baseline!B15</f>
        <v>1557.5491726526977</v>
      </c>
      <c r="D15" s="21">
        <f t="shared" si="1"/>
        <v>0</v>
      </c>
      <c r="E15" s="21">
        <f>D15-Baseline!D15</f>
        <v>881.22923448429026</v>
      </c>
      <c r="F15" s="21">
        <f t="shared" si="2"/>
        <v>0</v>
      </c>
      <c r="G15" s="21">
        <f>F15-Baseline!F15</f>
        <v>2234.1623353413752</v>
      </c>
      <c r="I15" s="509"/>
      <c r="J15" s="510"/>
      <c r="K15" s="510"/>
      <c r="L15" s="510"/>
      <c r="M15" s="510"/>
      <c r="N15" s="511"/>
      <c r="P15" s="509"/>
      <c r="Q15" s="510"/>
      <c r="R15" s="510"/>
      <c r="S15" s="510"/>
      <c r="T15" s="510"/>
      <c r="U15" s="511"/>
    </row>
    <row r="16" spans="1:21" outlineLevel="1">
      <c r="A16" s="58">
        <v>2050</v>
      </c>
      <c r="B16" s="21">
        <f t="shared" si="0"/>
        <v>0</v>
      </c>
      <c r="C16" s="21">
        <f>B16-Baseline!B16</f>
        <v>1869.5776507670103</v>
      </c>
      <c r="D16" s="21">
        <f t="shared" si="1"/>
        <v>0</v>
      </c>
      <c r="E16" s="21">
        <f>D16-Baseline!D16</f>
        <v>1054.1675296470319</v>
      </c>
      <c r="F16" s="21">
        <f t="shared" si="2"/>
        <v>0</v>
      </c>
      <c r="G16" s="21">
        <f>F16-Baseline!F16</f>
        <v>2684.9458783562118</v>
      </c>
      <c r="I16" s="509"/>
      <c r="J16" s="510"/>
      <c r="K16" s="510"/>
      <c r="L16" s="510"/>
      <c r="M16" s="510"/>
      <c r="N16" s="511"/>
      <c r="P16" s="509"/>
      <c r="Q16" s="510"/>
      <c r="R16" s="510"/>
      <c r="S16" s="510"/>
      <c r="T16" s="510"/>
      <c r="U16" s="511"/>
    </row>
    <row r="17" spans="1:21" outlineLevel="1">
      <c r="A17" s="58">
        <v>2060</v>
      </c>
      <c r="B17" s="21">
        <f t="shared" si="0"/>
        <v>0</v>
      </c>
      <c r="C17" s="21">
        <f>B17-Baseline!B17</f>
        <v>2402.6043101070582</v>
      </c>
      <c r="D17" s="21">
        <f t="shared" si="1"/>
        <v>0</v>
      </c>
      <c r="E17" s="21">
        <f>D17-Baseline!D17</f>
        <v>1346.5302705357692</v>
      </c>
      <c r="F17" s="21">
        <f t="shared" si="2"/>
        <v>0</v>
      </c>
      <c r="G17" s="21">
        <f>F17-Baseline!F17</f>
        <v>3456.4280070277223</v>
      </c>
      <c r="I17" s="509"/>
      <c r="J17" s="510"/>
      <c r="K17" s="510"/>
      <c r="L17" s="510"/>
      <c r="M17" s="510"/>
      <c r="N17" s="511"/>
      <c r="P17" s="509"/>
      <c r="Q17" s="510"/>
      <c r="R17" s="510"/>
      <c r="S17" s="510"/>
      <c r="T17" s="510"/>
      <c r="U17" s="511"/>
    </row>
    <row r="18" spans="1:21" outlineLevel="1">
      <c r="A18" s="58">
        <v>2070</v>
      </c>
      <c r="B18" s="21">
        <f t="shared" si="0"/>
        <v>0</v>
      </c>
      <c r="C18" s="21">
        <f>B18-Baseline!B18</f>
        <v>2843.4490852122854</v>
      </c>
      <c r="D18" s="21">
        <f t="shared" si="1"/>
        <v>0</v>
      </c>
      <c r="E18" s="21">
        <f>D18-Baseline!D18</f>
        <v>1585.5190819703294</v>
      </c>
      <c r="F18" s="21">
        <f t="shared" si="2"/>
        <v>0</v>
      </c>
      <c r="G18" s="21">
        <f>F18-Baseline!F18</f>
        <v>4095.6798813558103</v>
      </c>
      <c r="I18" s="512"/>
      <c r="J18" s="513"/>
      <c r="K18" s="513"/>
      <c r="L18" s="513"/>
      <c r="M18" s="513"/>
      <c r="N18" s="514"/>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601"/>
      <c r="J21" s="507"/>
      <c r="K21" s="507"/>
      <c r="L21" s="507"/>
      <c r="M21" s="507"/>
      <c r="N21" s="508"/>
      <c r="P21" s="601"/>
      <c r="Q21" s="507"/>
      <c r="R21" s="507"/>
      <c r="S21" s="507"/>
      <c r="T21" s="507"/>
      <c r="U21" s="508"/>
    </row>
    <row r="22" spans="1:21" ht="12.75" customHeight="1" outlineLevel="1">
      <c r="A22" s="154"/>
      <c r="B22" s="155"/>
      <c r="I22" s="509"/>
      <c r="J22" s="510"/>
      <c r="K22" s="510"/>
      <c r="L22" s="510"/>
      <c r="M22" s="510"/>
      <c r="N22" s="511"/>
      <c r="P22" s="509"/>
      <c r="Q22" s="510"/>
      <c r="R22" s="510"/>
      <c r="S22" s="510"/>
      <c r="T22" s="510"/>
      <c r="U22" s="511"/>
    </row>
    <row r="23" spans="1:21" outlineLevel="1">
      <c r="A23" s="154"/>
      <c r="B23" s="533" t="s">
        <v>360</v>
      </c>
      <c r="C23" s="534"/>
      <c r="D23" s="534"/>
      <c r="E23" s="534"/>
      <c r="F23" s="534"/>
      <c r="G23" s="535"/>
      <c r="I23" s="509"/>
      <c r="J23" s="510"/>
      <c r="K23" s="510"/>
      <c r="L23" s="510"/>
      <c r="M23" s="510"/>
      <c r="N23" s="511"/>
      <c r="P23" s="509"/>
      <c r="Q23" s="510"/>
      <c r="R23" s="510"/>
      <c r="S23" s="510"/>
      <c r="T23" s="510"/>
      <c r="U23" s="511"/>
    </row>
    <row r="24" spans="1:21" outlineLevel="1">
      <c r="B24" s="17">
        <v>2027</v>
      </c>
      <c r="C24" s="17">
        <v>2028</v>
      </c>
      <c r="D24" s="17">
        <v>2029</v>
      </c>
      <c r="E24" s="17">
        <v>2030</v>
      </c>
      <c r="F24" s="17">
        <v>2031</v>
      </c>
      <c r="G24" s="17" t="s">
        <v>361</v>
      </c>
      <c r="I24" s="509"/>
      <c r="J24" s="510"/>
      <c r="K24" s="510"/>
      <c r="L24" s="510"/>
      <c r="M24" s="510"/>
      <c r="N24" s="511"/>
      <c r="P24" s="509"/>
      <c r="Q24" s="510"/>
      <c r="R24" s="510"/>
      <c r="S24" s="510"/>
      <c r="T24" s="510"/>
      <c r="U24" s="511"/>
    </row>
    <row r="25" spans="1:21" ht="14" outlineLevel="1" thickBot="1">
      <c r="B25" s="30" t="s">
        <v>362</v>
      </c>
      <c r="C25" s="30" t="s">
        <v>362</v>
      </c>
      <c r="D25" s="30" t="s">
        <v>362</v>
      </c>
      <c r="E25" s="30" t="s">
        <v>362</v>
      </c>
      <c r="F25" s="30" t="s">
        <v>362</v>
      </c>
      <c r="G25" s="30" t="s">
        <v>362</v>
      </c>
      <c r="I25" s="509"/>
      <c r="J25" s="510"/>
      <c r="K25" s="510"/>
      <c r="L25" s="510"/>
      <c r="M25" s="510"/>
      <c r="N25" s="511"/>
      <c r="P25" s="509"/>
      <c r="Q25" s="510"/>
      <c r="R25" s="510"/>
      <c r="S25" s="510"/>
      <c r="T25" s="510"/>
      <c r="U25" s="511"/>
    </row>
    <row r="26" spans="1:21" outlineLevel="1">
      <c r="A26" s="54" t="s">
        <v>363</v>
      </c>
      <c r="B26" s="21">
        <f>E64</f>
        <v>0</v>
      </c>
      <c r="C26" s="21">
        <f>F64</f>
        <v>0</v>
      </c>
      <c r="D26" s="21">
        <f>G64</f>
        <v>0</v>
      </c>
      <c r="E26" s="21">
        <f>H64</f>
        <v>0</v>
      </c>
      <c r="F26" s="21">
        <f>I64</f>
        <v>0</v>
      </c>
      <c r="G26" s="21">
        <f>SUM(J64:BB64)</f>
        <v>0</v>
      </c>
      <c r="I26" s="509"/>
      <c r="J26" s="510"/>
      <c r="K26" s="510"/>
      <c r="L26" s="510"/>
      <c r="M26" s="510"/>
      <c r="N26" s="511"/>
      <c r="P26" s="509"/>
      <c r="Q26" s="510"/>
      <c r="R26" s="510"/>
      <c r="S26" s="510"/>
      <c r="T26" s="510"/>
      <c r="U26" s="511"/>
    </row>
    <row r="27" spans="1:21" outlineLevel="1">
      <c r="A27" s="54" t="s">
        <v>364</v>
      </c>
      <c r="B27" s="21">
        <f>E71+E77</f>
        <v>0</v>
      </c>
      <c r="C27" s="21">
        <f>F71+F77</f>
        <v>0</v>
      </c>
      <c r="D27" s="21">
        <f>G71+G77</f>
        <v>0</v>
      </c>
      <c r="E27" s="21">
        <f>H71+H77</f>
        <v>0</v>
      </c>
      <c r="F27" s="21">
        <f>I71+I77</f>
        <v>0</v>
      </c>
      <c r="G27" s="21">
        <f>SUM(J71:BB71)+SUM(J77:BB77)</f>
        <v>0</v>
      </c>
      <c r="I27" s="509"/>
      <c r="J27" s="510"/>
      <c r="K27" s="510"/>
      <c r="L27" s="510"/>
      <c r="M27" s="510"/>
      <c r="N27" s="511"/>
      <c r="P27" s="509"/>
      <c r="Q27" s="510"/>
      <c r="R27" s="510"/>
      <c r="S27" s="510"/>
      <c r="T27" s="510"/>
      <c r="U27" s="511"/>
    </row>
    <row r="28" spans="1:21" outlineLevel="1">
      <c r="A28" s="154"/>
      <c r="B28" s="248"/>
      <c r="C28" s="248"/>
      <c r="D28" s="248"/>
      <c r="E28" s="248"/>
      <c r="F28" s="248"/>
      <c r="G28" s="248"/>
      <c r="I28" s="509"/>
      <c r="J28" s="510"/>
      <c r="K28" s="510"/>
      <c r="L28" s="510"/>
      <c r="M28" s="510"/>
      <c r="N28" s="511"/>
      <c r="P28" s="509"/>
      <c r="Q28" s="510"/>
      <c r="R28" s="510"/>
      <c r="S28" s="510"/>
      <c r="T28" s="510"/>
      <c r="U28" s="511"/>
    </row>
    <row r="29" spans="1:21" ht="14" outlineLevel="1" thickBot="1">
      <c r="A29" s="154"/>
      <c r="B29" s="248"/>
      <c r="C29" s="248"/>
      <c r="D29" s="248"/>
      <c r="E29" s="248"/>
      <c r="F29" s="248"/>
      <c r="G29" s="248"/>
      <c r="I29" s="509"/>
      <c r="J29" s="510"/>
      <c r="K29" s="510"/>
      <c r="L29" s="510"/>
      <c r="M29" s="510"/>
      <c r="N29" s="511"/>
      <c r="P29" s="509"/>
      <c r="Q29" s="510"/>
      <c r="R29" s="510"/>
      <c r="S29" s="510"/>
      <c r="T29" s="510"/>
      <c r="U29" s="511"/>
    </row>
    <row r="30" spans="1:21" ht="14" outlineLevel="1" thickBot="1">
      <c r="A30" s="308"/>
      <c r="B30" s="309" t="s">
        <v>365</v>
      </c>
      <c r="C30" s="310" t="s">
        <v>366</v>
      </c>
      <c r="D30" s="537" t="s">
        <v>321</v>
      </c>
      <c r="E30" s="538"/>
      <c r="F30" s="538"/>
      <c r="G30" s="539"/>
      <c r="I30" s="509"/>
      <c r="J30" s="510"/>
      <c r="K30" s="510"/>
      <c r="L30" s="510"/>
      <c r="M30" s="510"/>
      <c r="N30" s="511"/>
      <c r="P30" s="509"/>
      <c r="Q30" s="510"/>
      <c r="R30" s="510"/>
      <c r="S30" s="510"/>
      <c r="T30" s="510"/>
      <c r="U30" s="511"/>
    </row>
    <row r="31" spans="1:21" outlineLevel="1">
      <c r="A31" s="530" t="s">
        <v>367</v>
      </c>
      <c r="B31" s="311"/>
      <c r="C31" s="307"/>
      <c r="D31" s="602"/>
      <c r="E31" s="602"/>
      <c r="F31" s="602"/>
      <c r="G31" s="603"/>
      <c r="I31" s="509"/>
      <c r="J31" s="510"/>
      <c r="K31" s="510"/>
      <c r="L31" s="510"/>
      <c r="M31" s="510"/>
      <c r="N31" s="511"/>
      <c r="P31" s="509"/>
      <c r="Q31" s="510"/>
      <c r="R31" s="510"/>
      <c r="S31" s="510"/>
      <c r="T31" s="510"/>
      <c r="U31" s="511"/>
    </row>
    <row r="32" spans="1:21" outlineLevel="1">
      <c r="A32" s="530"/>
      <c r="B32" s="312"/>
      <c r="C32" s="252"/>
      <c r="D32" s="604"/>
      <c r="E32" s="604"/>
      <c r="F32" s="604"/>
      <c r="G32" s="605"/>
      <c r="I32" s="509"/>
      <c r="J32" s="510"/>
      <c r="K32" s="510"/>
      <c r="L32" s="510"/>
      <c r="M32" s="510"/>
      <c r="N32" s="511"/>
      <c r="P32" s="509"/>
      <c r="Q32" s="510"/>
      <c r="R32" s="510"/>
      <c r="S32" s="510"/>
      <c r="T32" s="510"/>
      <c r="U32" s="511"/>
    </row>
    <row r="33" spans="1:21" outlineLevel="1">
      <c r="A33" s="530"/>
      <c r="B33" s="312"/>
      <c r="C33" s="252"/>
      <c r="D33" s="604"/>
      <c r="E33" s="604"/>
      <c r="F33" s="604"/>
      <c r="G33" s="605"/>
      <c r="I33" s="509"/>
      <c r="J33" s="510"/>
      <c r="K33" s="510"/>
      <c r="L33" s="510"/>
      <c r="M33" s="510"/>
      <c r="N33" s="511"/>
      <c r="P33" s="509"/>
      <c r="Q33" s="510"/>
      <c r="R33" s="510"/>
      <c r="S33" s="510"/>
      <c r="T33" s="510"/>
      <c r="U33" s="511"/>
    </row>
    <row r="34" spans="1:21" outlineLevel="1">
      <c r="A34" s="530"/>
      <c r="B34" s="312"/>
      <c r="C34" s="252"/>
      <c r="D34" s="604"/>
      <c r="E34" s="604"/>
      <c r="F34" s="604"/>
      <c r="G34" s="605"/>
      <c r="I34" s="509"/>
      <c r="J34" s="510"/>
      <c r="K34" s="510"/>
      <c r="L34" s="510"/>
      <c r="M34" s="510"/>
      <c r="N34" s="511"/>
      <c r="P34" s="509"/>
      <c r="Q34" s="510"/>
      <c r="R34" s="510"/>
      <c r="S34" s="510"/>
      <c r="T34" s="510"/>
      <c r="U34" s="511"/>
    </row>
    <row r="35" spans="1:21" outlineLevel="1">
      <c r="A35" s="530"/>
      <c r="B35" s="312"/>
      <c r="C35" s="252"/>
      <c r="D35" s="604"/>
      <c r="E35" s="604"/>
      <c r="F35" s="604"/>
      <c r="G35" s="605"/>
      <c r="I35" s="509"/>
      <c r="J35" s="510"/>
      <c r="K35" s="510"/>
      <c r="L35" s="510"/>
      <c r="M35" s="510"/>
      <c r="N35" s="511"/>
      <c r="P35" s="509"/>
      <c r="Q35" s="510"/>
      <c r="R35" s="510"/>
      <c r="S35" s="510"/>
      <c r="T35" s="510"/>
      <c r="U35" s="511"/>
    </row>
    <row r="36" spans="1:21" outlineLevel="1">
      <c r="A36" s="530"/>
      <c r="B36" s="312"/>
      <c r="C36" s="252"/>
      <c r="D36" s="604"/>
      <c r="E36" s="604"/>
      <c r="F36" s="604"/>
      <c r="G36" s="605"/>
      <c r="I36" s="509"/>
      <c r="J36" s="510"/>
      <c r="K36" s="510"/>
      <c r="L36" s="510"/>
      <c r="M36" s="510"/>
      <c r="N36" s="511"/>
      <c r="P36" s="509"/>
      <c r="Q36" s="510"/>
      <c r="R36" s="510"/>
      <c r="S36" s="510"/>
      <c r="T36" s="510"/>
      <c r="U36" s="511"/>
    </row>
    <row r="37" spans="1:21" outlineLevel="1">
      <c r="A37" s="530"/>
      <c r="B37" s="312"/>
      <c r="C37" s="252"/>
      <c r="D37" s="604"/>
      <c r="E37" s="604"/>
      <c r="F37" s="604"/>
      <c r="G37" s="605"/>
      <c r="I37" s="509"/>
      <c r="J37" s="510"/>
      <c r="K37" s="510"/>
      <c r="L37" s="510"/>
      <c r="M37" s="510"/>
      <c r="N37" s="511"/>
      <c r="P37" s="509"/>
      <c r="Q37" s="510"/>
      <c r="R37" s="510"/>
      <c r="S37" s="510"/>
      <c r="T37" s="510"/>
      <c r="U37" s="511"/>
    </row>
    <row r="38" spans="1:21" outlineLevel="1">
      <c r="A38" s="530"/>
      <c r="B38" s="312"/>
      <c r="C38" s="252"/>
      <c r="D38" s="604"/>
      <c r="E38" s="604"/>
      <c r="F38" s="604"/>
      <c r="G38" s="605"/>
      <c r="I38" s="509"/>
      <c r="J38" s="510"/>
      <c r="K38" s="510"/>
      <c r="L38" s="510"/>
      <c r="M38" s="510"/>
      <c r="N38" s="511"/>
      <c r="P38" s="509"/>
      <c r="Q38" s="510"/>
      <c r="R38" s="510"/>
      <c r="S38" s="510"/>
      <c r="T38" s="510"/>
      <c r="U38" s="511"/>
    </row>
    <row r="39" spans="1:21" outlineLevel="1">
      <c r="A39" s="530"/>
      <c r="B39" s="312"/>
      <c r="C39" s="252"/>
      <c r="D39" s="604"/>
      <c r="E39" s="604"/>
      <c r="F39" s="604"/>
      <c r="G39" s="605"/>
      <c r="I39" s="509"/>
      <c r="J39" s="510"/>
      <c r="K39" s="510"/>
      <c r="L39" s="510"/>
      <c r="M39" s="510"/>
      <c r="N39" s="511"/>
      <c r="P39" s="509"/>
      <c r="Q39" s="510"/>
      <c r="R39" s="510"/>
      <c r="S39" s="510"/>
      <c r="T39" s="510"/>
      <c r="U39" s="511"/>
    </row>
    <row r="40" spans="1:21" ht="14" outlineLevel="1" thickBot="1">
      <c r="A40" s="531"/>
      <c r="B40" s="313"/>
      <c r="C40" s="314"/>
      <c r="D40" s="540"/>
      <c r="E40" s="540"/>
      <c r="F40" s="540"/>
      <c r="G40" s="541"/>
      <c r="I40" s="509"/>
      <c r="J40" s="510"/>
      <c r="K40" s="510"/>
      <c r="L40" s="510"/>
      <c r="M40" s="510"/>
      <c r="N40" s="511"/>
      <c r="P40" s="509"/>
      <c r="Q40" s="510"/>
      <c r="R40" s="510"/>
      <c r="S40" s="510"/>
      <c r="T40" s="510"/>
      <c r="U40" s="511"/>
    </row>
    <row r="41" spans="1:21" outlineLevel="1">
      <c r="A41" s="154"/>
      <c r="B41" s="248"/>
      <c r="C41" s="248"/>
      <c r="D41" s="248"/>
      <c r="E41" s="248"/>
      <c r="F41" s="248"/>
      <c r="G41" s="248"/>
      <c r="I41" s="509"/>
      <c r="J41" s="510"/>
      <c r="K41" s="510"/>
      <c r="L41" s="510"/>
      <c r="M41" s="510"/>
      <c r="N41" s="511"/>
      <c r="P41" s="509"/>
      <c r="Q41" s="510"/>
      <c r="R41" s="510"/>
      <c r="S41" s="510"/>
      <c r="T41" s="510"/>
      <c r="U41" s="511"/>
    </row>
    <row r="42" spans="1:21" outlineLevel="1">
      <c r="A42" s="154"/>
      <c r="B42" s="248"/>
      <c r="C42" s="248"/>
      <c r="D42" s="248"/>
      <c r="E42" s="248"/>
      <c r="F42" s="248"/>
      <c r="G42" s="248"/>
      <c r="I42" s="509"/>
      <c r="J42" s="510"/>
      <c r="K42" s="510"/>
      <c r="L42" s="510"/>
      <c r="M42" s="510"/>
      <c r="N42" s="511"/>
      <c r="P42" s="509"/>
      <c r="Q42" s="510"/>
      <c r="R42" s="510"/>
      <c r="S42" s="510"/>
      <c r="T42" s="510"/>
      <c r="U42" s="511"/>
    </row>
    <row r="43" spans="1:21" outlineLevel="1">
      <c r="A43" s="154"/>
      <c r="B43" s="248"/>
      <c r="C43" s="248"/>
      <c r="D43" s="248"/>
      <c r="E43" s="248"/>
      <c r="F43" s="248"/>
      <c r="G43" s="248"/>
      <c r="I43" s="509"/>
      <c r="J43" s="510"/>
      <c r="K43" s="510"/>
      <c r="L43" s="510"/>
      <c r="M43" s="510"/>
      <c r="N43" s="511"/>
      <c r="P43" s="509"/>
      <c r="Q43" s="510"/>
      <c r="R43" s="510"/>
      <c r="S43" s="510"/>
      <c r="T43" s="510"/>
      <c r="U43" s="511"/>
    </row>
    <row r="44" spans="1:21" outlineLevel="1">
      <c r="A44" s="154"/>
      <c r="B44" s="248"/>
      <c r="C44" s="248"/>
      <c r="D44" s="248"/>
      <c r="E44" s="248"/>
      <c r="F44" s="248"/>
      <c r="G44" s="248"/>
      <c r="I44" s="509"/>
      <c r="J44" s="510"/>
      <c r="K44" s="510"/>
      <c r="L44" s="510"/>
      <c r="M44" s="510"/>
      <c r="N44" s="511"/>
      <c r="P44" s="509"/>
      <c r="Q44" s="510"/>
      <c r="R44" s="510"/>
      <c r="S44" s="510"/>
      <c r="T44" s="510"/>
      <c r="U44" s="511"/>
    </row>
    <row r="45" spans="1:21" outlineLevel="1">
      <c r="A45" s="154"/>
      <c r="B45" s="248"/>
      <c r="C45" s="248"/>
      <c r="D45" s="248"/>
      <c r="E45" s="248"/>
      <c r="F45" s="248"/>
      <c r="G45" s="248"/>
      <c r="I45" s="512"/>
      <c r="J45" s="513"/>
      <c r="K45" s="513"/>
      <c r="L45" s="513"/>
      <c r="M45" s="513"/>
      <c r="N45" s="514"/>
      <c r="P45" s="512"/>
      <c r="Q45" s="513"/>
      <c r="R45" s="513"/>
      <c r="S45" s="513"/>
      <c r="T45" s="513"/>
      <c r="U45" s="514"/>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526"/>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522"/>
      <c r="B193" s="150" t="s">
        <v>493</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522"/>
      <c r="B194" s="150" t="s">
        <v>494</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522"/>
      <c r="B195" s="150" t="s">
        <v>495</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522"/>
      <c r="B196" s="150" t="s">
        <v>283</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522"/>
      <c r="B197" s="150" t="s">
        <v>286</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523"/>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522"/>
      <c r="B201" s="150" t="s">
        <v>498</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523"/>
      <c r="B202" s="150" t="s">
        <v>499</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522"/>
      <c r="B205" s="150" t="s">
        <v>502</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523"/>
      <c r="B206" s="150" t="s">
        <v>503</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0.62690816028021545</v>
      </c>
      <c r="F210" s="21">
        <f>F190-Baseline!F190</f>
        <v>0.64237079533708186</v>
      </c>
      <c r="G210" s="21">
        <f>G190-Baseline!G190</f>
        <v>0.65512640045224813</v>
      </c>
      <c r="H210" s="21">
        <f>H190-Baseline!H190</f>
        <v>0.6653723118985112</v>
      </c>
      <c r="I210" s="21">
        <f>I190-Baseline!I190</f>
        <v>0.67329453525162963</v>
      </c>
      <c r="J210" s="21">
        <f>J190-Baseline!J190</f>
        <v>0.15122847353169502</v>
      </c>
      <c r="K210" s="21">
        <f>K190-Baseline!K190</f>
        <v>0.13647515523481565</v>
      </c>
      <c r="L210" s="21">
        <f>L190-Baseline!L190</f>
        <v>0.12275594916092925</v>
      </c>
      <c r="M210" s="21">
        <f>M190-Baseline!M190</f>
        <v>0.11001071074762073</v>
      </c>
      <c r="N210" s="21">
        <f>N190-Baseline!N190</f>
        <v>9.8182419898290518E-2</v>
      </c>
      <c r="O210" s="21">
        <f>O190-Baseline!O190</f>
        <v>8.7217030352474148E-2</v>
      </c>
      <c r="P210" s="21">
        <f>P190-Baseline!P190</f>
        <v>7.7063325944317501E-2</v>
      </c>
      <c r="Q210" s="21">
        <f>Q190-Baseline!Q190</f>
        <v>6.7672783446341395E-2</v>
      </c>
      <c r="R210" s="21">
        <f>R190-Baseline!R190</f>
        <v>5.8999441708549642E-2</v>
      </c>
      <c r="S210" s="21">
        <f>S190-Baseline!S190</f>
        <v>5.099977681531534E-2</v>
      </c>
      <c r="T210" s="21">
        <f>T190-Baseline!T190</f>
        <v>4.3632582994346802E-2</v>
      </c>
      <c r="U210" s="21">
        <f>U190-Baseline!U190</f>
        <v>3.6858859023403877E-2</v>
      </c>
      <c r="V210" s="21">
        <f>V190-Baseline!V190</f>
        <v>3.064169989133262E-2</v>
      </c>
      <c r="W210" s="21">
        <f>W190-Baseline!W190</f>
        <v>2.4946193480425361E-2</v>
      </c>
      <c r="X210" s="21">
        <f>X190-Baseline!X190</f>
        <v>1.9739322047118726E-2</v>
      </c>
      <c r="Y210" s="21">
        <f>Y190-Baseline!Y190</f>
        <v>1.4989868287625555E-2</v>
      </c>
      <c r="Z210" s="21">
        <f>Z190-Baseline!Z190</f>
        <v>1.0668325784281949E-2</v>
      </c>
      <c r="AA210" s="21">
        <f>AA190-Baseline!AA190</f>
        <v>6.7468136371876333E-3</v>
      </c>
      <c r="AB210" s="21">
        <f>AB190-Baseline!AB190</f>
        <v>3.1989950941478549E-3</v>
      </c>
      <c r="AC210" s="21">
        <f>AC190-Baseline!AC190</f>
        <v>5.1719210048414211E-18</v>
      </c>
      <c r="AD210" s="21">
        <f>AD190-Baseline!AD190</f>
        <v>4.9970251254506483E-18</v>
      </c>
      <c r="AE210" s="21">
        <f>AE190-Baseline!AE190</f>
        <v>4.8280435994692253E-18</v>
      </c>
      <c r="AF210" s="21">
        <f>AF190-Baseline!AF190</f>
        <v>4.6647764246079469E-18</v>
      </c>
      <c r="AG210" s="21">
        <f>AG190-Baseline!AG190</f>
        <v>4.507030361940046E-18</v>
      </c>
      <c r="AH210" s="21">
        <f>AH190-Baseline!AH190</f>
        <v>4.3546187071884513E-18</v>
      </c>
      <c r="AI210" s="21">
        <f>AI190-Baseline!AI190</f>
        <v>4.2073610697472958E-18</v>
      </c>
      <c r="AJ210" s="21">
        <f>AJ190-Baseline!AJ190</f>
        <v>4.0848165725701894E-18</v>
      </c>
      <c r="AK210" s="21">
        <f>AK190-Baseline!AK190</f>
        <v>3.9658413325924175E-18</v>
      </c>
      <c r="AL210" s="21">
        <f>AL190-Baseline!AL190</f>
        <v>3.8503313908664242E-18</v>
      </c>
      <c r="AM210" s="21">
        <f>AM190-Baseline!AM190</f>
        <v>3.738185816375169E-18</v>
      </c>
      <c r="AN210" s="21">
        <f>AN190-Baseline!AN190</f>
        <v>3.6293066178399699E-18</v>
      </c>
      <c r="AO210" s="21">
        <f>AO190-Baseline!AO190</f>
        <v>3.5235986580970587E-18</v>
      </c>
      <c r="AP210" s="21">
        <f>AP190-Baseline!AP190</f>
        <v>3.4209695709680174E-18</v>
      </c>
      <c r="AQ210" s="21">
        <f>AQ190-Baseline!AQ190</f>
        <v>3.3213296805514738E-18</v>
      </c>
      <c r="AR210" s="21">
        <f>AR190-Baseline!AR190</f>
        <v>3.2245919228655083E-18</v>
      </c>
      <c r="AS210" s="21">
        <f>AS190-Baseline!AS190</f>
        <v>3.1306717697723381E-18</v>
      </c>
      <c r="AT210" s="21">
        <f>AT190-Baseline!AT190</f>
        <v>3.039487155118775E-18</v>
      </c>
      <c r="AU210" s="21">
        <f>AU190-Baseline!AU190</f>
        <v>2.9509584030279372E-18</v>
      </c>
      <c r="AV210" s="21">
        <f>AV190-Baseline!AV190</f>
        <v>2.8650081582795504E-18</v>
      </c>
      <c r="AW210" s="21">
        <f>AW190-Baseline!AW190</f>
        <v>2.78156131871801E-18</v>
      </c>
      <c r="AX210" s="21">
        <f>AX190-Baseline!AX190</f>
        <v>2.7005449696291359E-18</v>
      </c>
      <c r="AY210" s="21">
        <f>AY190-Baseline!AY190</f>
        <v>2.6218883200282871E-18</v>
      </c>
      <c r="AZ210" s="21">
        <f>AZ190-Baseline!AZ190</f>
        <v>2.5455226408041622E-18</v>
      </c>
      <c r="BA210" s="21">
        <f>BA190-Baseline!BA190</f>
        <v>2.4713812046642351E-18</v>
      </c>
      <c r="BB210" s="21">
        <f>BB190-Baseline!BB190</f>
        <v>2.3993992278293544E-18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14.894267389414768</v>
      </c>
      <c r="F212" s="21">
        <f>F77*F186-Baseline!F77*Baseline!F186</f>
        <v>14.253977298430076</v>
      </c>
      <c r="G212" s="21">
        <f>G77*G186-Baseline!G77*Baseline!G186</f>
        <v>13.524544254969495</v>
      </c>
      <c r="H212" s="21">
        <f>H77*H186-Baseline!H77*Baseline!H186</f>
        <v>12.741417145743583</v>
      </c>
      <c r="I212" s="21">
        <f>I77*I186-Baseline!I77*Baseline!I186</f>
        <v>11.93480365924618</v>
      </c>
      <c r="J212" s="21">
        <f>J77*J186-Baseline!J77*Baseline!J186</f>
        <v>11.874608182203279</v>
      </c>
      <c r="K212" s="21">
        <f>K77*K186-Baseline!K77*Baseline!K186</f>
        <v>11.368782186975533</v>
      </c>
      <c r="L212" s="21">
        <f>L77*L186-Baseline!L77*Baseline!L186</f>
        <v>10.94463784007254</v>
      </c>
      <c r="M212" s="21">
        <f>M77*M186-Baseline!M77*Baseline!M186</f>
        <v>10.632541789453475</v>
      </c>
      <c r="N212" s="21">
        <f>N77*N186-Baseline!N77*Baseline!N186</f>
        <v>10.247971312466939</v>
      </c>
      <c r="O212" s="21">
        <f>O77*O186-Baseline!O77*Baseline!O186</f>
        <v>9.8994831188394929</v>
      </c>
      <c r="P212" s="21">
        <f>P77*P186-Baseline!P77*Baseline!P186</f>
        <v>9.5737507920535698</v>
      </c>
      <c r="Q212" s="21">
        <f>Q77*Q186-Baseline!Q77*Baseline!Q186</f>
        <v>9.2447857193256961</v>
      </c>
      <c r="R212" s="21">
        <f>R77*R186-Baseline!R77*Baseline!R186</f>
        <v>8.9327085037449567</v>
      </c>
      <c r="S212" s="21">
        <f>S77*S186-Baseline!S77*Baseline!S186</f>
        <v>8.6319057732878637</v>
      </c>
      <c r="T212" s="21">
        <f>T77*T186-Baseline!T77*Baseline!T186</f>
        <v>8.3390171981885004</v>
      </c>
      <c r="U212" s="21">
        <f>U77*U186-Baseline!U77*Baseline!U186</f>
        <v>8.0572630427517851</v>
      </c>
      <c r="V212" s="21">
        <f>V77*V186-Baseline!V77*Baseline!V186</f>
        <v>7.7849471478891035</v>
      </c>
      <c r="W212" s="21">
        <f>W77*W186-Baseline!W77*Baseline!W186</f>
        <v>7.5215150220050671</v>
      </c>
      <c r="X212" s="21">
        <f>X77*X186-Baseline!X77*Baseline!X186</f>
        <v>7.267228455289521</v>
      </c>
      <c r="Y212" s="21">
        <f>Y77*Y186-Baseline!Y77*Baseline!Y186</f>
        <v>7.0214892728178988</v>
      </c>
      <c r="Z212" s="21">
        <f>Z77*Z186-Baseline!Z77*Baseline!Z186</f>
        <v>6.7840195804257482</v>
      </c>
      <c r="AA212" s="21">
        <f>AA77*AA186-Baseline!AA77*Baseline!AA186</f>
        <v>6.5546224515404408</v>
      </c>
      <c r="AB212" s="21">
        <f>AB77*AB186-Baseline!AB77*Baseline!AB186</f>
        <v>6.3329681515266634</v>
      </c>
      <c r="AC212" s="21">
        <f>AC77*AC186-Baseline!AC77*Baseline!AC186</f>
        <v>6.1188056597624101</v>
      </c>
      <c r="AD212" s="21">
        <f>AD77*AD186-Baseline!AD77*Baseline!AD186</f>
        <v>5.91189232314834</v>
      </c>
      <c r="AE212" s="21">
        <f>AE77*AE186-Baseline!AE77*Baseline!AE186</f>
        <v>5.7119727484762048</v>
      </c>
      <c r="AF212" s="21">
        <f>AF77*AF186-Baseline!AF77*Baseline!AF186</f>
        <v>5.5188137083437825</v>
      </c>
      <c r="AG212" s="21">
        <f>AG77*AG186-Baseline!AG77*Baseline!AG186</f>
        <v>5.3321876654274449</v>
      </c>
      <c r="AH212" s="21">
        <f>AH77*AH186-Baseline!AH77*Baseline!AH186</f>
        <v>5.1518719820133203</v>
      </c>
      <c r="AI212" s="21">
        <f>AI77*AI186-Baseline!AI77*Baseline!AI186</f>
        <v>4.9776540330404639</v>
      </c>
      <c r="AJ212" s="21">
        <f>AJ77*AJ186-Baseline!AJ77*Baseline!AJ186</f>
        <v>4.8326739042008056</v>
      </c>
      <c r="AK212" s="21">
        <f>AK77*AK186-Baseline!AK77*Baseline!AK186</f>
        <v>4.6919163739180734</v>
      </c>
      <c r="AL212" s="21">
        <f>AL77*AL186-Baseline!AL77*Baseline!AL186</f>
        <v>4.5552586130713877</v>
      </c>
      <c r="AM212" s="21">
        <f>AM77*AM186-Baseline!AM77*Baseline!AM186</f>
        <v>4.4225811911983675</v>
      </c>
      <c r="AN212" s="21">
        <f>AN77*AN186-Baseline!AN77*Baseline!AN186</f>
        <v>4.2937681388318554</v>
      </c>
      <c r="AO212" s="21">
        <f>AO77*AO186-Baseline!AO77*Baseline!AO186</f>
        <v>4.1687069318297016</v>
      </c>
      <c r="AP212" s="21">
        <f>AP77*AP186-Baseline!AP77*Baseline!AP186</f>
        <v>4.0472882852329723</v>
      </c>
      <c r="AQ212" s="21">
        <f>AQ77*AQ186-Baseline!AQ77*Baseline!AQ186</f>
        <v>3.9294061006454823</v>
      </c>
      <c r="AR212" s="21">
        <f>AR77*AR186-Baseline!AR77*Baseline!AR186</f>
        <v>3.8149573796548926</v>
      </c>
      <c r="AS212" s="21">
        <f>AS77*AS186-Baseline!AS77*Baseline!AS186</f>
        <v>3.7038421163973854</v>
      </c>
      <c r="AT212" s="21">
        <f>AT77*AT186-Baseline!AT77*Baseline!AT186</f>
        <v>3.5959632195342501</v>
      </c>
      <c r="AU212" s="21">
        <f>AU77*AU186-Baseline!AU77*Baseline!AU186</f>
        <v>3.4912264268349085</v>
      </c>
      <c r="AV212" s="21">
        <f>AV77*AV186-Baseline!AV77*Baseline!AV186</f>
        <v>3.3895402202461722</v>
      </c>
      <c r="AW212" s="21">
        <f>AW77*AW186-Baseline!AW77*Baseline!AW186</f>
        <v>3.2908157477678537</v>
      </c>
      <c r="AX212" s="21">
        <f>AX77*AX186-Baseline!AX77*Baseline!AX186</f>
        <v>3.1949667454284501</v>
      </c>
      <c r="AY212" s="21">
        <f>AY77*AY186-Baseline!AY77*Baseline!AY186</f>
        <v>3.1019094615800973</v>
      </c>
      <c r="AZ212" s="21">
        <f>AZ77*AZ186-Baseline!AZ77*Baseline!AZ186</f>
        <v>3.0115625840517906</v>
      </c>
      <c r="BA212" s="21">
        <f>BA77*BA186-Baseline!BA77*Baseline!BA186</f>
        <v>2.9238471689868542</v>
      </c>
      <c r="BB212" s="21">
        <f>BB77*BB186-Baseline!BB77*Baseline!BB186</f>
        <v>2.8386865718310235</v>
      </c>
    </row>
    <row r="213" spans="1:54" outlineLevel="2">
      <c r="A213" s="562"/>
      <c r="B213" s="150" t="s">
        <v>493</v>
      </c>
      <c r="C213" s="19"/>
      <c r="D213" s="135" t="s">
        <v>389</v>
      </c>
      <c r="E213" s="21">
        <f>E193-Baseline!E193</f>
        <v>88.808516080473737</v>
      </c>
      <c r="F213" s="21">
        <f>F193-Baseline!F193</f>
        <v>86.503014684200437</v>
      </c>
      <c r="G213" s="21">
        <f>G193-Baseline!G193</f>
        <v>83.224229765534602</v>
      </c>
      <c r="H213" s="21">
        <f>H193-Baseline!H193</f>
        <v>79.486653347444516</v>
      </c>
      <c r="I213" s="21">
        <f>I193-Baseline!I193</f>
        <v>75.720873343247547</v>
      </c>
      <c r="J213" s="21">
        <f>J193-Baseline!J193</f>
        <v>76.598809397945274</v>
      </c>
      <c r="K213" s="21">
        <f>K193-Baseline!K193</f>
        <v>74.300854724495807</v>
      </c>
      <c r="L213" s="21">
        <f>L193-Baseline!L193</f>
        <v>72.690035350182626</v>
      </c>
      <c r="M213" s="21">
        <f>M193-Baseline!M193</f>
        <v>71.745285071194928</v>
      </c>
      <c r="N213" s="21">
        <f>N193-Baseline!N193</f>
        <v>70.020131161360951</v>
      </c>
      <c r="O213" s="21">
        <f>O193-Baseline!O193</f>
        <v>68.689351991836077</v>
      </c>
      <c r="P213" s="21">
        <f>P193-Baseline!P193</f>
        <v>67.444936391746907</v>
      </c>
      <c r="Q213" s="21">
        <f>Q193-Baseline!Q193</f>
        <v>66.108286020555994</v>
      </c>
      <c r="R213" s="21">
        <f>R193-Baseline!R193</f>
        <v>65.013931511495628</v>
      </c>
      <c r="S213" s="21">
        <f>S193-Baseline!S193</f>
        <v>63.740443671653246</v>
      </c>
      <c r="T213" s="21">
        <f>T193-Baseline!T193</f>
        <v>62.4624079093674</v>
      </c>
      <c r="U213" s="21">
        <f>U193-Baseline!U193</f>
        <v>61.20680586685711</v>
      </c>
      <c r="V213" s="21">
        <f>V193-Baseline!V193</f>
        <v>60.129307113922884</v>
      </c>
      <c r="W213" s="21">
        <f>W193-Baseline!W193</f>
        <v>58.892615266670525</v>
      </c>
      <c r="X213" s="21">
        <f>X193-Baseline!X193</f>
        <v>57.826809041255373</v>
      </c>
      <c r="Y213" s="21">
        <f>Y193-Baseline!Y193</f>
        <v>56.616364751340186</v>
      </c>
      <c r="Z213" s="21">
        <f>Z193-Baseline!Z193</f>
        <v>55.565284798945093</v>
      </c>
      <c r="AA213" s="21">
        <f>AA193-Baseline!AA193</f>
        <v>54.52088483506661</v>
      </c>
      <c r="AB213" s="21">
        <f>AB193-Baseline!AB193</f>
        <v>53.483463451254757</v>
      </c>
      <c r="AC213" s="21">
        <f>AC193-Baseline!AC193</f>
        <v>52.424149252200934</v>
      </c>
      <c r="AD213" s="21">
        <f>AD193-Baseline!AD193</f>
        <v>51.382032900133737</v>
      </c>
      <c r="AE213" s="21">
        <f>AE193-Baseline!AE193</f>
        <v>50.362321794699348</v>
      </c>
      <c r="AF213" s="21">
        <f>AF193-Baseline!AF193</f>
        <v>49.348998219093069</v>
      </c>
      <c r="AG213" s="21">
        <f>AG193-Baseline!AG193</f>
        <v>48.344270669988369</v>
      </c>
      <c r="AH213" s="21">
        <f>AH193-Baseline!AH193</f>
        <v>47.350433122608237</v>
      </c>
      <c r="AI213" s="21">
        <f>AI193-Baseline!AI193</f>
        <v>46.370225008663205</v>
      </c>
      <c r="AJ213" s="21">
        <f>AJ193-Baseline!AJ193</f>
        <v>45.622790274995282</v>
      </c>
      <c r="AK213" s="21">
        <f>AK193-Baseline!AK193</f>
        <v>44.878870005068919</v>
      </c>
      <c r="AL213" s="21">
        <f>AL193-Baseline!AL193</f>
        <v>44.139521081194651</v>
      </c>
      <c r="AM213" s="21">
        <f>AM193-Baseline!AM193</f>
        <v>43.405333820105326</v>
      </c>
      <c r="AN213" s="21">
        <f>AN193-Baseline!AN193</f>
        <v>42.676572681184922</v>
      </c>
      <c r="AO213" s="21">
        <f>AO193-Baseline!AO193</f>
        <v>41.953365468919884</v>
      </c>
      <c r="AP213" s="21">
        <f>AP193-Baseline!AP193</f>
        <v>41.236036362185651</v>
      </c>
      <c r="AQ213" s="21">
        <f>AQ193-Baseline!AQ193</f>
        <v>40.524930365866439</v>
      </c>
      <c r="AR213" s="21">
        <f>AR193-Baseline!AR193</f>
        <v>39.820283278233177</v>
      </c>
      <c r="AS213" s="21">
        <f>AS193-Baseline!AS193</f>
        <v>39.122299540938286</v>
      </c>
      <c r="AT213" s="21">
        <f>AT193-Baseline!AT193</f>
        <v>38.431184742579006</v>
      </c>
      <c r="AU213" s="21">
        <f>AU193-Baseline!AU193</f>
        <v>37.747141706261147</v>
      </c>
      <c r="AV213" s="21">
        <f>AV193-Baseline!AV193</f>
        <v>37.070347128547553</v>
      </c>
      <c r="AW213" s="21">
        <f>AW193-Baseline!AW193</f>
        <v>36.400954931406382</v>
      </c>
      <c r="AX213" s="21">
        <f>AX193-Baseline!AX193</f>
        <v>35.739106941537095</v>
      </c>
      <c r="AY213" s="21">
        <f>AY193-Baseline!AY193</f>
        <v>35.0849327674458</v>
      </c>
      <c r="AZ213" s="21">
        <f>AZ193-Baseline!AZ193</f>
        <v>34.4385476249549</v>
      </c>
      <c r="BA213" s="21">
        <f>BA193-Baseline!BA193</f>
        <v>33.800052296954135</v>
      </c>
      <c r="BB213" s="21">
        <f>BB193-Baseline!BB193</f>
        <v>33.169535184712828</v>
      </c>
    </row>
    <row r="214" spans="1:54" outlineLevel="2">
      <c r="A214" s="562"/>
      <c r="B214" s="150" t="s">
        <v>494</v>
      </c>
      <c r="C214" s="19"/>
      <c r="D214" s="135" t="s">
        <v>389</v>
      </c>
      <c r="E214" s="21">
        <f>E194-Baseline!E194</f>
        <v>44.474533799234045</v>
      </c>
      <c r="F214" s="21">
        <f>F194-Baseline!F194</f>
        <v>43.210778456239495</v>
      </c>
      <c r="G214" s="21">
        <f>G194-Baseline!G194</f>
        <v>41.623868066776865</v>
      </c>
      <c r="H214" s="21">
        <f>H194-Baseline!H194</f>
        <v>39.810836310586836</v>
      </c>
      <c r="I214" s="21">
        <f>I194-Baseline!I194</f>
        <v>37.858431309390809</v>
      </c>
      <c r="J214" s="21">
        <f>J194-Baseline!J194</f>
        <v>38.24110156559334</v>
      </c>
      <c r="K214" s="21">
        <f>K194-Baseline!K194</f>
        <v>37.169679895766087</v>
      </c>
      <c r="L214" s="21">
        <f>L194-Baseline!L194</f>
        <v>36.327878781398603</v>
      </c>
      <c r="M214" s="21">
        <f>M194-Baseline!M194</f>
        <v>35.829398087582213</v>
      </c>
      <c r="N214" s="21">
        <f>N194-Baseline!N194</f>
        <v>35.059368124990279</v>
      </c>
      <c r="O214" s="21">
        <f>O194-Baseline!O194</f>
        <v>34.38289748213564</v>
      </c>
      <c r="P214" s="21">
        <f>P194-Baseline!P194</f>
        <v>33.757932531125341</v>
      </c>
      <c r="Q214" s="21">
        <f>Q194-Baseline!Q194</f>
        <v>33.094387008085718</v>
      </c>
      <c r="R214" s="21">
        <f>R194-Baseline!R194</f>
        <v>32.464178950150156</v>
      </c>
      <c r="S214" s="21">
        <f>S194-Baseline!S194</f>
        <v>31.841534917981829</v>
      </c>
      <c r="T214" s="21">
        <f>T194-Baseline!T194</f>
        <v>31.222538914654354</v>
      </c>
      <c r="U214" s="21">
        <f>U194-Baseline!U194</f>
        <v>30.620122957297809</v>
      </c>
      <c r="V214" s="21">
        <f>V194-Baseline!V194</f>
        <v>30.029015841701277</v>
      </c>
      <c r="W214" s="21">
        <f>W194-Baseline!W194</f>
        <v>29.448067501088001</v>
      </c>
      <c r="X214" s="21">
        <f>X194-Baseline!X194</f>
        <v>28.879277774834033</v>
      </c>
      <c r="Y214" s="21">
        <f>Y194-Baseline!Y194</f>
        <v>28.321274537542763</v>
      </c>
      <c r="Z214" s="21">
        <f>Z194-Baseline!Z194</f>
        <v>27.773888794214898</v>
      </c>
      <c r="AA214" s="21">
        <f>AA194-Baseline!AA194</f>
        <v>27.237254128877392</v>
      </c>
      <c r="AB214" s="21">
        <f>AB194-Baseline!AB194</f>
        <v>26.710928690821827</v>
      </c>
      <c r="AC214" s="21">
        <f>AC194-Baseline!AC194</f>
        <v>26.17791304243811</v>
      </c>
      <c r="AD214" s="21">
        <f>AD194-Baseline!AD194</f>
        <v>25.65347172862942</v>
      </c>
      <c r="AE214" s="21">
        <f>AE194-Baseline!AE194</f>
        <v>25.135864014266041</v>
      </c>
      <c r="AF214" s="21">
        <f>AF194-Baseline!AF194</f>
        <v>24.624055085933037</v>
      </c>
      <c r="AG214" s="21">
        <f>AG194-Baseline!AG194</f>
        <v>24.117610992089862</v>
      </c>
      <c r="AH214" s="21">
        <f>AH194-Baseline!AH194</f>
        <v>23.616786637560931</v>
      </c>
      <c r="AI214" s="21">
        <f>AI194-Baseline!AI194</f>
        <v>23.122738358000319</v>
      </c>
      <c r="AJ214" s="21">
        <f>AJ194-Baseline!AJ194</f>
        <v>22.74500816490869</v>
      </c>
      <c r="AK214" s="21">
        <f>AK194-Baseline!AK194</f>
        <v>22.36957626471299</v>
      </c>
      <c r="AL214" s="21">
        <f>AL194-Baseline!AL194</f>
        <v>21.996669588795893</v>
      </c>
      <c r="AM214" s="21">
        <f>AM194-Baseline!AM194</f>
        <v>21.626530557845374</v>
      </c>
      <c r="AN214" s="21">
        <f>AN194-Baseline!AN194</f>
        <v>21.259329719836554</v>
      </c>
      <c r="AO214" s="21">
        <f>AO194-Baseline!AO194</f>
        <v>20.895156757843804</v>
      </c>
      <c r="AP214" s="21">
        <f>AP194-Baseline!AP194</f>
        <v>20.534152678534006</v>
      </c>
      <c r="AQ214" s="21">
        <f>AQ194-Baseline!AQ194</f>
        <v>20.176454138691028</v>
      </c>
      <c r="AR214" s="21">
        <f>AR194-Baseline!AR194</f>
        <v>19.822177233872228</v>
      </c>
      <c r="AS214" s="21">
        <f>AS194-Baseline!AS194</f>
        <v>19.47142155850635</v>
      </c>
      <c r="AT214" s="21">
        <f>AT194-Baseline!AT194</f>
        <v>19.124279954346072</v>
      </c>
      <c r="AU214" s="21">
        <f>AU194-Baseline!AU194</f>
        <v>18.780841914795193</v>
      </c>
      <c r="AV214" s="21">
        <f>AV194-Baseline!AV194</f>
        <v>18.44118690988326</v>
      </c>
      <c r="AW214" s="21">
        <f>AW194-Baseline!AW194</f>
        <v>18.105385315022893</v>
      </c>
      <c r="AX214" s="21">
        <f>AX194-Baseline!AX194</f>
        <v>17.77350037008609</v>
      </c>
      <c r="AY214" s="21">
        <f>AY194-Baseline!AY194</f>
        <v>17.44558895350421</v>
      </c>
      <c r="AZ214" s="21">
        <f>AZ194-Baseline!AZ194</f>
        <v>17.121701384077014</v>
      </c>
      <c r="BA214" s="21">
        <f>BA194-Baseline!BA194</f>
        <v>16.801881373982685</v>
      </c>
      <c r="BB214" s="21">
        <f>BB194-Baseline!BB194</f>
        <v>16.486166660509006</v>
      </c>
    </row>
    <row r="215" spans="1:54" outlineLevel="2">
      <c r="A215" s="562"/>
      <c r="B215" s="150" t="s">
        <v>495</v>
      </c>
      <c r="C215" s="19"/>
      <c r="D215" s="135" t="s">
        <v>389</v>
      </c>
      <c r="E215" s="21">
        <f>E195-Baseline!E195</f>
        <v>133.42360136609773</v>
      </c>
      <c r="F215" s="21">
        <f>F195-Baseline!F195</f>
        <v>129.63233533847267</v>
      </c>
      <c r="G215" s="21">
        <f>G195-Baseline!G195</f>
        <v>124.87160420033064</v>
      </c>
      <c r="H215" s="21">
        <f>H195-Baseline!H195</f>
        <v>119.43250893176052</v>
      </c>
      <c r="I215" s="21">
        <f>I195-Baseline!I195</f>
        <v>113.57529392817244</v>
      </c>
      <c r="J215" s="21">
        <f>J195-Baseline!J195</f>
        <v>114.72330467158305</v>
      </c>
      <c r="K215" s="21">
        <f>K195-Baseline!K195</f>
        <v>111.50903968729824</v>
      </c>
      <c r="L215" s="21">
        <f>L195-Baseline!L195</f>
        <v>108.9836363441958</v>
      </c>
      <c r="M215" s="21">
        <f>M195-Baseline!M195</f>
        <v>107.48819424018525</v>
      </c>
      <c r="N215" s="21">
        <f>N195-Baseline!N195</f>
        <v>105.17810435322545</v>
      </c>
      <c r="O215" s="21">
        <f>O195-Baseline!O195</f>
        <v>103.14869244640693</v>
      </c>
      <c r="P215" s="21">
        <f>P195-Baseline!P195</f>
        <v>101.27379761369076</v>
      </c>
      <c r="Q215" s="21">
        <f>Q195-Baseline!Q195</f>
        <v>99.28316102425714</v>
      </c>
      <c r="R215" s="21">
        <f>R195-Baseline!R195</f>
        <v>97.392536850450469</v>
      </c>
      <c r="S215" s="21">
        <f>S195-Baseline!S195</f>
        <v>95.524604735629268</v>
      </c>
      <c r="T215" s="21">
        <f>T195-Baseline!T195</f>
        <v>93.667616726268335</v>
      </c>
      <c r="U215" s="21">
        <f>U195-Baseline!U195</f>
        <v>91.860368888990294</v>
      </c>
      <c r="V215" s="21">
        <f>V195-Baseline!V195</f>
        <v>90.087047508584803</v>
      </c>
      <c r="W215" s="21">
        <f>W195-Baseline!W195</f>
        <v>88.344202503264015</v>
      </c>
      <c r="X215" s="21">
        <f>X195-Baseline!X195</f>
        <v>86.637833324502097</v>
      </c>
      <c r="Y215" s="21">
        <f>Y195-Baseline!Y195</f>
        <v>84.963823612628275</v>
      </c>
      <c r="Z215" s="21">
        <f>Z195-Baseline!Z195</f>
        <v>83.321666368249538</v>
      </c>
      <c r="AA215" s="21">
        <f>AA195-Baseline!AA195</f>
        <v>81.711762400540579</v>
      </c>
      <c r="AB215" s="21">
        <f>AB195-Baseline!AB195</f>
        <v>80.132786072465478</v>
      </c>
      <c r="AC215" s="21">
        <f>AC195-Baseline!AC195</f>
        <v>78.533739128056254</v>
      </c>
      <c r="AD215" s="21">
        <f>AD195-Baseline!AD195</f>
        <v>76.960415187424317</v>
      </c>
      <c r="AE215" s="21">
        <f>AE195-Baseline!AE195</f>
        <v>75.407592045246219</v>
      </c>
      <c r="AF215" s="21">
        <f>AF195-Baseline!AF195</f>
        <v>73.872165261313526</v>
      </c>
      <c r="AG215" s="21">
        <f>AG195-Baseline!AG195</f>
        <v>72.352832978750897</v>
      </c>
      <c r="AH215" s="21">
        <f>AH195-Baseline!AH195</f>
        <v>70.850359915675156</v>
      </c>
      <c r="AI215" s="21">
        <f>AI195-Baseline!AI195</f>
        <v>69.368215077336217</v>
      </c>
      <c r="AJ215" s="21">
        <f>AJ195-Baseline!AJ195</f>
        <v>68.235024498286791</v>
      </c>
      <c r="AK215" s="21">
        <f>AK195-Baseline!AK195</f>
        <v>67.10872879783139</v>
      </c>
      <c r="AL215" s="21">
        <f>AL195-Baseline!AL195</f>
        <v>65.99000877018787</v>
      </c>
      <c r="AM215" s="21">
        <f>AM195-Baseline!AM195</f>
        <v>64.879591677545292</v>
      </c>
      <c r="AN215" s="21">
        <f>AN195-Baseline!AN195</f>
        <v>63.777989163668423</v>
      </c>
      <c r="AO215" s="21">
        <f>AO195-Baseline!AO195</f>
        <v>62.685470277813089</v>
      </c>
      <c r="AP215" s="21">
        <f>AP195-Baseline!AP195</f>
        <v>61.602458039998176</v>
      </c>
      <c r="AQ215" s="21">
        <f>AQ195-Baseline!AQ195</f>
        <v>60.52936242058108</v>
      </c>
      <c r="AR215" s="21">
        <f>AR195-Baseline!AR195</f>
        <v>59.466531706229105</v>
      </c>
      <c r="AS215" s="21">
        <f>AS195-Baseline!AS195</f>
        <v>58.414264680220178</v>
      </c>
      <c r="AT215" s="21">
        <f>AT195-Baseline!AT195</f>
        <v>57.372839867819238</v>
      </c>
      <c r="AU215" s="21">
        <f>AU195-Baseline!AU195</f>
        <v>56.342525749239137</v>
      </c>
      <c r="AV215" s="21">
        <f>AV195-Baseline!AV195</f>
        <v>55.32356073456797</v>
      </c>
      <c r="AW215" s="21">
        <f>AW195-Baseline!AW195</f>
        <v>54.316155950043196</v>
      </c>
      <c r="AX215" s="21">
        <f>AX195-Baseline!AX195</f>
        <v>53.320501115281317</v>
      </c>
      <c r="AY215" s="21">
        <f>AY195-Baseline!AY195</f>
        <v>52.336766865577403</v>
      </c>
      <c r="AZ215" s="21">
        <f>AZ195-Baseline!AZ195</f>
        <v>51.365104157330926</v>
      </c>
      <c r="BA215" s="21">
        <f>BA195-Baseline!BA195</f>
        <v>50.405644127076691</v>
      </c>
      <c r="BB215" s="21">
        <f>BB195-Baseline!BB195</f>
        <v>49.458499986678333</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E200-Baseline!E200</f>
        <v>104.32969163016872</v>
      </c>
      <c r="F220" s="21">
        <f>F200-Baseline!F200</f>
        <v>101.3993627779676</v>
      </c>
      <c r="G220" s="21">
        <f>G200-Baseline!G200</f>
        <v>97.403900420956347</v>
      </c>
      <c r="H220" s="21">
        <f>H200-Baseline!H200</f>
        <v>92.893442805086607</v>
      </c>
      <c r="I220" s="21">
        <f>I200-Baseline!I200</f>
        <v>88.32897153774536</v>
      </c>
      <c r="J220" s="21">
        <f>J200-Baseline!J200</f>
        <v>88.624646053680252</v>
      </c>
      <c r="K220" s="21">
        <f>K200-Baseline!K200</f>
        <v>85.806112066706163</v>
      </c>
      <c r="L220" s="21">
        <f>L200-Baseline!L200</f>
        <v>83.757429139416089</v>
      </c>
      <c r="M220" s="21">
        <f>M200-Baseline!M200</f>
        <v>82.487837571396028</v>
      </c>
      <c r="N220" s="21">
        <f>N200-Baseline!N200</f>
        <v>80.366284893726174</v>
      </c>
      <c r="O220" s="21">
        <f>O200-Baseline!O200</f>
        <v>78.676052141028038</v>
      </c>
      <c r="P220" s="21">
        <f>P200-Baseline!P200</f>
        <v>77.095750509744789</v>
      </c>
      <c r="Q220" s="21">
        <f>Q200-Baseline!Q200</f>
        <v>75.420744523328025</v>
      </c>
      <c r="R220" s="21">
        <f>R200-Baseline!R200</f>
        <v>74.005639456949126</v>
      </c>
      <c r="S220" s="21">
        <f>S200-Baseline!S200</f>
        <v>72.423349221756425</v>
      </c>
      <c r="T220" s="21">
        <f>T200-Baseline!T200</f>
        <v>70.845057690550249</v>
      </c>
      <c r="U220" s="21">
        <f>U200-Baseline!U200</f>
        <v>69.300927768632306</v>
      </c>
      <c r="V220" s="21">
        <f>V200-Baseline!V200</f>
        <v>67.944895961703324</v>
      </c>
      <c r="W220" s="21">
        <f>W200-Baseline!W200</f>
        <v>66.439076482156011</v>
      </c>
      <c r="X220" s="21">
        <f>X200-Baseline!X200</f>
        <v>65.113776818592015</v>
      </c>
      <c r="Y220" s="21">
        <f>Y200-Baseline!Y200</f>
        <v>63.652843892445709</v>
      </c>
      <c r="Z220" s="21">
        <f>Z200-Baseline!Z200</f>
        <v>62.359972705155123</v>
      </c>
      <c r="AA220" s="21">
        <f>AA200-Baseline!AA200</f>
        <v>61.082254100244242</v>
      </c>
      <c r="AB220" s="21">
        <f>AB200-Baseline!AB200</f>
        <v>59.819630597875566</v>
      </c>
      <c r="AC220" s="21">
        <f>AC200-Baseline!AC200</f>
        <v>58.542954911963342</v>
      </c>
      <c r="AD220" s="21">
        <f>AD200-Baseline!AD200</f>
        <v>57.293925223282073</v>
      </c>
      <c r="AE220" s="21">
        <f>AE200-Baseline!AE200</f>
        <v>56.074294543175554</v>
      </c>
      <c r="AF220" s="21">
        <f>AF200-Baseline!AF200</f>
        <v>54.867811927436854</v>
      </c>
      <c r="AG220" s="21">
        <f>AG200-Baseline!AG200</f>
        <v>53.676458335415816</v>
      </c>
      <c r="AH220" s="21">
        <f>AH200-Baseline!AH200</f>
        <v>52.502305104621556</v>
      </c>
      <c r="AI220" s="21">
        <f>AI200-Baseline!AI200</f>
        <v>51.347879041703671</v>
      </c>
      <c r="AJ220" s="21">
        <f>AJ200-Baseline!AJ200</f>
        <v>50.455464179196085</v>
      </c>
      <c r="AK220" s="21">
        <f>AK200-Baseline!AK200</f>
        <v>49.570786378986995</v>
      </c>
      <c r="AL220" s="21">
        <f>AL200-Baseline!AL200</f>
        <v>48.694779694266039</v>
      </c>
      <c r="AM220" s="21">
        <f>AM200-Baseline!AM200</f>
        <v>47.827915011303695</v>
      </c>
      <c r="AN220" s="21">
        <f>AN200-Baseline!AN200</f>
        <v>46.97034082001678</v>
      </c>
      <c r="AO220" s="21">
        <f>AO200-Baseline!AO200</f>
        <v>46.122072400749587</v>
      </c>
      <c r="AP220" s="21">
        <f>AP200-Baseline!AP200</f>
        <v>45.283324647418624</v>
      </c>
      <c r="AQ220" s="21">
        <f>AQ200-Baseline!AQ200</f>
        <v>44.454336466511919</v>
      </c>
      <c r="AR220" s="21">
        <f>AR200-Baseline!AR200</f>
        <v>43.635240657888069</v>
      </c>
      <c r="AS220" s="21">
        <f>AS200-Baseline!AS200</f>
        <v>42.826141657335668</v>
      </c>
      <c r="AT220" s="21">
        <f>AT200-Baseline!AT200</f>
        <v>42.027147962113254</v>
      </c>
      <c r="AU220" s="21">
        <f>AU200-Baseline!AU200</f>
        <v>41.238368133096053</v>
      </c>
      <c r="AV220" s="21">
        <f>AV200-Baseline!AV200</f>
        <v>40.459887348793728</v>
      </c>
      <c r="AW220" s="21">
        <f>AW200-Baseline!AW200</f>
        <v>39.691770679174233</v>
      </c>
      <c r="AX220" s="21">
        <f>AX200-Baseline!AX200</f>
        <v>38.934073686965547</v>
      </c>
      <c r="AY220" s="21">
        <f>AY200-Baseline!AY200</f>
        <v>38.186842229025899</v>
      </c>
      <c r="AZ220" s="21">
        <f>AZ200-Baseline!AZ200</f>
        <v>37.450110209006688</v>
      </c>
      <c r="BA220" s="21">
        <f>BA200-Baseline!BA200</f>
        <v>36.723899465940988</v>
      </c>
      <c r="BB220" s="21">
        <f>BB200-Baseline!BB200</f>
        <v>36.008221756543854</v>
      </c>
    </row>
    <row r="221" spans="1:54" outlineLevel="2">
      <c r="A221" s="562"/>
      <c r="B221" s="150" t="s">
        <v>498</v>
      </c>
      <c r="C221" s="19"/>
      <c r="D221" s="135" t="s">
        <v>389</v>
      </c>
      <c r="E221" s="21">
        <f>E201-Baseline!E201</f>
        <v>59.995709348929026</v>
      </c>
      <c r="F221" s="21">
        <f>F201-Baseline!F201</f>
        <v>58.107126550006654</v>
      </c>
      <c r="G221" s="21">
        <f>G201-Baseline!G201</f>
        <v>55.80353872219861</v>
      </c>
      <c r="H221" s="21">
        <f>H201-Baseline!H201</f>
        <v>53.217625768228928</v>
      </c>
      <c r="I221" s="21">
        <f>I201-Baseline!I201</f>
        <v>50.466529503888623</v>
      </c>
      <c r="J221" s="21">
        <f>J201-Baseline!J201</f>
        <v>50.266938221328317</v>
      </c>
      <c r="K221" s="21">
        <f>K201-Baseline!K201</f>
        <v>48.674937237976437</v>
      </c>
      <c r="L221" s="21">
        <f>L201-Baseline!L201</f>
        <v>47.395272570632073</v>
      </c>
      <c r="M221" s="21">
        <f>M201-Baseline!M201</f>
        <v>46.571950587783306</v>
      </c>
      <c r="N221" s="21">
        <f>N201-Baseline!N201</f>
        <v>45.405521857355509</v>
      </c>
      <c r="O221" s="21">
        <f>O201-Baseline!O201</f>
        <v>44.369597631327608</v>
      </c>
      <c r="P221" s="21">
        <f>P201-Baseline!P201</f>
        <v>43.408746649123231</v>
      </c>
      <c r="Q221" s="21">
        <f>Q201-Baseline!Q201</f>
        <v>42.406845510857757</v>
      </c>
      <c r="R221" s="21">
        <f>R201-Baseline!R201</f>
        <v>41.455886895603662</v>
      </c>
      <c r="S221" s="21">
        <f>S201-Baseline!S201</f>
        <v>40.524440468085004</v>
      </c>
      <c r="T221" s="21">
        <f>T201-Baseline!T201</f>
        <v>39.605188695837199</v>
      </c>
      <c r="U221" s="21">
        <f>U201-Baseline!U201</f>
        <v>38.714244859072998</v>
      </c>
      <c r="V221" s="21">
        <f>V201-Baseline!V201</f>
        <v>37.844604689481713</v>
      </c>
      <c r="W221" s="21">
        <f>W201-Baseline!W201</f>
        <v>36.994528716573491</v>
      </c>
      <c r="X221" s="21">
        <f>X201-Baseline!X201</f>
        <v>36.166245552170672</v>
      </c>
      <c r="Y221" s="21">
        <f>Y201-Baseline!Y201</f>
        <v>35.357753678648287</v>
      </c>
      <c r="Z221" s="21">
        <f>Z201-Baseline!Z201</f>
        <v>34.568576700424927</v>
      </c>
      <c r="AA221" s="21">
        <f>AA201-Baseline!AA201</f>
        <v>33.798623394055021</v>
      </c>
      <c r="AB221" s="21">
        <f>AB201-Baseline!AB201</f>
        <v>33.04709583744264</v>
      </c>
      <c r="AC221" s="21">
        <f>AC201-Baseline!AC201</f>
        <v>32.296718702200522</v>
      </c>
      <c r="AD221" s="21">
        <f>AD201-Baseline!AD201</f>
        <v>31.56536405177776</v>
      </c>
      <c r="AE221" s="21">
        <f>AE201-Baseline!AE201</f>
        <v>30.847836762742247</v>
      </c>
      <c r="AF221" s="21">
        <f>AF201-Baseline!AF201</f>
        <v>30.142868794276819</v>
      </c>
      <c r="AG221" s="21">
        <f>AG201-Baseline!AG201</f>
        <v>29.449798657517306</v>
      </c>
      <c r="AH221" s="21">
        <f>AH201-Baseline!AH201</f>
        <v>28.768658619574254</v>
      </c>
      <c r="AI221" s="21">
        <f>AI201-Baseline!AI201</f>
        <v>28.100392391040785</v>
      </c>
      <c r="AJ221" s="21">
        <f>AJ201-Baseline!AJ201</f>
        <v>27.577682069109496</v>
      </c>
      <c r="AK221" s="21">
        <f>AK201-Baseline!AK201</f>
        <v>27.061492638631062</v>
      </c>
      <c r="AL221" s="21">
        <f>AL201-Baseline!AL201</f>
        <v>26.55192820186728</v>
      </c>
      <c r="AM221" s="21">
        <f>AM201-Baseline!AM201</f>
        <v>26.049111749043742</v>
      </c>
      <c r="AN221" s="21">
        <f>AN201-Baseline!AN201</f>
        <v>25.553097858668409</v>
      </c>
      <c r="AO221" s="21">
        <f>AO201-Baseline!AO201</f>
        <v>25.063863689673504</v>
      </c>
      <c r="AP221" s="21">
        <f>AP201-Baseline!AP201</f>
        <v>24.58144096376698</v>
      </c>
      <c r="AQ221" s="21">
        <f>AQ201-Baseline!AQ201</f>
        <v>24.105860239336511</v>
      </c>
      <c r="AR221" s="21">
        <f>AR201-Baseline!AR201</f>
        <v>23.63713461352712</v>
      </c>
      <c r="AS221" s="21">
        <f>AS201-Baseline!AS201</f>
        <v>23.175263674903736</v>
      </c>
      <c r="AT221" s="21">
        <f>AT201-Baseline!AT201</f>
        <v>22.720243173880323</v>
      </c>
      <c r="AU221" s="21">
        <f>AU201-Baseline!AU201</f>
        <v>22.272068341630103</v>
      </c>
      <c r="AV221" s="21">
        <f>AV201-Baseline!AV201</f>
        <v>21.830727130129432</v>
      </c>
      <c r="AW221" s="21">
        <f>AW201-Baseline!AW201</f>
        <v>21.396201062790748</v>
      </c>
      <c r="AX221" s="21">
        <f>AX201-Baseline!AX201</f>
        <v>20.968467115514539</v>
      </c>
      <c r="AY221" s="21">
        <f>AY201-Baseline!AY201</f>
        <v>20.547498415084306</v>
      </c>
      <c r="AZ221" s="21">
        <f>AZ201-Baseline!AZ201</f>
        <v>20.133263968128805</v>
      </c>
      <c r="BA221" s="21">
        <f>BA201-Baseline!BA201</f>
        <v>19.725728542969538</v>
      </c>
      <c r="BB221" s="21">
        <f>BB201-Baseline!BB201</f>
        <v>19.324853232340029</v>
      </c>
    </row>
    <row r="222" spans="1:54" outlineLevel="2">
      <c r="A222" s="563"/>
      <c r="B222" s="150" t="s">
        <v>499</v>
      </c>
      <c r="C222" s="19"/>
      <c r="D222" s="135" t="s">
        <v>389</v>
      </c>
      <c r="E222" s="21">
        <f>E202-Baseline!E202</f>
        <v>148.94477691579272</v>
      </c>
      <c r="F222" s="21">
        <f>F202-Baseline!F202</f>
        <v>144.52868343223983</v>
      </c>
      <c r="G222" s="21">
        <f>G202-Baseline!G202</f>
        <v>139.05127485575238</v>
      </c>
      <c r="H222" s="21">
        <f>H202-Baseline!H202</f>
        <v>132.83929838940261</v>
      </c>
      <c r="I222" s="21">
        <f>I202-Baseline!I202</f>
        <v>126.18339212267026</v>
      </c>
      <c r="J222" s="21">
        <f>J202-Baseline!J202</f>
        <v>126.74914132731803</v>
      </c>
      <c r="K222" s="21">
        <f>K202-Baseline!K202</f>
        <v>123.01429702950858</v>
      </c>
      <c r="L222" s="21">
        <f>L202-Baseline!L202</f>
        <v>120.05103013342926</v>
      </c>
      <c r="M222" s="21">
        <f>M202-Baseline!M202</f>
        <v>118.23074674038635</v>
      </c>
      <c r="N222" s="21">
        <f>N202-Baseline!N202</f>
        <v>115.52425808559067</v>
      </c>
      <c r="O222" s="21">
        <f>O202-Baseline!O202</f>
        <v>113.13539259559889</v>
      </c>
      <c r="P222" s="21">
        <f>P202-Baseline!P202</f>
        <v>110.92461173168864</v>
      </c>
      <c r="Q222" s="21">
        <f>Q202-Baseline!Q202</f>
        <v>108.59561952702917</v>
      </c>
      <c r="R222" s="21">
        <f>R202-Baseline!R202</f>
        <v>106.38424479590398</v>
      </c>
      <c r="S222" s="21">
        <f>S202-Baseline!S202</f>
        <v>104.20751028573244</v>
      </c>
      <c r="T222" s="21">
        <f>T202-Baseline!T202</f>
        <v>102.05026650745118</v>
      </c>
      <c r="U222" s="21">
        <f>U202-Baseline!U202</f>
        <v>99.954490790765476</v>
      </c>
      <c r="V222" s="21">
        <f>V202-Baseline!V202</f>
        <v>97.902636356365235</v>
      </c>
      <c r="W222" s="21">
        <f>W202-Baseline!W202</f>
        <v>95.890663718749508</v>
      </c>
      <c r="X222" s="21">
        <f>X202-Baseline!X202</f>
        <v>93.924801101838739</v>
      </c>
      <c r="Y222" s="21">
        <f>Y202-Baseline!Y202</f>
        <v>92.000302753733806</v>
      </c>
      <c r="Z222" s="21">
        <f>Z202-Baseline!Z202</f>
        <v>90.116354274459567</v>
      </c>
      <c r="AA222" s="21">
        <f>AA202-Baseline!AA202</f>
        <v>88.273131665718211</v>
      </c>
      <c r="AB222" s="21">
        <f>AB202-Baseline!AB202</f>
        <v>86.468953219086288</v>
      </c>
      <c r="AC222" s="21">
        <f>AC202-Baseline!AC202</f>
        <v>84.65254478781867</v>
      </c>
      <c r="AD222" s="21">
        <f>AD202-Baseline!AD202</f>
        <v>82.872307510572654</v>
      </c>
      <c r="AE222" s="21">
        <f>AE202-Baseline!AE202</f>
        <v>81.119564793722418</v>
      </c>
      <c r="AF222" s="21">
        <f>AF202-Baseline!AF202</f>
        <v>79.390978969657311</v>
      </c>
      <c r="AG222" s="21">
        <f>AG202-Baseline!AG202</f>
        <v>77.685020644178337</v>
      </c>
      <c r="AH222" s="21">
        <f>AH202-Baseline!AH202</f>
        <v>76.002231897688475</v>
      </c>
      <c r="AI222" s="21">
        <f>AI202-Baseline!AI202</f>
        <v>74.345869110376682</v>
      </c>
      <c r="AJ222" s="21">
        <f>AJ202-Baseline!AJ202</f>
        <v>73.067698402487594</v>
      </c>
      <c r="AK222" s="21">
        <f>AK202-Baseline!AK202</f>
        <v>71.800645171749466</v>
      </c>
      <c r="AL222" s="21">
        <f>AL202-Baseline!AL202</f>
        <v>70.545267383259258</v>
      </c>
      <c r="AM222" s="21">
        <f>AM202-Baseline!AM202</f>
        <v>69.302172868743654</v>
      </c>
      <c r="AN222" s="21">
        <f>AN202-Baseline!AN202</f>
        <v>68.071757302500274</v>
      </c>
      <c r="AO222" s="21">
        <f>AO202-Baseline!AO202</f>
        <v>66.854177209642785</v>
      </c>
      <c r="AP222" s="21">
        <f>AP202-Baseline!AP202</f>
        <v>65.649746325231149</v>
      </c>
      <c r="AQ222" s="21">
        <f>AQ202-Baseline!AQ202</f>
        <v>64.45876852122656</v>
      </c>
      <c r="AR222" s="21">
        <f>AR202-Baseline!AR202</f>
        <v>63.281489085883997</v>
      </c>
      <c r="AS222" s="21">
        <f>AS202-Baseline!AS202</f>
        <v>62.11810679661756</v>
      </c>
      <c r="AT222" s="21">
        <f>AT202-Baseline!AT202</f>
        <v>60.968803087353486</v>
      </c>
      <c r="AU222" s="21">
        <f>AU202-Baseline!AU202</f>
        <v>59.833752176074043</v>
      </c>
      <c r="AV222" s="21">
        <f>AV202-Baseline!AV202</f>
        <v>58.713100954814145</v>
      </c>
      <c r="AW222" s="21">
        <f>AW202-Baseline!AW202</f>
        <v>57.606971697811048</v>
      </c>
      <c r="AX222" s="21">
        <f>AX202-Baseline!AX202</f>
        <v>56.515467860709769</v>
      </c>
      <c r="AY222" s="21">
        <f>AY202-Baseline!AY202</f>
        <v>55.438676327157502</v>
      </c>
      <c r="AZ222" s="21">
        <f>AZ202-Baseline!AZ202</f>
        <v>54.376666741382714</v>
      </c>
      <c r="BA222" s="21">
        <f>BA202-Baseline!BA202</f>
        <v>53.329491296063544</v>
      </c>
      <c r="BB222" s="21">
        <f>BB202-Baseline!BB202</f>
        <v>52.29718655850936</v>
      </c>
    </row>
    <row r="223" spans="1:54" outlineLevel="2">
      <c r="B223" s="19"/>
      <c r="C223" s="19"/>
      <c r="D223" s="19"/>
      <c r="E223" s="15"/>
    </row>
    <row r="224" spans="1:54" outlineLevel="2">
      <c r="A224" s="561" t="s">
        <v>500</v>
      </c>
      <c r="B224" s="150" t="s">
        <v>497</v>
      </c>
      <c r="C224" s="19"/>
      <c r="D224" s="135" t="s">
        <v>389</v>
      </c>
      <c r="E224" s="21">
        <f>E204-Baseline!E204</f>
        <v>104.32969163016872</v>
      </c>
      <c r="F224" s="21">
        <f>F204-Baseline!F204</f>
        <v>205.72905440813634</v>
      </c>
      <c r="G224" s="21">
        <f>G204-Baseline!G204</f>
        <v>303.13295482909268</v>
      </c>
      <c r="H224" s="21">
        <f>H204-Baseline!H204</f>
        <v>396.02639763417926</v>
      </c>
      <c r="I224" s="21">
        <f>I204-Baseline!I204</f>
        <v>484.35536917192462</v>
      </c>
      <c r="J224" s="21">
        <f>J204-Baseline!J204</f>
        <v>572.98001522560492</v>
      </c>
      <c r="K224" s="21">
        <f>K204-Baseline!K204</f>
        <v>658.78612729231111</v>
      </c>
      <c r="L224" s="21">
        <f>L204-Baseline!L204</f>
        <v>742.54355643172721</v>
      </c>
      <c r="M224" s="21">
        <f>M204-Baseline!M204</f>
        <v>825.0313940031233</v>
      </c>
      <c r="N224" s="21">
        <f>N204-Baseline!N204</f>
        <v>905.39767889684947</v>
      </c>
      <c r="O224" s="21">
        <f>O204-Baseline!O204</f>
        <v>984.07373103787745</v>
      </c>
      <c r="P224" s="21">
        <f>P204-Baseline!P204</f>
        <v>1061.1694815476221</v>
      </c>
      <c r="Q224" s="21">
        <f>Q204-Baseline!Q204</f>
        <v>1136.5902260709502</v>
      </c>
      <c r="R224" s="21">
        <f>R204-Baseline!R204</f>
        <v>1210.5958655278994</v>
      </c>
      <c r="S224" s="21">
        <f>S204-Baseline!S204</f>
        <v>1283.0192147496557</v>
      </c>
      <c r="T224" s="21">
        <f>T204-Baseline!T204</f>
        <v>1353.8642724402059</v>
      </c>
      <c r="U224" s="21">
        <f>U204-Baseline!U204</f>
        <v>1423.1652002088383</v>
      </c>
      <c r="V224" s="21">
        <f>V204-Baseline!V204</f>
        <v>1491.1100961705417</v>
      </c>
      <c r="W224" s="21">
        <f>W204-Baseline!W204</f>
        <v>1557.5491726526977</v>
      </c>
      <c r="X224" s="21">
        <f>X204-Baseline!X204</f>
        <v>1622.6629494712897</v>
      </c>
      <c r="Y224" s="21">
        <f>Y204-Baseline!Y204</f>
        <v>1686.3157933637353</v>
      </c>
      <c r="Z224" s="21">
        <f>Z204-Baseline!Z204</f>
        <v>1748.6757660688904</v>
      </c>
      <c r="AA224" s="21">
        <f>AA204-Baseline!AA204</f>
        <v>1809.7580201691346</v>
      </c>
      <c r="AB224" s="21">
        <f>AB204-Baseline!AB204</f>
        <v>1869.5776507670103</v>
      </c>
      <c r="AC224" s="21">
        <f>AC204-Baseline!AC204</f>
        <v>1928.1206056789736</v>
      </c>
      <c r="AD224" s="21">
        <f>AD204-Baseline!AD204</f>
        <v>1985.4145309022556</v>
      </c>
      <c r="AE224" s="21">
        <f>AE204-Baseline!AE204</f>
        <v>2041.4888254454311</v>
      </c>
      <c r="AF224" s="21">
        <f>AF204-Baseline!AF204</f>
        <v>2096.3566373728681</v>
      </c>
      <c r="AG224" s="21">
        <f>AG204-Baseline!AG204</f>
        <v>2150.0330957082838</v>
      </c>
      <c r="AH224" s="21">
        <f>AH204-Baseline!AH204</f>
        <v>2202.5354008129052</v>
      </c>
      <c r="AI224" s="21">
        <f>AI204-Baseline!AI204</f>
        <v>2253.8832798546091</v>
      </c>
      <c r="AJ224" s="21">
        <f>AJ204-Baseline!AJ204</f>
        <v>2304.3387440338051</v>
      </c>
      <c r="AK224" s="21">
        <f>AK204-Baseline!AK204</f>
        <v>2353.9095304127923</v>
      </c>
      <c r="AL224" s="21">
        <f>AL204-Baseline!AL204</f>
        <v>2402.6043101070582</v>
      </c>
      <c r="AM224" s="21">
        <f>AM204-Baseline!AM204</f>
        <v>2450.4322251183617</v>
      </c>
      <c r="AN224" s="21">
        <f>AN204-Baseline!AN204</f>
        <v>2497.4025659383783</v>
      </c>
      <c r="AO224" s="21">
        <f>AO204-Baseline!AO204</f>
        <v>2543.5246383391277</v>
      </c>
      <c r="AP224" s="21">
        <f>AP204-Baseline!AP204</f>
        <v>2588.8079629865465</v>
      </c>
      <c r="AQ224" s="21">
        <f>AQ204-Baseline!AQ204</f>
        <v>2633.2622994530584</v>
      </c>
      <c r="AR224" s="21">
        <f>AR204-Baseline!AR204</f>
        <v>2676.8975401109465</v>
      </c>
      <c r="AS224" s="21">
        <f>AS204-Baseline!AS204</f>
        <v>2719.7236817682819</v>
      </c>
      <c r="AT224" s="21">
        <f>AT204-Baseline!AT204</f>
        <v>2761.7508297303953</v>
      </c>
      <c r="AU224" s="21">
        <f>AU204-Baseline!AU204</f>
        <v>2802.9891978634914</v>
      </c>
      <c r="AV224" s="21">
        <f>AV204-Baseline!AV204</f>
        <v>2843.4490852122854</v>
      </c>
      <c r="AW224" s="21">
        <f>AW204-Baseline!AW204</f>
        <v>2883.1408558914595</v>
      </c>
      <c r="AX224" s="21">
        <f>AX204-Baseline!AX204</f>
        <v>2922.0749295784249</v>
      </c>
      <c r="AY224" s="21">
        <f>AY204-Baseline!AY204</f>
        <v>2960.2617718074507</v>
      </c>
      <c r="AZ224" s="21">
        <f>AZ204-Baseline!AZ204</f>
        <v>2997.7118820164574</v>
      </c>
      <c r="BA224" s="21">
        <f>BA204-Baseline!BA204</f>
        <v>3034.4357814823984</v>
      </c>
      <c r="BB224" s="21">
        <f>BB204-Baseline!BB204</f>
        <v>3070.4440032389421</v>
      </c>
    </row>
    <row r="225" spans="1:54" outlineLevel="2">
      <c r="A225" s="562"/>
      <c r="B225" s="150" t="s">
        <v>498</v>
      </c>
      <c r="C225" s="19"/>
      <c r="D225" s="135" t="s">
        <v>389</v>
      </c>
      <c r="E225" s="21">
        <f>E205-Baseline!E205</f>
        <v>59.995709348929026</v>
      </c>
      <c r="F225" s="21">
        <f>F205-Baseline!F205</f>
        <v>118.10283589893568</v>
      </c>
      <c r="G225" s="21">
        <f>G205-Baseline!G205</f>
        <v>173.90637462113429</v>
      </c>
      <c r="H225" s="21">
        <f>H205-Baseline!H205</f>
        <v>227.12400038936323</v>
      </c>
      <c r="I225" s="21">
        <f>I205-Baseline!I205</f>
        <v>277.59052989325187</v>
      </c>
      <c r="J225" s="21">
        <f>J205-Baseline!J205</f>
        <v>327.85746811458017</v>
      </c>
      <c r="K225" s="21">
        <f>K205-Baseline!K205</f>
        <v>376.53240535255662</v>
      </c>
      <c r="L225" s="21">
        <f>L205-Baseline!L205</f>
        <v>423.9276779231887</v>
      </c>
      <c r="M225" s="21">
        <f>M205-Baseline!M205</f>
        <v>470.499628510972</v>
      </c>
      <c r="N225" s="21">
        <f>N205-Baseline!N205</f>
        <v>515.90515036832755</v>
      </c>
      <c r="O225" s="21">
        <f>O205-Baseline!O205</f>
        <v>560.27474799965512</v>
      </c>
      <c r="P225" s="21">
        <f>P205-Baseline!P205</f>
        <v>603.68349464877838</v>
      </c>
      <c r="Q225" s="21">
        <f>Q205-Baseline!Q205</f>
        <v>646.09034015963618</v>
      </c>
      <c r="R225" s="21">
        <f>R205-Baseline!R205</f>
        <v>687.5462270552398</v>
      </c>
      <c r="S225" s="21">
        <f>S205-Baseline!S205</f>
        <v>728.0706675233248</v>
      </c>
      <c r="T225" s="21">
        <f>T205-Baseline!T205</f>
        <v>767.67585621916203</v>
      </c>
      <c r="U225" s="21">
        <f>U205-Baseline!U205</f>
        <v>806.39010107823503</v>
      </c>
      <c r="V225" s="21">
        <f>V205-Baseline!V205</f>
        <v>844.23470576771672</v>
      </c>
      <c r="W225" s="21">
        <f>W205-Baseline!W205</f>
        <v>881.22923448429026</v>
      </c>
      <c r="X225" s="21">
        <f>X205-Baseline!X205</f>
        <v>917.39548003646098</v>
      </c>
      <c r="Y225" s="21">
        <f>Y205-Baseline!Y205</f>
        <v>952.75323371510922</v>
      </c>
      <c r="Z225" s="21">
        <f>Z205-Baseline!Z205</f>
        <v>987.32181041553417</v>
      </c>
      <c r="AA225" s="21">
        <f>AA205-Baseline!AA205</f>
        <v>1021.1204338095891</v>
      </c>
      <c r="AB225" s="21">
        <f>AB205-Baseline!AB205</f>
        <v>1054.1675296470319</v>
      </c>
      <c r="AC225" s="21">
        <f>AC205-Baseline!AC205</f>
        <v>1086.4642483492323</v>
      </c>
      <c r="AD225" s="21">
        <f>AD205-Baseline!AD205</f>
        <v>1118.0296124010101</v>
      </c>
      <c r="AE225" s="21">
        <f>AE205-Baseline!AE205</f>
        <v>1148.8774491637523</v>
      </c>
      <c r="AF225" s="21">
        <f>AF205-Baseline!AF205</f>
        <v>1179.0203179580292</v>
      </c>
      <c r="AG225" s="21">
        <f>AG205-Baseline!AG205</f>
        <v>1208.4701166155464</v>
      </c>
      <c r="AH225" s="21">
        <f>AH205-Baseline!AH205</f>
        <v>1237.2387752351208</v>
      </c>
      <c r="AI225" s="21">
        <f>AI205-Baseline!AI205</f>
        <v>1265.3391676261615</v>
      </c>
      <c r="AJ225" s="21">
        <f>AJ205-Baseline!AJ205</f>
        <v>1292.9168496952709</v>
      </c>
      <c r="AK225" s="21">
        <f>AK205-Baseline!AK205</f>
        <v>1319.978342333902</v>
      </c>
      <c r="AL225" s="21">
        <f>AL205-Baseline!AL205</f>
        <v>1346.5302705357692</v>
      </c>
      <c r="AM225" s="21">
        <f>AM205-Baseline!AM205</f>
        <v>1372.5793822848129</v>
      </c>
      <c r="AN225" s="21">
        <f>AN205-Baseline!AN205</f>
        <v>1398.1324801434814</v>
      </c>
      <c r="AO225" s="21">
        <f>AO205-Baseline!AO205</f>
        <v>1423.196343833155</v>
      </c>
      <c r="AP225" s="21">
        <f>AP205-Baseline!AP205</f>
        <v>1447.7777847969219</v>
      </c>
      <c r="AQ225" s="21">
        <f>AQ205-Baseline!AQ205</f>
        <v>1471.8836450362585</v>
      </c>
      <c r="AR225" s="21">
        <f>AR205-Baseline!AR205</f>
        <v>1495.5207796497857</v>
      </c>
      <c r="AS225" s="21">
        <f>AS205-Baseline!AS205</f>
        <v>1518.6960433246895</v>
      </c>
      <c r="AT225" s="21">
        <f>AT205-Baseline!AT205</f>
        <v>1541.4162864985699</v>
      </c>
      <c r="AU225" s="21">
        <f>AU205-Baseline!AU205</f>
        <v>1563.6883548402</v>
      </c>
      <c r="AV225" s="21">
        <f>AV205-Baseline!AV205</f>
        <v>1585.5190819703294</v>
      </c>
      <c r="AW225" s="21">
        <f>AW205-Baseline!AW205</f>
        <v>1606.9152830331202</v>
      </c>
      <c r="AX225" s="21">
        <f>AX205-Baseline!AX205</f>
        <v>1627.8837501486348</v>
      </c>
      <c r="AY225" s="21">
        <f>AY205-Baseline!AY205</f>
        <v>1648.4312485637192</v>
      </c>
      <c r="AZ225" s="21">
        <f>AZ205-Baseline!AZ205</f>
        <v>1668.5645125318481</v>
      </c>
      <c r="BA225" s="21">
        <f>BA205-Baseline!BA205</f>
        <v>1688.2902410748177</v>
      </c>
      <c r="BB225" s="21">
        <f>BB205-Baseline!BB205</f>
        <v>1707.6150943071577</v>
      </c>
    </row>
    <row r="226" spans="1:54" outlineLevel="2">
      <c r="A226" s="563"/>
      <c r="B226" s="150" t="s">
        <v>499</v>
      </c>
      <c r="C226" s="19"/>
      <c r="D226" s="135" t="s">
        <v>389</v>
      </c>
      <c r="E226" s="21">
        <f>E206-Baseline!E206</f>
        <v>148.94477691579272</v>
      </c>
      <c r="F226" s="21">
        <f>F206-Baseline!F206</f>
        <v>293.47346034803252</v>
      </c>
      <c r="G226" s="21">
        <f>G206-Baseline!G206</f>
        <v>432.52473520378487</v>
      </c>
      <c r="H226" s="21">
        <f>H206-Baseline!H206</f>
        <v>565.36403359318751</v>
      </c>
      <c r="I226" s="21">
        <f>I206-Baseline!I206</f>
        <v>691.5474257158578</v>
      </c>
      <c r="J226" s="21">
        <f>J206-Baseline!J206</f>
        <v>818.29656704317586</v>
      </c>
      <c r="K226" s="21">
        <f>K206-Baseline!K206</f>
        <v>941.31086407268447</v>
      </c>
      <c r="L226" s="21">
        <f>L206-Baseline!L206</f>
        <v>1061.3618942061137</v>
      </c>
      <c r="M226" s="21">
        <f>M206-Baseline!M206</f>
        <v>1179.5926409465001</v>
      </c>
      <c r="N226" s="21">
        <f>N206-Baseline!N206</f>
        <v>1295.1168990320907</v>
      </c>
      <c r="O226" s="21">
        <f>O206-Baseline!O206</f>
        <v>1408.2522916276896</v>
      </c>
      <c r="P226" s="21">
        <f>P206-Baseline!P206</f>
        <v>1519.1769033593782</v>
      </c>
      <c r="Q226" s="21">
        <f>Q206-Baseline!Q206</f>
        <v>1627.7725228864074</v>
      </c>
      <c r="R226" s="21">
        <f>R206-Baseline!R206</f>
        <v>1734.1567676823113</v>
      </c>
      <c r="S226" s="21">
        <f>S206-Baseline!S206</f>
        <v>1838.3642779680438</v>
      </c>
      <c r="T226" s="21">
        <f>T206-Baseline!T206</f>
        <v>1940.4145444754949</v>
      </c>
      <c r="U226" s="21">
        <f>U206-Baseline!U206</f>
        <v>2040.3690352662604</v>
      </c>
      <c r="V226" s="21">
        <f>V206-Baseline!V206</f>
        <v>2138.2716716226255</v>
      </c>
      <c r="W226" s="21">
        <f>W206-Baseline!W206</f>
        <v>2234.1623353413752</v>
      </c>
      <c r="X226" s="21">
        <f>X206-Baseline!X206</f>
        <v>2328.0871364432141</v>
      </c>
      <c r="Y226" s="21">
        <f>Y206-Baseline!Y206</f>
        <v>2420.0874391969478</v>
      </c>
      <c r="Z226" s="21">
        <f>Z206-Baseline!Z206</f>
        <v>2510.2037934714072</v>
      </c>
      <c r="AA226" s="21">
        <f>AA206-Baseline!AA206</f>
        <v>2598.4769251371254</v>
      </c>
      <c r="AB226" s="21">
        <f>AB206-Baseline!AB206</f>
        <v>2684.9458783562118</v>
      </c>
      <c r="AC226" s="21">
        <f>AC206-Baseline!AC206</f>
        <v>2769.5984231440307</v>
      </c>
      <c r="AD226" s="21">
        <f>AD206-Baseline!AD206</f>
        <v>2852.4707306546034</v>
      </c>
      <c r="AE226" s="21">
        <f>AE206-Baseline!AE206</f>
        <v>2933.5902954483258</v>
      </c>
      <c r="AF226" s="21">
        <f>AF206-Baseline!AF206</f>
        <v>3012.9812744179831</v>
      </c>
      <c r="AG226" s="21">
        <f>AG206-Baseline!AG206</f>
        <v>3090.6662950621612</v>
      </c>
      <c r="AH226" s="21">
        <f>AH206-Baseline!AH206</f>
        <v>3166.6685269598497</v>
      </c>
      <c r="AI226" s="21">
        <f>AI206-Baseline!AI206</f>
        <v>3241.0143960702262</v>
      </c>
      <c r="AJ226" s="21">
        <f>AJ206-Baseline!AJ206</f>
        <v>3314.0820944727138</v>
      </c>
      <c r="AK226" s="21">
        <f>AK206-Baseline!AK206</f>
        <v>3385.8827396444631</v>
      </c>
      <c r="AL226" s="21">
        <f>AL206-Baseline!AL206</f>
        <v>3456.4280070277223</v>
      </c>
      <c r="AM226" s="21">
        <f>AM206-Baseline!AM206</f>
        <v>3525.7301798964659</v>
      </c>
      <c r="AN226" s="21">
        <f>AN206-Baseline!AN206</f>
        <v>3593.8019371989662</v>
      </c>
      <c r="AO226" s="21">
        <f>AO206-Baseline!AO206</f>
        <v>3660.656114408609</v>
      </c>
      <c r="AP226" s="21">
        <f>AP206-Baseline!AP206</f>
        <v>3726.3058607338403</v>
      </c>
      <c r="AQ226" s="21">
        <f>AQ206-Baseline!AQ206</f>
        <v>3790.7646292550667</v>
      </c>
      <c r="AR226" s="21">
        <f>AR206-Baseline!AR206</f>
        <v>3854.0461183409507</v>
      </c>
      <c r="AS226" s="21">
        <f>AS206-Baseline!AS206</f>
        <v>3916.1642251375683</v>
      </c>
      <c r="AT226" s="21">
        <f>AT206-Baseline!AT206</f>
        <v>3977.1330282249219</v>
      </c>
      <c r="AU226" s="21">
        <f>AU206-Baseline!AU206</f>
        <v>4036.966780400996</v>
      </c>
      <c r="AV226" s="21">
        <f>AV206-Baseline!AV206</f>
        <v>4095.6798813558103</v>
      </c>
      <c r="AW226" s="21">
        <f>AW206-Baseline!AW206</f>
        <v>4153.2868530536216</v>
      </c>
      <c r="AX226" s="21">
        <f>AX206-Baseline!AX206</f>
        <v>4209.8023209143312</v>
      </c>
      <c r="AY226" s="21">
        <f>AY206-Baseline!AY206</f>
        <v>4265.2409972414889</v>
      </c>
      <c r="AZ226" s="21">
        <f>AZ206-Baseline!AZ206</f>
        <v>4319.6176639828718</v>
      </c>
      <c r="BA226" s="21">
        <f>BA206-Baseline!BA206</f>
        <v>4372.9471552789355</v>
      </c>
      <c r="BB226" s="21">
        <f>BB206-Baseline!BB206</f>
        <v>4425.2443418374451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483"/>
      <c r="C23" s="483"/>
      <c r="D23" s="483"/>
      <c r="E23" s="483"/>
      <c r="F23" s="483"/>
      <c r="G23" s="483"/>
      <c r="H23" s="483"/>
      <c r="I23" s="483"/>
      <c r="J23" s="483"/>
      <c r="K23" s="483"/>
      <c r="L23" s="483"/>
      <c r="M23" s="483"/>
      <c r="N23" s="483"/>
      <c r="O23" s="483"/>
      <c r="P23" s="483"/>
      <c r="Q23" s="483"/>
      <c r="R23" s="483"/>
      <c r="S23" s="483"/>
    </row>
    <row r="24" spans="1:19">
      <c r="A24" s="158" t="s">
        <v>340</v>
      </c>
      <c r="B24" s="483"/>
      <c r="C24" s="483"/>
      <c r="D24" s="483"/>
      <c r="E24" s="483"/>
      <c r="F24" s="483"/>
      <c r="G24" s="483"/>
      <c r="H24" s="483"/>
      <c r="I24" s="483"/>
      <c r="J24" s="483"/>
      <c r="K24" s="483"/>
      <c r="L24" s="483"/>
      <c r="M24" s="483"/>
      <c r="N24" s="483"/>
      <c r="O24" s="483"/>
      <c r="P24" s="483"/>
      <c r="Q24" s="483"/>
      <c r="R24" s="483"/>
      <c r="S24" s="483"/>
    </row>
    <row r="25" spans="1:19">
      <c r="A25" s="159" t="s">
        <v>395</v>
      </c>
      <c r="B25" s="483"/>
      <c r="C25" s="483"/>
      <c r="D25" s="483"/>
      <c r="E25" s="483"/>
      <c r="F25" s="483"/>
      <c r="G25" s="483"/>
      <c r="H25" s="483"/>
      <c r="I25" s="483"/>
      <c r="J25" s="483"/>
      <c r="K25" s="483"/>
      <c r="L25" s="483"/>
      <c r="M25" s="483"/>
      <c r="N25" s="483"/>
      <c r="O25" s="483"/>
      <c r="P25" s="483"/>
      <c r="Q25" s="483"/>
      <c r="R25" s="483"/>
      <c r="S25" s="483"/>
    </row>
    <row r="26" spans="1:19">
      <c r="A26" s="159" t="s">
        <v>471</v>
      </c>
      <c r="B26" s="483"/>
      <c r="C26" s="483"/>
      <c r="D26" s="483"/>
      <c r="E26" s="483"/>
      <c r="F26" s="483"/>
      <c r="G26" s="483"/>
      <c r="H26" s="483"/>
      <c r="I26" s="483"/>
      <c r="J26" s="483"/>
      <c r="K26" s="483"/>
      <c r="L26" s="483"/>
      <c r="M26" s="483"/>
      <c r="N26" s="483"/>
      <c r="O26" s="483"/>
      <c r="P26" s="483"/>
      <c r="Q26" s="483"/>
      <c r="R26" s="483"/>
      <c r="S26" s="483"/>
    </row>
    <row r="27" spans="1:19">
      <c r="A27" s="159" t="s">
        <v>472</v>
      </c>
      <c r="B27" s="483"/>
      <c r="C27" s="483"/>
      <c r="D27" s="483"/>
      <c r="E27" s="483"/>
      <c r="F27" s="483"/>
      <c r="G27" s="483"/>
      <c r="H27" s="483"/>
      <c r="I27" s="483"/>
      <c r="J27" s="483"/>
      <c r="K27" s="483"/>
      <c r="L27" s="483"/>
      <c r="M27" s="483"/>
      <c r="N27" s="483"/>
      <c r="O27" s="483"/>
      <c r="P27" s="483"/>
      <c r="Q27" s="483"/>
      <c r="R27" s="483"/>
      <c r="S27" s="483"/>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topLeftCell="A138"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86"/>
      <c r="E4" s="53" t="s">
        <v>334</v>
      </c>
      <c r="F4" s="91"/>
      <c r="G4" s="28"/>
      <c r="H4" s="10"/>
      <c r="I4" s="497"/>
      <c r="J4" s="498"/>
      <c r="K4" s="498"/>
      <c r="L4" s="498"/>
      <c r="M4" s="498"/>
      <c r="N4" s="499"/>
      <c r="P4" s="503"/>
      <c r="Q4" s="504"/>
      <c r="R4" s="504"/>
      <c r="S4" s="504"/>
      <c r="T4" s="504"/>
      <c r="U4" s="505"/>
    </row>
    <row r="5" spans="1:21" outlineLevel="1">
      <c r="A5" s="13" t="s">
        <v>335</v>
      </c>
      <c r="B5" s="88"/>
      <c r="E5" s="14"/>
      <c r="H5" s="10"/>
      <c r="I5" s="601"/>
      <c r="J5" s="507"/>
      <c r="K5" s="507"/>
      <c r="L5" s="507"/>
      <c r="M5" s="507"/>
      <c r="N5" s="508"/>
      <c r="P5" s="601"/>
      <c r="Q5" s="507"/>
      <c r="R5" s="507"/>
      <c r="S5" s="507"/>
      <c r="T5" s="507"/>
      <c r="U5" s="508"/>
    </row>
    <row r="6" spans="1:21" outlineLevel="1">
      <c r="A6" s="13" t="s">
        <v>339</v>
      </c>
      <c r="B6" s="88"/>
      <c r="E6" s="53" t="s">
        <v>341</v>
      </c>
      <c r="F6" s="90"/>
      <c r="H6" s="10"/>
      <c r="I6" s="509"/>
      <c r="J6" s="510"/>
      <c r="K6" s="510"/>
      <c r="L6" s="510"/>
      <c r="M6" s="510"/>
      <c r="N6" s="511"/>
      <c r="P6" s="509"/>
      <c r="Q6" s="510"/>
      <c r="R6" s="510"/>
      <c r="S6" s="510"/>
      <c r="T6" s="510"/>
      <c r="U6" s="511"/>
    </row>
    <row r="7" spans="1:21" outlineLevel="1">
      <c r="A7" s="13" t="s">
        <v>343</v>
      </c>
      <c r="B7" s="88"/>
      <c r="E7" s="14"/>
      <c r="H7" s="10"/>
      <c r="I7" s="509"/>
      <c r="J7" s="510"/>
      <c r="K7" s="510"/>
      <c r="L7" s="510"/>
      <c r="M7" s="510"/>
      <c r="N7" s="511"/>
      <c r="P7" s="509"/>
      <c r="Q7" s="510"/>
      <c r="R7" s="510"/>
      <c r="S7" s="510"/>
      <c r="T7" s="510"/>
      <c r="U7" s="511"/>
    </row>
    <row r="8" spans="1:21" ht="41" outlineLevel="1" thickBot="1">
      <c r="A8" s="34" t="s">
        <v>345</v>
      </c>
      <c r="B8" s="89"/>
      <c r="E8" s="14"/>
      <c r="H8" s="10"/>
      <c r="I8" s="509"/>
      <c r="J8" s="510"/>
      <c r="K8" s="510"/>
      <c r="L8" s="510"/>
      <c r="M8" s="510"/>
      <c r="N8" s="511"/>
      <c r="P8" s="509"/>
      <c r="Q8" s="510"/>
      <c r="R8" s="510"/>
      <c r="S8" s="510"/>
      <c r="T8" s="510"/>
      <c r="U8" s="511"/>
    </row>
    <row r="9" spans="1:21" outlineLevel="1">
      <c r="E9" s="14"/>
      <c r="H9" s="10"/>
      <c r="I9" s="509"/>
      <c r="J9" s="510"/>
      <c r="K9" s="510"/>
      <c r="L9" s="510"/>
      <c r="M9" s="510"/>
      <c r="N9" s="511"/>
      <c r="P9" s="509"/>
      <c r="Q9" s="510"/>
      <c r="R9" s="510"/>
      <c r="S9" s="510"/>
      <c r="T9" s="510"/>
      <c r="U9" s="511"/>
    </row>
    <row r="10" spans="1:21" ht="14" outlineLevel="1" thickBot="1">
      <c r="A10" s="32" t="s">
        <v>347</v>
      </c>
      <c r="B10" s="35"/>
      <c r="E10" s="14"/>
      <c r="H10" s="10"/>
      <c r="I10" s="509"/>
      <c r="J10" s="510"/>
      <c r="K10" s="510"/>
      <c r="L10" s="510"/>
      <c r="M10" s="510"/>
      <c r="N10" s="511"/>
      <c r="P10" s="509"/>
      <c r="Q10" s="510"/>
      <c r="R10" s="510"/>
      <c r="S10" s="510"/>
      <c r="T10" s="510"/>
      <c r="U10" s="511"/>
    </row>
    <row r="11" spans="1:21" outlineLevel="1">
      <c r="A11" s="16"/>
      <c r="H11" s="10"/>
      <c r="I11" s="509"/>
      <c r="J11" s="510"/>
      <c r="K11" s="510"/>
      <c r="L11" s="510"/>
      <c r="M11" s="510"/>
      <c r="N11" s="511"/>
      <c r="P11" s="509"/>
      <c r="Q11" s="510"/>
      <c r="R11" s="510"/>
      <c r="S11" s="510"/>
      <c r="T11" s="510"/>
      <c r="U11" s="511"/>
    </row>
    <row r="12" spans="1:21" ht="40.5" outlineLevel="1">
      <c r="A12" s="26" t="s">
        <v>348</v>
      </c>
      <c r="B12" s="26" t="s">
        <v>349</v>
      </c>
      <c r="C12" s="26" t="s">
        <v>350</v>
      </c>
      <c r="D12" s="26" t="s">
        <v>351</v>
      </c>
      <c r="E12" s="26" t="s">
        <v>352</v>
      </c>
      <c r="F12" s="26" t="s">
        <v>353</v>
      </c>
      <c r="G12" s="26" t="s">
        <v>354</v>
      </c>
      <c r="I12" s="509"/>
      <c r="J12" s="510"/>
      <c r="K12" s="510"/>
      <c r="L12" s="510"/>
      <c r="M12" s="510"/>
      <c r="N12" s="511"/>
      <c r="P12" s="509"/>
      <c r="Q12" s="510"/>
      <c r="R12" s="510"/>
      <c r="S12" s="510"/>
      <c r="T12" s="510"/>
      <c r="U12" s="511"/>
    </row>
    <row r="13" spans="1:21" outlineLevel="1">
      <c r="A13" s="58">
        <v>2035</v>
      </c>
      <c r="B13" s="21">
        <f t="shared" ref="B13:B18" si="0">INDEX($E$204:$AW$204,1,MATCH($A13,$E$53:$BB$53,0))</f>
        <v>0</v>
      </c>
      <c r="C13" s="21">
        <f>B13-Baseline!B13</f>
        <v>825.0313940031233</v>
      </c>
      <c r="D13" s="21">
        <f t="shared" ref="D13:D18" si="1">INDEX($E$205:$AW$205,1,MATCH($A13,$E$53:$BB$53,0))</f>
        <v>0</v>
      </c>
      <c r="E13" s="21">
        <f>D13-Baseline!D13</f>
        <v>470.499628510972</v>
      </c>
      <c r="F13" s="21">
        <f t="shared" ref="F13:F18" si="2">INDEX($E$206:$AW$206,1,MATCH($A13,$E$53:$BB$53,0))</f>
        <v>0</v>
      </c>
      <c r="G13" s="21">
        <f>F13-Baseline!F13</f>
        <v>1179.5926409465001</v>
      </c>
      <c r="I13" s="509"/>
      <c r="J13" s="510"/>
      <c r="K13" s="510"/>
      <c r="L13" s="510"/>
      <c r="M13" s="510"/>
      <c r="N13" s="511"/>
      <c r="P13" s="509"/>
      <c r="Q13" s="510"/>
      <c r="R13" s="510"/>
      <c r="S13" s="510"/>
      <c r="T13" s="510"/>
      <c r="U13" s="511"/>
    </row>
    <row r="14" spans="1:21" outlineLevel="1">
      <c r="A14" s="58">
        <v>2040</v>
      </c>
      <c r="B14" s="21">
        <f t="shared" si="0"/>
        <v>0</v>
      </c>
      <c r="C14" s="21">
        <f>B14-Baseline!B14</f>
        <v>1210.5958655278994</v>
      </c>
      <c r="D14" s="21">
        <f t="shared" si="1"/>
        <v>0</v>
      </c>
      <c r="E14" s="21">
        <f>D14-Baseline!D14</f>
        <v>687.5462270552398</v>
      </c>
      <c r="F14" s="21">
        <f t="shared" si="2"/>
        <v>0</v>
      </c>
      <c r="G14" s="21">
        <f>F14-Baseline!F14</f>
        <v>1734.1567676823113</v>
      </c>
      <c r="I14" s="509"/>
      <c r="J14" s="510"/>
      <c r="K14" s="510"/>
      <c r="L14" s="510"/>
      <c r="M14" s="510"/>
      <c r="N14" s="511"/>
      <c r="P14" s="509"/>
      <c r="Q14" s="510"/>
      <c r="R14" s="510"/>
      <c r="S14" s="510"/>
      <c r="T14" s="510"/>
      <c r="U14" s="511"/>
    </row>
    <row r="15" spans="1:21" outlineLevel="1">
      <c r="A15" s="58">
        <v>2045</v>
      </c>
      <c r="B15" s="21">
        <f t="shared" si="0"/>
        <v>0</v>
      </c>
      <c r="C15" s="21">
        <f>B15-Baseline!B15</f>
        <v>1557.5491726526977</v>
      </c>
      <c r="D15" s="21">
        <f t="shared" si="1"/>
        <v>0</v>
      </c>
      <c r="E15" s="21">
        <f>D15-Baseline!D15</f>
        <v>881.22923448429026</v>
      </c>
      <c r="F15" s="21">
        <f t="shared" si="2"/>
        <v>0</v>
      </c>
      <c r="G15" s="21">
        <f>F15-Baseline!F15</f>
        <v>2234.1623353413752</v>
      </c>
      <c r="I15" s="509"/>
      <c r="J15" s="510"/>
      <c r="K15" s="510"/>
      <c r="L15" s="510"/>
      <c r="M15" s="510"/>
      <c r="N15" s="511"/>
      <c r="P15" s="509"/>
      <c r="Q15" s="510"/>
      <c r="R15" s="510"/>
      <c r="S15" s="510"/>
      <c r="T15" s="510"/>
      <c r="U15" s="511"/>
    </row>
    <row r="16" spans="1:21" outlineLevel="1">
      <c r="A16" s="58">
        <v>2050</v>
      </c>
      <c r="B16" s="21">
        <f t="shared" si="0"/>
        <v>0</v>
      </c>
      <c r="C16" s="21">
        <f>B16-Baseline!B16</f>
        <v>1869.5776507670103</v>
      </c>
      <c r="D16" s="21">
        <f t="shared" si="1"/>
        <v>0</v>
      </c>
      <c r="E16" s="21">
        <f>D16-Baseline!D16</f>
        <v>1054.1675296470319</v>
      </c>
      <c r="F16" s="21">
        <f t="shared" si="2"/>
        <v>0</v>
      </c>
      <c r="G16" s="21">
        <f>F16-Baseline!F16</f>
        <v>2684.9458783562118</v>
      </c>
      <c r="I16" s="509"/>
      <c r="J16" s="510"/>
      <c r="K16" s="510"/>
      <c r="L16" s="510"/>
      <c r="M16" s="510"/>
      <c r="N16" s="511"/>
      <c r="P16" s="509"/>
      <c r="Q16" s="510"/>
      <c r="R16" s="510"/>
      <c r="S16" s="510"/>
      <c r="T16" s="510"/>
      <c r="U16" s="511"/>
    </row>
    <row r="17" spans="1:21" outlineLevel="1">
      <c r="A17" s="58">
        <v>2060</v>
      </c>
      <c r="B17" s="21">
        <f t="shared" si="0"/>
        <v>0</v>
      </c>
      <c r="C17" s="21">
        <f>B17-Baseline!B17</f>
        <v>2402.6043101070582</v>
      </c>
      <c r="D17" s="21">
        <f t="shared" si="1"/>
        <v>0</v>
      </c>
      <c r="E17" s="21">
        <f>D17-Baseline!D17</f>
        <v>1346.5302705357692</v>
      </c>
      <c r="F17" s="21">
        <f t="shared" si="2"/>
        <v>0</v>
      </c>
      <c r="G17" s="21">
        <f>F17-Baseline!F17</f>
        <v>3456.4280070277223</v>
      </c>
      <c r="I17" s="509"/>
      <c r="J17" s="510"/>
      <c r="K17" s="510"/>
      <c r="L17" s="510"/>
      <c r="M17" s="510"/>
      <c r="N17" s="511"/>
      <c r="P17" s="509"/>
      <c r="Q17" s="510"/>
      <c r="R17" s="510"/>
      <c r="S17" s="510"/>
      <c r="T17" s="510"/>
      <c r="U17" s="511"/>
    </row>
    <row r="18" spans="1:21" outlineLevel="1">
      <c r="A18" s="58">
        <v>2070</v>
      </c>
      <c r="B18" s="21">
        <f t="shared" si="0"/>
        <v>0</v>
      </c>
      <c r="C18" s="21">
        <f>B18-Baseline!B18</f>
        <v>2843.4490852122854</v>
      </c>
      <c r="D18" s="21">
        <f t="shared" si="1"/>
        <v>0</v>
      </c>
      <c r="E18" s="21">
        <f>D18-Baseline!D18</f>
        <v>1585.5190819703294</v>
      </c>
      <c r="F18" s="21">
        <f t="shared" si="2"/>
        <v>0</v>
      </c>
      <c r="G18" s="21">
        <f>F18-Baseline!F18</f>
        <v>4095.6798813558103</v>
      </c>
      <c r="I18" s="512"/>
      <c r="J18" s="513"/>
      <c r="K18" s="513"/>
      <c r="L18" s="513"/>
      <c r="M18" s="513"/>
      <c r="N18" s="514"/>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601"/>
      <c r="J21" s="507"/>
      <c r="K21" s="507"/>
      <c r="L21" s="507"/>
      <c r="M21" s="507"/>
      <c r="N21" s="508"/>
      <c r="P21" s="601"/>
      <c r="Q21" s="507"/>
      <c r="R21" s="507"/>
      <c r="S21" s="507"/>
      <c r="T21" s="507"/>
      <c r="U21" s="508"/>
    </row>
    <row r="22" spans="1:21" ht="12.75" customHeight="1" outlineLevel="1">
      <c r="A22" s="154"/>
      <c r="B22" s="155"/>
      <c r="I22" s="509"/>
      <c r="J22" s="510"/>
      <c r="K22" s="510"/>
      <c r="L22" s="510"/>
      <c r="M22" s="510"/>
      <c r="N22" s="511"/>
      <c r="P22" s="509"/>
      <c r="Q22" s="510"/>
      <c r="R22" s="510"/>
      <c r="S22" s="510"/>
      <c r="T22" s="510"/>
      <c r="U22" s="511"/>
    </row>
    <row r="23" spans="1:21" outlineLevel="1">
      <c r="A23" s="154"/>
      <c r="B23" s="533" t="s">
        <v>360</v>
      </c>
      <c r="C23" s="534"/>
      <c r="D23" s="534"/>
      <c r="E23" s="534"/>
      <c r="F23" s="534"/>
      <c r="G23" s="535"/>
      <c r="I23" s="509"/>
      <c r="J23" s="510"/>
      <c r="K23" s="510"/>
      <c r="L23" s="510"/>
      <c r="M23" s="510"/>
      <c r="N23" s="511"/>
      <c r="P23" s="509"/>
      <c r="Q23" s="510"/>
      <c r="R23" s="510"/>
      <c r="S23" s="510"/>
      <c r="T23" s="510"/>
      <c r="U23" s="511"/>
    </row>
    <row r="24" spans="1:21" outlineLevel="1">
      <c r="B24" s="17">
        <v>2027</v>
      </c>
      <c r="C24" s="17">
        <v>2028</v>
      </c>
      <c r="D24" s="17">
        <v>2029</v>
      </c>
      <c r="E24" s="17">
        <v>2030</v>
      </c>
      <c r="F24" s="17">
        <v>2031</v>
      </c>
      <c r="G24" s="17" t="s">
        <v>361</v>
      </c>
      <c r="I24" s="509"/>
      <c r="J24" s="510"/>
      <c r="K24" s="510"/>
      <c r="L24" s="510"/>
      <c r="M24" s="510"/>
      <c r="N24" s="511"/>
      <c r="P24" s="509"/>
      <c r="Q24" s="510"/>
      <c r="R24" s="510"/>
      <c r="S24" s="510"/>
      <c r="T24" s="510"/>
      <c r="U24" s="511"/>
    </row>
    <row r="25" spans="1:21" ht="14" outlineLevel="1" thickBot="1">
      <c r="B25" s="30" t="s">
        <v>362</v>
      </c>
      <c r="C25" s="30" t="s">
        <v>362</v>
      </c>
      <c r="D25" s="30" t="s">
        <v>362</v>
      </c>
      <c r="E25" s="30" t="s">
        <v>362</v>
      </c>
      <c r="F25" s="30" t="s">
        <v>362</v>
      </c>
      <c r="G25" s="30" t="s">
        <v>362</v>
      </c>
      <c r="I25" s="509"/>
      <c r="J25" s="510"/>
      <c r="K25" s="510"/>
      <c r="L25" s="510"/>
      <c r="M25" s="510"/>
      <c r="N25" s="511"/>
      <c r="P25" s="509"/>
      <c r="Q25" s="510"/>
      <c r="R25" s="510"/>
      <c r="S25" s="510"/>
      <c r="T25" s="510"/>
      <c r="U25" s="511"/>
    </row>
    <row r="26" spans="1:21" outlineLevel="1">
      <c r="A26" s="54" t="s">
        <v>363</v>
      </c>
      <c r="B26" s="21">
        <f>E64</f>
        <v>0</v>
      </c>
      <c r="C26" s="21">
        <f>F64</f>
        <v>0</v>
      </c>
      <c r="D26" s="21">
        <f>G64</f>
        <v>0</v>
      </c>
      <c r="E26" s="21">
        <f>H64</f>
        <v>0</v>
      </c>
      <c r="F26" s="21">
        <f>I64</f>
        <v>0</v>
      </c>
      <c r="G26" s="21">
        <f>SUM(J64:BB64)</f>
        <v>0</v>
      </c>
      <c r="I26" s="509"/>
      <c r="J26" s="510"/>
      <c r="K26" s="510"/>
      <c r="L26" s="510"/>
      <c r="M26" s="510"/>
      <c r="N26" s="511"/>
      <c r="P26" s="509"/>
      <c r="Q26" s="510"/>
      <c r="R26" s="510"/>
      <c r="S26" s="510"/>
      <c r="T26" s="510"/>
      <c r="U26" s="511"/>
    </row>
    <row r="27" spans="1:21" outlineLevel="1">
      <c r="A27" s="54" t="s">
        <v>364</v>
      </c>
      <c r="B27" s="21">
        <f>E71+E77</f>
        <v>0</v>
      </c>
      <c r="C27" s="21">
        <f>F71+F77</f>
        <v>0</v>
      </c>
      <c r="D27" s="21">
        <f>G71+G77</f>
        <v>0</v>
      </c>
      <c r="E27" s="21">
        <f>H71+H77</f>
        <v>0</v>
      </c>
      <c r="F27" s="21">
        <f>I71+I77</f>
        <v>0</v>
      </c>
      <c r="G27" s="21">
        <f>SUM(J71:BB71)+SUM(J77:BB77)</f>
        <v>0</v>
      </c>
      <c r="I27" s="509"/>
      <c r="J27" s="510"/>
      <c r="K27" s="510"/>
      <c r="L27" s="510"/>
      <c r="M27" s="510"/>
      <c r="N27" s="511"/>
      <c r="P27" s="509"/>
      <c r="Q27" s="510"/>
      <c r="R27" s="510"/>
      <c r="S27" s="510"/>
      <c r="T27" s="510"/>
      <c r="U27" s="511"/>
    </row>
    <row r="28" spans="1:21" outlineLevel="1">
      <c r="A28" s="154"/>
      <c r="B28" s="248"/>
      <c r="C28" s="248"/>
      <c r="D28" s="248"/>
      <c r="E28" s="248"/>
      <c r="F28" s="248"/>
      <c r="G28" s="248"/>
      <c r="I28" s="509"/>
      <c r="J28" s="510"/>
      <c r="K28" s="510"/>
      <c r="L28" s="510"/>
      <c r="M28" s="510"/>
      <c r="N28" s="511"/>
      <c r="P28" s="509"/>
      <c r="Q28" s="510"/>
      <c r="R28" s="510"/>
      <c r="S28" s="510"/>
      <c r="T28" s="510"/>
      <c r="U28" s="511"/>
    </row>
    <row r="29" spans="1:21" ht="14" outlineLevel="1" thickBot="1">
      <c r="A29" s="154"/>
      <c r="B29" s="248"/>
      <c r="C29" s="248"/>
      <c r="D29" s="248"/>
      <c r="E29" s="248"/>
      <c r="F29" s="248"/>
      <c r="G29" s="248"/>
      <c r="I29" s="509"/>
      <c r="J29" s="510"/>
      <c r="K29" s="510"/>
      <c r="L29" s="510"/>
      <c r="M29" s="510"/>
      <c r="N29" s="511"/>
      <c r="P29" s="509"/>
      <c r="Q29" s="510"/>
      <c r="R29" s="510"/>
      <c r="S29" s="510"/>
      <c r="T29" s="510"/>
      <c r="U29" s="511"/>
    </row>
    <row r="30" spans="1:21" ht="14" outlineLevel="1" thickBot="1">
      <c r="A30" s="308"/>
      <c r="B30" s="309" t="s">
        <v>365</v>
      </c>
      <c r="C30" s="310" t="s">
        <v>366</v>
      </c>
      <c r="D30" s="537" t="s">
        <v>321</v>
      </c>
      <c r="E30" s="538"/>
      <c r="F30" s="538"/>
      <c r="G30" s="539"/>
      <c r="I30" s="509"/>
      <c r="J30" s="510"/>
      <c r="K30" s="510"/>
      <c r="L30" s="510"/>
      <c r="M30" s="510"/>
      <c r="N30" s="511"/>
      <c r="P30" s="509"/>
      <c r="Q30" s="510"/>
      <c r="R30" s="510"/>
      <c r="S30" s="510"/>
      <c r="T30" s="510"/>
      <c r="U30" s="511"/>
    </row>
    <row r="31" spans="1:21" outlineLevel="1">
      <c r="A31" s="530" t="s">
        <v>367</v>
      </c>
      <c r="B31" s="311"/>
      <c r="C31" s="307"/>
      <c r="D31" s="602"/>
      <c r="E31" s="602"/>
      <c r="F31" s="602"/>
      <c r="G31" s="603"/>
      <c r="I31" s="509"/>
      <c r="J31" s="510"/>
      <c r="K31" s="510"/>
      <c r="L31" s="510"/>
      <c r="M31" s="510"/>
      <c r="N31" s="511"/>
      <c r="P31" s="509"/>
      <c r="Q31" s="510"/>
      <c r="R31" s="510"/>
      <c r="S31" s="510"/>
      <c r="T31" s="510"/>
      <c r="U31" s="511"/>
    </row>
    <row r="32" spans="1:21" outlineLevel="1">
      <c r="A32" s="530"/>
      <c r="B32" s="312"/>
      <c r="C32" s="252"/>
      <c r="D32" s="604"/>
      <c r="E32" s="604"/>
      <c r="F32" s="604"/>
      <c r="G32" s="605"/>
      <c r="I32" s="509"/>
      <c r="J32" s="510"/>
      <c r="K32" s="510"/>
      <c r="L32" s="510"/>
      <c r="M32" s="510"/>
      <c r="N32" s="511"/>
      <c r="P32" s="509"/>
      <c r="Q32" s="510"/>
      <c r="R32" s="510"/>
      <c r="S32" s="510"/>
      <c r="T32" s="510"/>
      <c r="U32" s="511"/>
    </row>
    <row r="33" spans="1:21" outlineLevel="1">
      <c r="A33" s="530"/>
      <c r="B33" s="312"/>
      <c r="C33" s="252"/>
      <c r="D33" s="604"/>
      <c r="E33" s="604"/>
      <c r="F33" s="604"/>
      <c r="G33" s="605"/>
      <c r="I33" s="509"/>
      <c r="J33" s="510"/>
      <c r="K33" s="510"/>
      <c r="L33" s="510"/>
      <c r="M33" s="510"/>
      <c r="N33" s="511"/>
      <c r="P33" s="509"/>
      <c r="Q33" s="510"/>
      <c r="R33" s="510"/>
      <c r="S33" s="510"/>
      <c r="T33" s="510"/>
      <c r="U33" s="511"/>
    </row>
    <row r="34" spans="1:21" outlineLevel="1">
      <c r="A34" s="530"/>
      <c r="B34" s="312"/>
      <c r="C34" s="252"/>
      <c r="D34" s="604"/>
      <c r="E34" s="604"/>
      <c r="F34" s="604"/>
      <c r="G34" s="605"/>
      <c r="I34" s="509"/>
      <c r="J34" s="510"/>
      <c r="K34" s="510"/>
      <c r="L34" s="510"/>
      <c r="M34" s="510"/>
      <c r="N34" s="511"/>
      <c r="P34" s="509"/>
      <c r="Q34" s="510"/>
      <c r="R34" s="510"/>
      <c r="S34" s="510"/>
      <c r="T34" s="510"/>
      <c r="U34" s="511"/>
    </row>
    <row r="35" spans="1:21" outlineLevel="1">
      <c r="A35" s="530"/>
      <c r="B35" s="312"/>
      <c r="C35" s="252"/>
      <c r="D35" s="604"/>
      <c r="E35" s="604"/>
      <c r="F35" s="604"/>
      <c r="G35" s="605"/>
      <c r="I35" s="509"/>
      <c r="J35" s="510"/>
      <c r="K35" s="510"/>
      <c r="L35" s="510"/>
      <c r="M35" s="510"/>
      <c r="N35" s="511"/>
      <c r="P35" s="509"/>
      <c r="Q35" s="510"/>
      <c r="R35" s="510"/>
      <c r="S35" s="510"/>
      <c r="T35" s="510"/>
      <c r="U35" s="511"/>
    </row>
    <row r="36" spans="1:21" outlineLevel="1">
      <c r="A36" s="530"/>
      <c r="B36" s="312"/>
      <c r="C36" s="252"/>
      <c r="D36" s="604"/>
      <c r="E36" s="604"/>
      <c r="F36" s="604"/>
      <c r="G36" s="605"/>
      <c r="I36" s="509"/>
      <c r="J36" s="510"/>
      <c r="K36" s="510"/>
      <c r="L36" s="510"/>
      <c r="M36" s="510"/>
      <c r="N36" s="511"/>
      <c r="P36" s="509"/>
      <c r="Q36" s="510"/>
      <c r="R36" s="510"/>
      <c r="S36" s="510"/>
      <c r="T36" s="510"/>
      <c r="U36" s="511"/>
    </row>
    <row r="37" spans="1:21" outlineLevel="1">
      <c r="A37" s="530"/>
      <c r="B37" s="312"/>
      <c r="C37" s="252"/>
      <c r="D37" s="604"/>
      <c r="E37" s="604"/>
      <c r="F37" s="604"/>
      <c r="G37" s="605"/>
      <c r="I37" s="509"/>
      <c r="J37" s="510"/>
      <c r="K37" s="510"/>
      <c r="L37" s="510"/>
      <c r="M37" s="510"/>
      <c r="N37" s="511"/>
      <c r="P37" s="509"/>
      <c r="Q37" s="510"/>
      <c r="R37" s="510"/>
      <c r="S37" s="510"/>
      <c r="T37" s="510"/>
      <c r="U37" s="511"/>
    </row>
    <row r="38" spans="1:21" outlineLevel="1">
      <c r="A38" s="530"/>
      <c r="B38" s="312"/>
      <c r="C38" s="252"/>
      <c r="D38" s="604"/>
      <c r="E38" s="604"/>
      <c r="F38" s="604"/>
      <c r="G38" s="605"/>
      <c r="I38" s="509"/>
      <c r="J38" s="510"/>
      <c r="K38" s="510"/>
      <c r="L38" s="510"/>
      <c r="M38" s="510"/>
      <c r="N38" s="511"/>
      <c r="P38" s="509"/>
      <c r="Q38" s="510"/>
      <c r="R38" s="510"/>
      <c r="S38" s="510"/>
      <c r="T38" s="510"/>
      <c r="U38" s="511"/>
    </row>
    <row r="39" spans="1:21" outlineLevel="1">
      <c r="A39" s="530"/>
      <c r="B39" s="312"/>
      <c r="C39" s="252"/>
      <c r="D39" s="604"/>
      <c r="E39" s="604"/>
      <c r="F39" s="604"/>
      <c r="G39" s="605"/>
      <c r="I39" s="509"/>
      <c r="J39" s="510"/>
      <c r="K39" s="510"/>
      <c r="L39" s="510"/>
      <c r="M39" s="510"/>
      <c r="N39" s="511"/>
      <c r="P39" s="509"/>
      <c r="Q39" s="510"/>
      <c r="R39" s="510"/>
      <c r="S39" s="510"/>
      <c r="T39" s="510"/>
      <c r="U39" s="511"/>
    </row>
    <row r="40" spans="1:21" ht="14" outlineLevel="1" thickBot="1">
      <c r="A40" s="531"/>
      <c r="B40" s="313"/>
      <c r="C40" s="314"/>
      <c r="D40" s="540"/>
      <c r="E40" s="540"/>
      <c r="F40" s="540"/>
      <c r="G40" s="541"/>
      <c r="I40" s="509"/>
      <c r="J40" s="510"/>
      <c r="K40" s="510"/>
      <c r="L40" s="510"/>
      <c r="M40" s="510"/>
      <c r="N40" s="511"/>
      <c r="P40" s="509"/>
      <c r="Q40" s="510"/>
      <c r="R40" s="510"/>
      <c r="S40" s="510"/>
      <c r="T40" s="510"/>
      <c r="U40" s="511"/>
    </row>
    <row r="41" spans="1:21" outlineLevel="1">
      <c r="A41" s="154"/>
      <c r="B41" s="248"/>
      <c r="C41" s="248"/>
      <c r="D41" s="248"/>
      <c r="E41" s="248"/>
      <c r="F41" s="248"/>
      <c r="G41" s="248"/>
      <c r="I41" s="509"/>
      <c r="J41" s="510"/>
      <c r="K41" s="510"/>
      <c r="L41" s="510"/>
      <c r="M41" s="510"/>
      <c r="N41" s="511"/>
      <c r="P41" s="509"/>
      <c r="Q41" s="510"/>
      <c r="R41" s="510"/>
      <c r="S41" s="510"/>
      <c r="T41" s="510"/>
      <c r="U41" s="511"/>
    </row>
    <row r="42" spans="1:21" outlineLevel="1">
      <c r="A42" s="154"/>
      <c r="B42" s="248"/>
      <c r="C42" s="248"/>
      <c r="D42" s="248"/>
      <c r="E42" s="248"/>
      <c r="F42" s="248"/>
      <c r="G42" s="248"/>
      <c r="I42" s="509"/>
      <c r="J42" s="510"/>
      <c r="K42" s="510"/>
      <c r="L42" s="510"/>
      <c r="M42" s="510"/>
      <c r="N42" s="511"/>
      <c r="P42" s="509"/>
      <c r="Q42" s="510"/>
      <c r="R42" s="510"/>
      <c r="S42" s="510"/>
      <c r="T42" s="510"/>
      <c r="U42" s="511"/>
    </row>
    <row r="43" spans="1:21" outlineLevel="1">
      <c r="A43" s="154"/>
      <c r="B43" s="248"/>
      <c r="C43" s="248"/>
      <c r="D43" s="248"/>
      <c r="E43" s="248"/>
      <c r="F43" s="248"/>
      <c r="G43" s="248"/>
      <c r="I43" s="509"/>
      <c r="J43" s="510"/>
      <c r="K43" s="510"/>
      <c r="L43" s="510"/>
      <c r="M43" s="510"/>
      <c r="N43" s="511"/>
      <c r="P43" s="509"/>
      <c r="Q43" s="510"/>
      <c r="R43" s="510"/>
      <c r="S43" s="510"/>
      <c r="T43" s="510"/>
      <c r="U43" s="511"/>
    </row>
    <row r="44" spans="1:21" outlineLevel="1">
      <c r="A44" s="154"/>
      <c r="B44" s="248"/>
      <c r="C44" s="248"/>
      <c r="D44" s="248"/>
      <c r="E44" s="248"/>
      <c r="F44" s="248"/>
      <c r="G44" s="248"/>
      <c r="I44" s="509"/>
      <c r="J44" s="510"/>
      <c r="K44" s="510"/>
      <c r="L44" s="510"/>
      <c r="M44" s="510"/>
      <c r="N44" s="511"/>
      <c r="P44" s="509"/>
      <c r="Q44" s="510"/>
      <c r="R44" s="510"/>
      <c r="S44" s="510"/>
      <c r="T44" s="510"/>
      <c r="U44" s="511"/>
    </row>
    <row r="45" spans="1:21" outlineLevel="1">
      <c r="A45" s="154"/>
      <c r="B45" s="248"/>
      <c r="C45" s="248"/>
      <c r="D45" s="248"/>
      <c r="E45" s="248"/>
      <c r="F45" s="248"/>
      <c r="G45" s="248"/>
      <c r="I45" s="512"/>
      <c r="J45" s="513"/>
      <c r="K45" s="513"/>
      <c r="L45" s="513"/>
      <c r="M45" s="513"/>
      <c r="N45" s="514"/>
      <c r="P45" s="512"/>
      <c r="Q45" s="513"/>
      <c r="R45" s="513"/>
      <c r="S45" s="513"/>
      <c r="T45" s="513"/>
      <c r="U45" s="514"/>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526"/>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522"/>
      <c r="B193" s="150" t="s">
        <v>493</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522"/>
      <c r="B194" s="150" t="s">
        <v>494</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522"/>
      <c r="B195" s="150" t="s">
        <v>495</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522"/>
      <c r="B196" s="150" t="s">
        <v>283</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522"/>
      <c r="B197" s="150" t="s">
        <v>286</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523"/>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522"/>
      <c r="B201" s="150" t="s">
        <v>498</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523"/>
      <c r="B202" s="150" t="s">
        <v>499</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522"/>
      <c r="B205" s="150" t="s">
        <v>502</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523"/>
      <c r="B206" s="150" t="s">
        <v>503</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0.62690816028021545</v>
      </c>
      <c r="F210" s="21">
        <f>F190-Baseline!F190</f>
        <v>0.64237079533708186</v>
      </c>
      <c r="G210" s="21">
        <f>G190-Baseline!G190</f>
        <v>0.65512640045224813</v>
      </c>
      <c r="H210" s="21">
        <f>H190-Baseline!H190</f>
        <v>0.6653723118985112</v>
      </c>
      <c r="I210" s="21">
        <f>I190-Baseline!I190</f>
        <v>0.67329453525162963</v>
      </c>
      <c r="J210" s="21">
        <f>J190-Baseline!J190</f>
        <v>0.15122847353169502</v>
      </c>
      <c r="K210" s="21">
        <f>K190-Baseline!K190</f>
        <v>0.13647515523481565</v>
      </c>
      <c r="L210" s="21">
        <f>L190-Baseline!L190</f>
        <v>0.12275594916092925</v>
      </c>
      <c r="M210" s="21">
        <f>M190-Baseline!M190</f>
        <v>0.11001071074762073</v>
      </c>
      <c r="N210" s="21">
        <f>N190-Baseline!N190</f>
        <v>9.8182419898290518E-2</v>
      </c>
      <c r="O210" s="21">
        <f>O190-Baseline!O190</f>
        <v>8.7217030352474148E-2</v>
      </c>
      <c r="P210" s="21">
        <f>P190-Baseline!P190</f>
        <v>7.7063325944317501E-2</v>
      </c>
      <c r="Q210" s="21">
        <f>Q190-Baseline!Q190</f>
        <v>6.7672783446341395E-2</v>
      </c>
      <c r="R210" s="21">
        <f>R190-Baseline!R190</f>
        <v>5.8999441708549642E-2</v>
      </c>
      <c r="S210" s="21">
        <f>S190-Baseline!S190</f>
        <v>5.099977681531534E-2</v>
      </c>
      <c r="T210" s="21">
        <f>T190-Baseline!T190</f>
        <v>4.3632582994346802E-2</v>
      </c>
      <c r="U210" s="21">
        <f>U190-Baseline!U190</f>
        <v>3.6858859023403877E-2</v>
      </c>
      <c r="V210" s="21">
        <f>V190-Baseline!V190</f>
        <v>3.064169989133262E-2</v>
      </c>
      <c r="W210" s="21">
        <f>W190-Baseline!W190</f>
        <v>2.4946193480425361E-2</v>
      </c>
      <c r="X210" s="21">
        <f>X190-Baseline!X190</f>
        <v>1.9739322047118726E-2</v>
      </c>
      <c r="Y210" s="21">
        <f>Y190-Baseline!Y190</f>
        <v>1.4989868287625555E-2</v>
      </c>
      <c r="Z210" s="21">
        <f>Z190-Baseline!Z190</f>
        <v>1.0668325784281949E-2</v>
      </c>
      <c r="AA210" s="21">
        <f>AA190-Baseline!AA190</f>
        <v>6.7468136371876333E-3</v>
      </c>
      <c r="AB210" s="21">
        <f>AB190-Baseline!AB190</f>
        <v>3.1989950941478549E-3</v>
      </c>
      <c r="AC210" s="21">
        <f>AC190-Baseline!AC190</f>
        <v>5.1719210048414211E-18</v>
      </c>
      <c r="AD210" s="21">
        <f>AD190-Baseline!AD190</f>
        <v>4.9970251254506483E-18</v>
      </c>
      <c r="AE210" s="21">
        <f>AE190-Baseline!AE190</f>
        <v>4.8280435994692253E-18</v>
      </c>
      <c r="AF210" s="21">
        <f>AF190-Baseline!AF190</f>
        <v>4.6647764246079469E-18</v>
      </c>
      <c r="AG210" s="21">
        <f>AG190-Baseline!AG190</f>
        <v>4.507030361940046E-18</v>
      </c>
      <c r="AH210" s="21">
        <f>AH190-Baseline!AH190</f>
        <v>4.3546187071884513E-18</v>
      </c>
      <c r="AI210" s="21">
        <f>AI190-Baseline!AI190</f>
        <v>4.2073610697472958E-18</v>
      </c>
      <c r="AJ210" s="21">
        <f>AJ190-Baseline!AJ190</f>
        <v>4.0848165725701894E-18</v>
      </c>
      <c r="AK210" s="21">
        <f>AK190-Baseline!AK190</f>
        <v>3.9658413325924175E-18</v>
      </c>
      <c r="AL210" s="21">
        <f>AL190-Baseline!AL190</f>
        <v>3.8503313908664242E-18</v>
      </c>
      <c r="AM210" s="21">
        <f>AM190-Baseline!AM190</f>
        <v>3.738185816375169E-18</v>
      </c>
      <c r="AN210" s="21">
        <f>AN190-Baseline!AN190</f>
        <v>3.6293066178399699E-18</v>
      </c>
      <c r="AO210" s="21">
        <f>AO190-Baseline!AO190</f>
        <v>3.5235986580970587E-18</v>
      </c>
      <c r="AP210" s="21">
        <f>AP190-Baseline!AP190</f>
        <v>3.4209695709680174E-18</v>
      </c>
      <c r="AQ210" s="21">
        <f>AQ190-Baseline!AQ190</f>
        <v>3.3213296805514738E-18</v>
      </c>
      <c r="AR210" s="21">
        <f>AR190-Baseline!AR190</f>
        <v>3.2245919228655083E-18</v>
      </c>
      <c r="AS210" s="21">
        <f>AS190-Baseline!AS190</f>
        <v>3.1306717697723381E-18</v>
      </c>
      <c r="AT210" s="21">
        <f>AT190-Baseline!AT190</f>
        <v>3.039487155118775E-18</v>
      </c>
      <c r="AU210" s="21">
        <f>AU190-Baseline!AU190</f>
        <v>2.9509584030279372E-18</v>
      </c>
      <c r="AV210" s="21">
        <f>AV190-Baseline!AV190</f>
        <v>2.8650081582795504E-18</v>
      </c>
      <c r="AW210" s="21">
        <f>AW190-Baseline!AW190</f>
        <v>2.78156131871801E-18</v>
      </c>
      <c r="AX210" s="21">
        <f>AX190-Baseline!AX190</f>
        <v>2.7005449696291359E-18</v>
      </c>
      <c r="AY210" s="21">
        <f>AY190-Baseline!AY190</f>
        <v>2.6218883200282871E-18</v>
      </c>
      <c r="AZ210" s="21">
        <f>AZ190-Baseline!AZ190</f>
        <v>2.5455226408041622E-18</v>
      </c>
      <c r="BA210" s="21">
        <f>BA190-Baseline!BA190</f>
        <v>2.4713812046642351E-18</v>
      </c>
      <c r="BB210" s="21">
        <f>BB190-Baseline!BB190</f>
        <v>2.3993992278293544E-18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14.894267389414768</v>
      </c>
      <c r="F212" s="21">
        <f>F77*F186-Baseline!F77*Baseline!F186</f>
        <v>14.253977298430076</v>
      </c>
      <c r="G212" s="21">
        <f>G77*G186-Baseline!G77*Baseline!G186</f>
        <v>13.524544254969495</v>
      </c>
      <c r="H212" s="21">
        <f>H77*H186-Baseline!H77*Baseline!H186</f>
        <v>12.741417145743583</v>
      </c>
      <c r="I212" s="21">
        <f>I77*I186-Baseline!I77*Baseline!I186</f>
        <v>11.93480365924618</v>
      </c>
      <c r="J212" s="21">
        <f>J77*J186-Baseline!J77*Baseline!J186</f>
        <v>11.874608182203279</v>
      </c>
      <c r="K212" s="21">
        <f>K77*K186-Baseline!K77*Baseline!K186</f>
        <v>11.368782186975533</v>
      </c>
      <c r="L212" s="21">
        <f>L77*L186-Baseline!L77*Baseline!L186</f>
        <v>10.94463784007254</v>
      </c>
      <c r="M212" s="21">
        <f>M77*M186-Baseline!M77*Baseline!M186</f>
        <v>10.632541789453475</v>
      </c>
      <c r="N212" s="21">
        <f>N77*N186-Baseline!N77*Baseline!N186</f>
        <v>10.247971312466939</v>
      </c>
      <c r="O212" s="21">
        <f>O77*O186-Baseline!O77*Baseline!O186</f>
        <v>9.8994831188394929</v>
      </c>
      <c r="P212" s="21">
        <f>P77*P186-Baseline!P77*Baseline!P186</f>
        <v>9.5737507920535698</v>
      </c>
      <c r="Q212" s="21">
        <f>Q77*Q186-Baseline!Q77*Baseline!Q186</f>
        <v>9.2447857193256961</v>
      </c>
      <c r="R212" s="21">
        <f>R77*R186-Baseline!R77*Baseline!R186</f>
        <v>8.9327085037449567</v>
      </c>
      <c r="S212" s="21">
        <f>S77*S186-Baseline!S77*Baseline!S186</f>
        <v>8.6319057732878637</v>
      </c>
      <c r="T212" s="21">
        <f>T77*T186-Baseline!T77*Baseline!T186</f>
        <v>8.3390171981885004</v>
      </c>
      <c r="U212" s="21">
        <f>U77*U186-Baseline!U77*Baseline!U186</f>
        <v>8.0572630427517851</v>
      </c>
      <c r="V212" s="21">
        <f>V77*V186-Baseline!V77*Baseline!V186</f>
        <v>7.7849471478891035</v>
      </c>
      <c r="W212" s="21">
        <f>W77*W186-Baseline!W77*Baseline!W186</f>
        <v>7.5215150220050671</v>
      </c>
      <c r="X212" s="21">
        <f>X77*X186-Baseline!X77*Baseline!X186</f>
        <v>7.267228455289521</v>
      </c>
      <c r="Y212" s="21">
        <f>Y77*Y186-Baseline!Y77*Baseline!Y186</f>
        <v>7.0214892728178988</v>
      </c>
      <c r="Z212" s="21">
        <f>Z77*Z186-Baseline!Z77*Baseline!Z186</f>
        <v>6.7840195804257482</v>
      </c>
      <c r="AA212" s="21">
        <f>AA77*AA186-Baseline!AA77*Baseline!AA186</f>
        <v>6.5546224515404408</v>
      </c>
      <c r="AB212" s="21">
        <f>AB77*AB186-Baseline!AB77*Baseline!AB186</f>
        <v>6.3329681515266634</v>
      </c>
      <c r="AC212" s="21">
        <f>AC77*AC186-Baseline!AC77*Baseline!AC186</f>
        <v>6.1188056597624101</v>
      </c>
      <c r="AD212" s="21">
        <f>AD77*AD186-Baseline!AD77*Baseline!AD186</f>
        <v>5.91189232314834</v>
      </c>
      <c r="AE212" s="21">
        <f>AE77*AE186-Baseline!AE77*Baseline!AE186</f>
        <v>5.7119727484762048</v>
      </c>
      <c r="AF212" s="21">
        <f>AF77*AF186-Baseline!AF77*Baseline!AF186</f>
        <v>5.5188137083437825</v>
      </c>
      <c r="AG212" s="21">
        <f>AG77*AG186-Baseline!AG77*Baseline!AG186</f>
        <v>5.3321876654274449</v>
      </c>
      <c r="AH212" s="21">
        <f>AH77*AH186-Baseline!AH77*Baseline!AH186</f>
        <v>5.1518719820133203</v>
      </c>
      <c r="AI212" s="21">
        <f>AI77*AI186-Baseline!AI77*Baseline!AI186</f>
        <v>4.9776540330404639</v>
      </c>
      <c r="AJ212" s="21">
        <f>AJ77*AJ186-Baseline!AJ77*Baseline!AJ186</f>
        <v>4.8326739042008056</v>
      </c>
      <c r="AK212" s="21">
        <f>AK77*AK186-Baseline!AK77*Baseline!AK186</f>
        <v>4.6919163739180734</v>
      </c>
      <c r="AL212" s="21">
        <f>AL77*AL186-Baseline!AL77*Baseline!AL186</f>
        <v>4.5552586130713877</v>
      </c>
      <c r="AM212" s="21">
        <f>AM77*AM186-Baseline!AM77*Baseline!AM186</f>
        <v>4.4225811911983675</v>
      </c>
      <c r="AN212" s="21">
        <f>AN77*AN186-Baseline!AN77*Baseline!AN186</f>
        <v>4.2937681388318554</v>
      </c>
      <c r="AO212" s="21">
        <f>AO77*AO186-Baseline!AO77*Baseline!AO186</f>
        <v>4.1687069318297016</v>
      </c>
      <c r="AP212" s="21">
        <f>AP77*AP186-Baseline!AP77*Baseline!AP186</f>
        <v>4.0472882852329723</v>
      </c>
      <c r="AQ212" s="21">
        <f>AQ77*AQ186-Baseline!AQ77*Baseline!AQ186</f>
        <v>3.9294061006454823</v>
      </c>
      <c r="AR212" s="21">
        <f>AR77*AR186-Baseline!AR77*Baseline!AR186</f>
        <v>3.8149573796548926</v>
      </c>
      <c r="AS212" s="21">
        <f>AS77*AS186-Baseline!AS77*Baseline!AS186</f>
        <v>3.7038421163973854</v>
      </c>
      <c r="AT212" s="21">
        <f>AT77*AT186-Baseline!AT77*Baseline!AT186</f>
        <v>3.5959632195342501</v>
      </c>
      <c r="AU212" s="21">
        <f>AU77*AU186-Baseline!AU77*Baseline!AU186</f>
        <v>3.4912264268349085</v>
      </c>
      <c r="AV212" s="21">
        <f>AV77*AV186-Baseline!AV77*Baseline!AV186</f>
        <v>3.3895402202461722</v>
      </c>
      <c r="AW212" s="21">
        <f>AW77*AW186-Baseline!AW77*Baseline!AW186</f>
        <v>3.2908157477678537</v>
      </c>
      <c r="AX212" s="21">
        <f>AX77*AX186-Baseline!AX77*Baseline!AX186</f>
        <v>3.1949667454284501</v>
      </c>
      <c r="AY212" s="21">
        <f>AY77*AY186-Baseline!AY77*Baseline!AY186</f>
        <v>3.1019094615800973</v>
      </c>
      <c r="AZ212" s="21">
        <f>AZ77*AZ186-Baseline!AZ77*Baseline!AZ186</f>
        <v>3.0115625840517906</v>
      </c>
      <c r="BA212" s="21">
        <f>BA77*BA186-Baseline!BA77*Baseline!BA186</f>
        <v>2.9238471689868542</v>
      </c>
      <c r="BB212" s="21">
        <f>BB77*BB186-Baseline!BB77*Baseline!BB186</f>
        <v>2.8386865718310235</v>
      </c>
    </row>
    <row r="213" spans="1:54" outlineLevel="2">
      <c r="A213" s="562"/>
      <c r="B213" s="150" t="s">
        <v>493</v>
      </c>
      <c r="C213" s="19"/>
      <c r="D213" s="135" t="s">
        <v>389</v>
      </c>
      <c r="E213" s="21">
        <f>E193-Baseline!E193</f>
        <v>88.808516080473737</v>
      </c>
      <c r="F213" s="21">
        <f>F193-Baseline!F193</f>
        <v>86.503014684200437</v>
      </c>
      <c r="G213" s="21">
        <f>G193-Baseline!G193</f>
        <v>83.224229765534602</v>
      </c>
      <c r="H213" s="21">
        <f>H193-Baseline!H193</f>
        <v>79.486653347444516</v>
      </c>
      <c r="I213" s="21">
        <f>I193-Baseline!I193</f>
        <v>75.720873343247547</v>
      </c>
      <c r="J213" s="21">
        <f>J193-Baseline!J193</f>
        <v>76.598809397945274</v>
      </c>
      <c r="K213" s="21">
        <f>K193-Baseline!K193</f>
        <v>74.300854724495807</v>
      </c>
      <c r="L213" s="21">
        <f>L193-Baseline!L193</f>
        <v>72.690035350182626</v>
      </c>
      <c r="M213" s="21">
        <f>M193-Baseline!M193</f>
        <v>71.745285071194928</v>
      </c>
      <c r="N213" s="21">
        <f>N193-Baseline!N193</f>
        <v>70.020131161360951</v>
      </c>
      <c r="O213" s="21">
        <f>O193-Baseline!O193</f>
        <v>68.689351991836077</v>
      </c>
      <c r="P213" s="21">
        <f>P193-Baseline!P193</f>
        <v>67.444936391746907</v>
      </c>
      <c r="Q213" s="21">
        <f>Q193-Baseline!Q193</f>
        <v>66.108286020555994</v>
      </c>
      <c r="R213" s="21">
        <f>R193-Baseline!R193</f>
        <v>65.013931511495628</v>
      </c>
      <c r="S213" s="21">
        <f>S193-Baseline!S193</f>
        <v>63.740443671653246</v>
      </c>
      <c r="T213" s="21">
        <f>T193-Baseline!T193</f>
        <v>62.4624079093674</v>
      </c>
      <c r="U213" s="21">
        <f>U193-Baseline!U193</f>
        <v>61.20680586685711</v>
      </c>
      <c r="V213" s="21">
        <f>V193-Baseline!V193</f>
        <v>60.129307113922884</v>
      </c>
      <c r="W213" s="21">
        <f>W193-Baseline!W193</f>
        <v>58.892615266670525</v>
      </c>
      <c r="X213" s="21">
        <f>X193-Baseline!X193</f>
        <v>57.826809041255373</v>
      </c>
      <c r="Y213" s="21">
        <f>Y193-Baseline!Y193</f>
        <v>56.616364751340186</v>
      </c>
      <c r="Z213" s="21">
        <f>Z193-Baseline!Z193</f>
        <v>55.565284798945093</v>
      </c>
      <c r="AA213" s="21">
        <f>AA193-Baseline!AA193</f>
        <v>54.52088483506661</v>
      </c>
      <c r="AB213" s="21">
        <f>AB193-Baseline!AB193</f>
        <v>53.483463451254757</v>
      </c>
      <c r="AC213" s="21">
        <f>AC193-Baseline!AC193</f>
        <v>52.424149252200934</v>
      </c>
      <c r="AD213" s="21">
        <f>AD193-Baseline!AD193</f>
        <v>51.382032900133737</v>
      </c>
      <c r="AE213" s="21">
        <f>AE193-Baseline!AE193</f>
        <v>50.362321794699348</v>
      </c>
      <c r="AF213" s="21">
        <f>AF193-Baseline!AF193</f>
        <v>49.348998219093069</v>
      </c>
      <c r="AG213" s="21">
        <f>AG193-Baseline!AG193</f>
        <v>48.344270669988369</v>
      </c>
      <c r="AH213" s="21">
        <f>AH193-Baseline!AH193</f>
        <v>47.350433122608237</v>
      </c>
      <c r="AI213" s="21">
        <f>AI193-Baseline!AI193</f>
        <v>46.370225008663205</v>
      </c>
      <c r="AJ213" s="21">
        <f>AJ193-Baseline!AJ193</f>
        <v>45.622790274995282</v>
      </c>
      <c r="AK213" s="21">
        <f>AK193-Baseline!AK193</f>
        <v>44.878870005068919</v>
      </c>
      <c r="AL213" s="21">
        <f>AL193-Baseline!AL193</f>
        <v>44.139521081194651</v>
      </c>
      <c r="AM213" s="21">
        <f>AM193-Baseline!AM193</f>
        <v>43.405333820105326</v>
      </c>
      <c r="AN213" s="21">
        <f>AN193-Baseline!AN193</f>
        <v>42.676572681184922</v>
      </c>
      <c r="AO213" s="21">
        <f>AO193-Baseline!AO193</f>
        <v>41.953365468919884</v>
      </c>
      <c r="AP213" s="21">
        <f>AP193-Baseline!AP193</f>
        <v>41.236036362185651</v>
      </c>
      <c r="AQ213" s="21">
        <f>AQ193-Baseline!AQ193</f>
        <v>40.524930365866439</v>
      </c>
      <c r="AR213" s="21">
        <f>AR193-Baseline!AR193</f>
        <v>39.820283278233177</v>
      </c>
      <c r="AS213" s="21">
        <f>AS193-Baseline!AS193</f>
        <v>39.122299540938286</v>
      </c>
      <c r="AT213" s="21">
        <f>AT193-Baseline!AT193</f>
        <v>38.431184742579006</v>
      </c>
      <c r="AU213" s="21">
        <f>AU193-Baseline!AU193</f>
        <v>37.747141706261147</v>
      </c>
      <c r="AV213" s="21">
        <f>AV193-Baseline!AV193</f>
        <v>37.070347128547553</v>
      </c>
      <c r="AW213" s="21">
        <f>AW193-Baseline!AW193</f>
        <v>36.400954931406382</v>
      </c>
      <c r="AX213" s="21">
        <f>AX193-Baseline!AX193</f>
        <v>35.739106941537095</v>
      </c>
      <c r="AY213" s="21">
        <f>AY193-Baseline!AY193</f>
        <v>35.0849327674458</v>
      </c>
      <c r="AZ213" s="21">
        <f>AZ193-Baseline!AZ193</f>
        <v>34.4385476249549</v>
      </c>
      <c r="BA213" s="21">
        <f>BA193-Baseline!BA193</f>
        <v>33.800052296954135</v>
      </c>
      <c r="BB213" s="21">
        <f>BB193-Baseline!BB193</f>
        <v>33.169535184712828</v>
      </c>
    </row>
    <row r="214" spans="1:54" outlineLevel="2">
      <c r="A214" s="562"/>
      <c r="B214" s="150" t="s">
        <v>494</v>
      </c>
      <c r="C214" s="19"/>
      <c r="D214" s="135" t="s">
        <v>389</v>
      </c>
      <c r="E214" s="21">
        <f>E194-Baseline!E194</f>
        <v>44.474533799234045</v>
      </c>
      <c r="F214" s="21">
        <f>F194-Baseline!F194</f>
        <v>43.210778456239495</v>
      </c>
      <c r="G214" s="21">
        <f>G194-Baseline!G194</f>
        <v>41.623868066776865</v>
      </c>
      <c r="H214" s="21">
        <f>H194-Baseline!H194</f>
        <v>39.810836310586836</v>
      </c>
      <c r="I214" s="21">
        <f>I194-Baseline!I194</f>
        <v>37.858431309390809</v>
      </c>
      <c r="J214" s="21">
        <f>J194-Baseline!J194</f>
        <v>38.24110156559334</v>
      </c>
      <c r="K214" s="21">
        <f>K194-Baseline!K194</f>
        <v>37.169679895766087</v>
      </c>
      <c r="L214" s="21">
        <f>L194-Baseline!L194</f>
        <v>36.327878781398603</v>
      </c>
      <c r="M214" s="21">
        <f>M194-Baseline!M194</f>
        <v>35.829398087582213</v>
      </c>
      <c r="N214" s="21">
        <f>N194-Baseline!N194</f>
        <v>35.059368124990279</v>
      </c>
      <c r="O214" s="21">
        <f>O194-Baseline!O194</f>
        <v>34.38289748213564</v>
      </c>
      <c r="P214" s="21">
        <f>P194-Baseline!P194</f>
        <v>33.757932531125341</v>
      </c>
      <c r="Q214" s="21">
        <f>Q194-Baseline!Q194</f>
        <v>33.094387008085718</v>
      </c>
      <c r="R214" s="21">
        <f>R194-Baseline!R194</f>
        <v>32.464178950150156</v>
      </c>
      <c r="S214" s="21">
        <f>S194-Baseline!S194</f>
        <v>31.841534917981829</v>
      </c>
      <c r="T214" s="21">
        <f>T194-Baseline!T194</f>
        <v>31.222538914654354</v>
      </c>
      <c r="U214" s="21">
        <f>U194-Baseline!U194</f>
        <v>30.620122957297809</v>
      </c>
      <c r="V214" s="21">
        <f>V194-Baseline!V194</f>
        <v>30.029015841701277</v>
      </c>
      <c r="W214" s="21">
        <f>W194-Baseline!W194</f>
        <v>29.448067501088001</v>
      </c>
      <c r="X214" s="21">
        <f>X194-Baseline!X194</f>
        <v>28.879277774834033</v>
      </c>
      <c r="Y214" s="21">
        <f>Y194-Baseline!Y194</f>
        <v>28.321274537542763</v>
      </c>
      <c r="Z214" s="21">
        <f>Z194-Baseline!Z194</f>
        <v>27.773888794214898</v>
      </c>
      <c r="AA214" s="21">
        <f>AA194-Baseline!AA194</f>
        <v>27.237254128877392</v>
      </c>
      <c r="AB214" s="21">
        <f>AB194-Baseline!AB194</f>
        <v>26.710928690821827</v>
      </c>
      <c r="AC214" s="21">
        <f>AC194-Baseline!AC194</f>
        <v>26.17791304243811</v>
      </c>
      <c r="AD214" s="21">
        <f>AD194-Baseline!AD194</f>
        <v>25.65347172862942</v>
      </c>
      <c r="AE214" s="21">
        <f>AE194-Baseline!AE194</f>
        <v>25.135864014266041</v>
      </c>
      <c r="AF214" s="21">
        <f>AF194-Baseline!AF194</f>
        <v>24.624055085933037</v>
      </c>
      <c r="AG214" s="21">
        <f>AG194-Baseline!AG194</f>
        <v>24.117610992089862</v>
      </c>
      <c r="AH214" s="21">
        <f>AH194-Baseline!AH194</f>
        <v>23.616786637560931</v>
      </c>
      <c r="AI214" s="21">
        <f>AI194-Baseline!AI194</f>
        <v>23.122738358000319</v>
      </c>
      <c r="AJ214" s="21">
        <f>AJ194-Baseline!AJ194</f>
        <v>22.74500816490869</v>
      </c>
      <c r="AK214" s="21">
        <f>AK194-Baseline!AK194</f>
        <v>22.36957626471299</v>
      </c>
      <c r="AL214" s="21">
        <f>AL194-Baseline!AL194</f>
        <v>21.996669588795893</v>
      </c>
      <c r="AM214" s="21">
        <f>AM194-Baseline!AM194</f>
        <v>21.626530557845374</v>
      </c>
      <c r="AN214" s="21">
        <f>AN194-Baseline!AN194</f>
        <v>21.259329719836554</v>
      </c>
      <c r="AO214" s="21">
        <f>AO194-Baseline!AO194</f>
        <v>20.895156757843804</v>
      </c>
      <c r="AP214" s="21">
        <f>AP194-Baseline!AP194</f>
        <v>20.534152678534006</v>
      </c>
      <c r="AQ214" s="21">
        <f>AQ194-Baseline!AQ194</f>
        <v>20.176454138691028</v>
      </c>
      <c r="AR214" s="21">
        <f>AR194-Baseline!AR194</f>
        <v>19.822177233872228</v>
      </c>
      <c r="AS214" s="21">
        <f>AS194-Baseline!AS194</f>
        <v>19.47142155850635</v>
      </c>
      <c r="AT214" s="21">
        <f>AT194-Baseline!AT194</f>
        <v>19.124279954346072</v>
      </c>
      <c r="AU214" s="21">
        <f>AU194-Baseline!AU194</f>
        <v>18.780841914795193</v>
      </c>
      <c r="AV214" s="21">
        <f>AV194-Baseline!AV194</f>
        <v>18.44118690988326</v>
      </c>
      <c r="AW214" s="21">
        <f>AW194-Baseline!AW194</f>
        <v>18.105385315022893</v>
      </c>
      <c r="AX214" s="21">
        <f>AX194-Baseline!AX194</f>
        <v>17.77350037008609</v>
      </c>
      <c r="AY214" s="21">
        <f>AY194-Baseline!AY194</f>
        <v>17.44558895350421</v>
      </c>
      <c r="AZ214" s="21">
        <f>AZ194-Baseline!AZ194</f>
        <v>17.121701384077014</v>
      </c>
      <c r="BA214" s="21">
        <f>BA194-Baseline!BA194</f>
        <v>16.801881373982685</v>
      </c>
      <c r="BB214" s="21">
        <f>BB194-Baseline!BB194</f>
        <v>16.486166660509006</v>
      </c>
    </row>
    <row r="215" spans="1:54" outlineLevel="2">
      <c r="A215" s="562"/>
      <c r="B215" s="150" t="s">
        <v>495</v>
      </c>
      <c r="C215" s="19"/>
      <c r="D215" s="135" t="s">
        <v>389</v>
      </c>
      <c r="E215" s="21">
        <f>E195-Baseline!E195</f>
        <v>133.42360136609773</v>
      </c>
      <c r="F215" s="21">
        <f>F195-Baseline!F195</f>
        <v>129.63233533847267</v>
      </c>
      <c r="G215" s="21">
        <f>G195-Baseline!G195</f>
        <v>124.87160420033064</v>
      </c>
      <c r="H215" s="21">
        <f>H195-Baseline!H195</f>
        <v>119.43250893176052</v>
      </c>
      <c r="I215" s="21">
        <f>I195-Baseline!I195</f>
        <v>113.57529392817244</v>
      </c>
      <c r="J215" s="21">
        <f>J195-Baseline!J195</f>
        <v>114.72330467158305</v>
      </c>
      <c r="K215" s="21">
        <f>K195-Baseline!K195</f>
        <v>111.50903968729824</v>
      </c>
      <c r="L215" s="21">
        <f>L195-Baseline!L195</f>
        <v>108.9836363441958</v>
      </c>
      <c r="M215" s="21">
        <f>M195-Baseline!M195</f>
        <v>107.48819424018525</v>
      </c>
      <c r="N215" s="21">
        <f>N195-Baseline!N195</f>
        <v>105.17810435322545</v>
      </c>
      <c r="O215" s="21">
        <f>O195-Baseline!O195</f>
        <v>103.14869244640693</v>
      </c>
      <c r="P215" s="21">
        <f>P195-Baseline!P195</f>
        <v>101.27379761369076</v>
      </c>
      <c r="Q215" s="21">
        <f>Q195-Baseline!Q195</f>
        <v>99.28316102425714</v>
      </c>
      <c r="R215" s="21">
        <f>R195-Baseline!R195</f>
        <v>97.392536850450469</v>
      </c>
      <c r="S215" s="21">
        <f>S195-Baseline!S195</f>
        <v>95.524604735629268</v>
      </c>
      <c r="T215" s="21">
        <f>T195-Baseline!T195</f>
        <v>93.667616726268335</v>
      </c>
      <c r="U215" s="21">
        <f>U195-Baseline!U195</f>
        <v>91.860368888990294</v>
      </c>
      <c r="V215" s="21">
        <f>V195-Baseline!V195</f>
        <v>90.087047508584803</v>
      </c>
      <c r="W215" s="21">
        <f>W195-Baseline!W195</f>
        <v>88.344202503264015</v>
      </c>
      <c r="X215" s="21">
        <f>X195-Baseline!X195</f>
        <v>86.637833324502097</v>
      </c>
      <c r="Y215" s="21">
        <f>Y195-Baseline!Y195</f>
        <v>84.963823612628275</v>
      </c>
      <c r="Z215" s="21">
        <f>Z195-Baseline!Z195</f>
        <v>83.321666368249538</v>
      </c>
      <c r="AA215" s="21">
        <f>AA195-Baseline!AA195</f>
        <v>81.711762400540579</v>
      </c>
      <c r="AB215" s="21">
        <f>AB195-Baseline!AB195</f>
        <v>80.132786072465478</v>
      </c>
      <c r="AC215" s="21">
        <f>AC195-Baseline!AC195</f>
        <v>78.533739128056254</v>
      </c>
      <c r="AD215" s="21">
        <f>AD195-Baseline!AD195</f>
        <v>76.960415187424317</v>
      </c>
      <c r="AE215" s="21">
        <f>AE195-Baseline!AE195</f>
        <v>75.407592045246219</v>
      </c>
      <c r="AF215" s="21">
        <f>AF195-Baseline!AF195</f>
        <v>73.872165261313526</v>
      </c>
      <c r="AG215" s="21">
        <f>AG195-Baseline!AG195</f>
        <v>72.352832978750897</v>
      </c>
      <c r="AH215" s="21">
        <f>AH195-Baseline!AH195</f>
        <v>70.850359915675156</v>
      </c>
      <c r="AI215" s="21">
        <f>AI195-Baseline!AI195</f>
        <v>69.368215077336217</v>
      </c>
      <c r="AJ215" s="21">
        <f>AJ195-Baseline!AJ195</f>
        <v>68.235024498286791</v>
      </c>
      <c r="AK215" s="21">
        <f>AK195-Baseline!AK195</f>
        <v>67.10872879783139</v>
      </c>
      <c r="AL215" s="21">
        <f>AL195-Baseline!AL195</f>
        <v>65.99000877018787</v>
      </c>
      <c r="AM215" s="21">
        <f>AM195-Baseline!AM195</f>
        <v>64.879591677545292</v>
      </c>
      <c r="AN215" s="21">
        <f>AN195-Baseline!AN195</f>
        <v>63.777989163668423</v>
      </c>
      <c r="AO215" s="21">
        <f>AO195-Baseline!AO195</f>
        <v>62.685470277813089</v>
      </c>
      <c r="AP215" s="21">
        <f>AP195-Baseline!AP195</f>
        <v>61.602458039998176</v>
      </c>
      <c r="AQ215" s="21">
        <f>AQ195-Baseline!AQ195</f>
        <v>60.52936242058108</v>
      </c>
      <c r="AR215" s="21">
        <f>AR195-Baseline!AR195</f>
        <v>59.466531706229105</v>
      </c>
      <c r="AS215" s="21">
        <f>AS195-Baseline!AS195</f>
        <v>58.414264680220178</v>
      </c>
      <c r="AT215" s="21">
        <f>AT195-Baseline!AT195</f>
        <v>57.372839867819238</v>
      </c>
      <c r="AU215" s="21">
        <f>AU195-Baseline!AU195</f>
        <v>56.342525749239137</v>
      </c>
      <c r="AV215" s="21">
        <f>AV195-Baseline!AV195</f>
        <v>55.32356073456797</v>
      </c>
      <c r="AW215" s="21">
        <f>AW195-Baseline!AW195</f>
        <v>54.316155950043196</v>
      </c>
      <c r="AX215" s="21">
        <f>AX195-Baseline!AX195</f>
        <v>53.320501115281317</v>
      </c>
      <c r="AY215" s="21">
        <f>AY195-Baseline!AY195</f>
        <v>52.336766865577403</v>
      </c>
      <c r="AZ215" s="21">
        <f>AZ195-Baseline!AZ195</f>
        <v>51.365104157330926</v>
      </c>
      <c r="BA215" s="21">
        <f>BA195-Baseline!BA195</f>
        <v>50.405644127076691</v>
      </c>
      <c r="BB215" s="21">
        <f>BB195-Baseline!BB195</f>
        <v>49.458499986678333</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E200-Baseline!E200</f>
        <v>104.32969163016872</v>
      </c>
      <c r="F220" s="21">
        <f>F200-Baseline!F200</f>
        <v>101.3993627779676</v>
      </c>
      <c r="G220" s="21">
        <f>G200-Baseline!G200</f>
        <v>97.403900420956347</v>
      </c>
      <c r="H220" s="21">
        <f>H200-Baseline!H200</f>
        <v>92.893442805086607</v>
      </c>
      <c r="I220" s="21">
        <f>I200-Baseline!I200</f>
        <v>88.32897153774536</v>
      </c>
      <c r="J220" s="21">
        <f>J200-Baseline!J200</f>
        <v>88.624646053680252</v>
      </c>
      <c r="K220" s="21">
        <f>K200-Baseline!K200</f>
        <v>85.806112066706163</v>
      </c>
      <c r="L220" s="21">
        <f>L200-Baseline!L200</f>
        <v>83.757429139416089</v>
      </c>
      <c r="M220" s="21">
        <f>M200-Baseline!M200</f>
        <v>82.487837571396028</v>
      </c>
      <c r="N220" s="21">
        <f>N200-Baseline!N200</f>
        <v>80.366284893726174</v>
      </c>
      <c r="O220" s="21">
        <f>O200-Baseline!O200</f>
        <v>78.676052141028038</v>
      </c>
      <c r="P220" s="21">
        <f>P200-Baseline!P200</f>
        <v>77.095750509744789</v>
      </c>
      <c r="Q220" s="21">
        <f>Q200-Baseline!Q200</f>
        <v>75.420744523328025</v>
      </c>
      <c r="R220" s="21">
        <f>R200-Baseline!R200</f>
        <v>74.005639456949126</v>
      </c>
      <c r="S220" s="21">
        <f>S200-Baseline!S200</f>
        <v>72.423349221756425</v>
      </c>
      <c r="T220" s="21">
        <f>T200-Baseline!T200</f>
        <v>70.845057690550249</v>
      </c>
      <c r="U220" s="21">
        <f>U200-Baseline!U200</f>
        <v>69.300927768632306</v>
      </c>
      <c r="V220" s="21">
        <f>V200-Baseline!V200</f>
        <v>67.944895961703324</v>
      </c>
      <c r="W220" s="21">
        <f>W200-Baseline!W200</f>
        <v>66.439076482156011</v>
      </c>
      <c r="X220" s="21">
        <f>X200-Baseline!X200</f>
        <v>65.113776818592015</v>
      </c>
      <c r="Y220" s="21">
        <f>Y200-Baseline!Y200</f>
        <v>63.652843892445709</v>
      </c>
      <c r="Z220" s="21">
        <f>Z200-Baseline!Z200</f>
        <v>62.359972705155123</v>
      </c>
      <c r="AA220" s="21">
        <f>AA200-Baseline!AA200</f>
        <v>61.082254100244242</v>
      </c>
      <c r="AB220" s="21">
        <f>AB200-Baseline!AB200</f>
        <v>59.819630597875566</v>
      </c>
      <c r="AC220" s="21">
        <f>AC200-Baseline!AC200</f>
        <v>58.542954911963342</v>
      </c>
      <c r="AD220" s="21">
        <f>AD200-Baseline!AD200</f>
        <v>57.293925223282073</v>
      </c>
      <c r="AE220" s="21">
        <f>AE200-Baseline!AE200</f>
        <v>56.074294543175554</v>
      </c>
      <c r="AF220" s="21">
        <f>AF200-Baseline!AF200</f>
        <v>54.867811927436854</v>
      </c>
      <c r="AG220" s="21">
        <f>AG200-Baseline!AG200</f>
        <v>53.676458335415816</v>
      </c>
      <c r="AH220" s="21">
        <f>AH200-Baseline!AH200</f>
        <v>52.502305104621556</v>
      </c>
      <c r="AI220" s="21">
        <f>AI200-Baseline!AI200</f>
        <v>51.347879041703671</v>
      </c>
      <c r="AJ220" s="21">
        <f>AJ200-Baseline!AJ200</f>
        <v>50.455464179196085</v>
      </c>
      <c r="AK220" s="21">
        <f>AK200-Baseline!AK200</f>
        <v>49.570786378986995</v>
      </c>
      <c r="AL220" s="21">
        <f>AL200-Baseline!AL200</f>
        <v>48.694779694266039</v>
      </c>
      <c r="AM220" s="21">
        <f>AM200-Baseline!AM200</f>
        <v>47.827915011303695</v>
      </c>
      <c r="AN220" s="21">
        <f>AN200-Baseline!AN200</f>
        <v>46.97034082001678</v>
      </c>
      <c r="AO220" s="21">
        <f>AO200-Baseline!AO200</f>
        <v>46.122072400749587</v>
      </c>
      <c r="AP220" s="21">
        <f>AP200-Baseline!AP200</f>
        <v>45.283324647418624</v>
      </c>
      <c r="AQ220" s="21">
        <f>AQ200-Baseline!AQ200</f>
        <v>44.454336466511919</v>
      </c>
      <c r="AR220" s="21">
        <f>AR200-Baseline!AR200</f>
        <v>43.635240657888069</v>
      </c>
      <c r="AS220" s="21">
        <f>AS200-Baseline!AS200</f>
        <v>42.826141657335668</v>
      </c>
      <c r="AT220" s="21">
        <f>AT200-Baseline!AT200</f>
        <v>42.027147962113254</v>
      </c>
      <c r="AU220" s="21">
        <f>AU200-Baseline!AU200</f>
        <v>41.238368133096053</v>
      </c>
      <c r="AV220" s="21">
        <f>AV200-Baseline!AV200</f>
        <v>40.459887348793728</v>
      </c>
      <c r="AW220" s="21">
        <f>AW200-Baseline!AW200</f>
        <v>39.691770679174233</v>
      </c>
      <c r="AX220" s="21">
        <f>AX200-Baseline!AX200</f>
        <v>38.934073686965547</v>
      </c>
      <c r="AY220" s="21">
        <f>AY200-Baseline!AY200</f>
        <v>38.186842229025899</v>
      </c>
      <c r="AZ220" s="21">
        <f>AZ200-Baseline!AZ200</f>
        <v>37.450110209006688</v>
      </c>
      <c r="BA220" s="21">
        <f>BA200-Baseline!BA200</f>
        <v>36.723899465940988</v>
      </c>
      <c r="BB220" s="21">
        <f>BB200-Baseline!BB200</f>
        <v>36.008221756543854</v>
      </c>
    </row>
    <row r="221" spans="1:54" outlineLevel="2">
      <c r="A221" s="562"/>
      <c r="B221" s="150" t="s">
        <v>498</v>
      </c>
      <c r="C221" s="19"/>
      <c r="D221" s="135" t="s">
        <v>389</v>
      </c>
      <c r="E221" s="21">
        <f>E201-Baseline!E201</f>
        <v>59.995709348929026</v>
      </c>
      <c r="F221" s="21">
        <f>F201-Baseline!F201</f>
        <v>58.107126550006654</v>
      </c>
      <c r="G221" s="21">
        <f>G201-Baseline!G201</f>
        <v>55.80353872219861</v>
      </c>
      <c r="H221" s="21">
        <f>H201-Baseline!H201</f>
        <v>53.217625768228928</v>
      </c>
      <c r="I221" s="21">
        <f>I201-Baseline!I201</f>
        <v>50.466529503888623</v>
      </c>
      <c r="J221" s="21">
        <f>J201-Baseline!J201</f>
        <v>50.266938221328317</v>
      </c>
      <c r="K221" s="21">
        <f>K201-Baseline!K201</f>
        <v>48.674937237976437</v>
      </c>
      <c r="L221" s="21">
        <f>L201-Baseline!L201</f>
        <v>47.395272570632073</v>
      </c>
      <c r="M221" s="21">
        <f>M201-Baseline!M201</f>
        <v>46.571950587783306</v>
      </c>
      <c r="N221" s="21">
        <f>N201-Baseline!N201</f>
        <v>45.405521857355509</v>
      </c>
      <c r="O221" s="21">
        <f>O201-Baseline!O201</f>
        <v>44.369597631327608</v>
      </c>
      <c r="P221" s="21">
        <f>P201-Baseline!P201</f>
        <v>43.408746649123231</v>
      </c>
      <c r="Q221" s="21">
        <f>Q201-Baseline!Q201</f>
        <v>42.406845510857757</v>
      </c>
      <c r="R221" s="21">
        <f>R201-Baseline!R201</f>
        <v>41.455886895603662</v>
      </c>
      <c r="S221" s="21">
        <f>S201-Baseline!S201</f>
        <v>40.524440468085004</v>
      </c>
      <c r="T221" s="21">
        <f>T201-Baseline!T201</f>
        <v>39.605188695837199</v>
      </c>
      <c r="U221" s="21">
        <f>U201-Baseline!U201</f>
        <v>38.714244859072998</v>
      </c>
      <c r="V221" s="21">
        <f>V201-Baseline!V201</f>
        <v>37.844604689481713</v>
      </c>
      <c r="W221" s="21">
        <f>W201-Baseline!W201</f>
        <v>36.994528716573491</v>
      </c>
      <c r="X221" s="21">
        <f>X201-Baseline!X201</f>
        <v>36.166245552170672</v>
      </c>
      <c r="Y221" s="21">
        <f>Y201-Baseline!Y201</f>
        <v>35.357753678648287</v>
      </c>
      <c r="Z221" s="21">
        <f>Z201-Baseline!Z201</f>
        <v>34.568576700424927</v>
      </c>
      <c r="AA221" s="21">
        <f>AA201-Baseline!AA201</f>
        <v>33.798623394055021</v>
      </c>
      <c r="AB221" s="21">
        <f>AB201-Baseline!AB201</f>
        <v>33.04709583744264</v>
      </c>
      <c r="AC221" s="21">
        <f>AC201-Baseline!AC201</f>
        <v>32.296718702200522</v>
      </c>
      <c r="AD221" s="21">
        <f>AD201-Baseline!AD201</f>
        <v>31.56536405177776</v>
      </c>
      <c r="AE221" s="21">
        <f>AE201-Baseline!AE201</f>
        <v>30.847836762742247</v>
      </c>
      <c r="AF221" s="21">
        <f>AF201-Baseline!AF201</f>
        <v>30.142868794276819</v>
      </c>
      <c r="AG221" s="21">
        <f>AG201-Baseline!AG201</f>
        <v>29.449798657517306</v>
      </c>
      <c r="AH221" s="21">
        <f>AH201-Baseline!AH201</f>
        <v>28.768658619574254</v>
      </c>
      <c r="AI221" s="21">
        <f>AI201-Baseline!AI201</f>
        <v>28.100392391040785</v>
      </c>
      <c r="AJ221" s="21">
        <f>AJ201-Baseline!AJ201</f>
        <v>27.577682069109496</v>
      </c>
      <c r="AK221" s="21">
        <f>AK201-Baseline!AK201</f>
        <v>27.061492638631062</v>
      </c>
      <c r="AL221" s="21">
        <f>AL201-Baseline!AL201</f>
        <v>26.55192820186728</v>
      </c>
      <c r="AM221" s="21">
        <f>AM201-Baseline!AM201</f>
        <v>26.049111749043742</v>
      </c>
      <c r="AN221" s="21">
        <f>AN201-Baseline!AN201</f>
        <v>25.553097858668409</v>
      </c>
      <c r="AO221" s="21">
        <f>AO201-Baseline!AO201</f>
        <v>25.063863689673504</v>
      </c>
      <c r="AP221" s="21">
        <f>AP201-Baseline!AP201</f>
        <v>24.58144096376698</v>
      </c>
      <c r="AQ221" s="21">
        <f>AQ201-Baseline!AQ201</f>
        <v>24.105860239336511</v>
      </c>
      <c r="AR221" s="21">
        <f>AR201-Baseline!AR201</f>
        <v>23.63713461352712</v>
      </c>
      <c r="AS221" s="21">
        <f>AS201-Baseline!AS201</f>
        <v>23.175263674903736</v>
      </c>
      <c r="AT221" s="21">
        <f>AT201-Baseline!AT201</f>
        <v>22.720243173880323</v>
      </c>
      <c r="AU221" s="21">
        <f>AU201-Baseline!AU201</f>
        <v>22.272068341630103</v>
      </c>
      <c r="AV221" s="21">
        <f>AV201-Baseline!AV201</f>
        <v>21.830727130129432</v>
      </c>
      <c r="AW221" s="21">
        <f>AW201-Baseline!AW201</f>
        <v>21.396201062790748</v>
      </c>
      <c r="AX221" s="21">
        <f>AX201-Baseline!AX201</f>
        <v>20.968467115514539</v>
      </c>
      <c r="AY221" s="21">
        <f>AY201-Baseline!AY201</f>
        <v>20.547498415084306</v>
      </c>
      <c r="AZ221" s="21">
        <f>AZ201-Baseline!AZ201</f>
        <v>20.133263968128805</v>
      </c>
      <c r="BA221" s="21">
        <f>BA201-Baseline!BA201</f>
        <v>19.725728542969538</v>
      </c>
      <c r="BB221" s="21">
        <f>BB201-Baseline!BB201</f>
        <v>19.324853232340029</v>
      </c>
    </row>
    <row r="222" spans="1:54" outlineLevel="2">
      <c r="A222" s="563"/>
      <c r="B222" s="150" t="s">
        <v>499</v>
      </c>
      <c r="C222" s="19"/>
      <c r="D222" s="135" t="s">
        <v>389</v>
      </c>
      <c r="E222" s="21">
        <f>E202-Baseline!E202</f>
        <v>148.94477691579272</v>
      </c>
      <c r="F222" s="21">
        <f>F202-Baseline!F202</f>
        <v>144.52868343223983</v>
      </c>
      <c r="G222" s="21">
        <f>G202-Baseline!G202</f>
        <v>139.05127485575238</v>
      </c>
      <c r="H222" s="21">
        <f>H202-Baseline!H202</f>
        <v>132.83929838940261</v>
      </c>
      <c r="I222" s="21">
        <f>I202-Baseline!I202</f>
        <v>126.18339212267026</v>
      </c>
      <c r="J222" s="21">
        <f>J202-Baseline!J202</f>
        <v>126.74914132731803</v>
      </c>
      <c r="K222" s="21">
        <f>K202-Baseline!K202</f>
        <v>123.01429702950858</v>
      </c>
      <c r="L222" s="21">
        <f>L202-Baseline!L202</f>
        <v>120.05103013342926</v>
      </c>
      <c r="M222" s="21">
        <f>M202-Baseline!M202</f>
        <v>118.23074674038635</v>
      </c>
      <c r="N222" s="21">
        <f>N202-Baseline!N202</f>
        <v>115.52425808559067</v>
      </c>
      <c r="O222" s="21">
        <f>O202-Baseline!O202</f>
        <v>113.13539259559889</v>
      </c>
      <c r="P222" s="21">
        <f>P202-Baseline!P202</f>
        <v>110.92461173168864</v>
      </c>
      <c r="Q222" s="21">
        <f>Q202-Baseline!Q202</f>
        <v>108.59561952702917</v>
      </c>
      <c r="R222" s="21">
        <f>R202-Baseline!R202</f>
        <v>106.38424479590398</v>
      </c>
      <c r="S222" s="21">
        <f>S202-Baseline!S202</f>
        <v>104.20751028573244</v>
      </c>
      <c r="T222" s="21">
        <f>T202-Baseline!T202</f>
        <v>102.05026650745118</v>
      </c>
      <c r="U222" s="21">
        <f>U202-Baseline!U202</f>
        <v>99.954490790765476</v>
      </c>
      <c r="V222" s="21">
        <f>V202-Baseline!V202</f>
        <v>97.902636356365235</v>
      </c>
      <c r="W222" s="21">
        <f>W202-Baseline!W202</f>
        <v>95.890663718749508</v>
      </c>
      <c r="X222" s="21">
        <f>X202-Baseline!X202</f>
        <v>93.924801101838739</v>
      </c>
      <c r="Y222" s="21">
        <f>Y202-Baseline!Y202</f>
        <v>92.000302753733806</v>
      </c>
      <c r="Z222" s="21">
        <f>Z202-Baseline!Z202</f>
        <v>90.116354274459567</v>
      </c>
      <c r="AA222" s="21">
        <f>AA202-Baseline!AA202</f>
        <v>88.273131665718211</v>
      </c>
      <c r="AB222" s="21">
        <f>AB202-Baseline!AB202</f>
        <v>86.468953219086288</v>
      </c>
      <c r="AC222" s="21">
        <f>AC202-Baseline!AC202</f>
        <v>84.65254478781867</v>
      </c>
      <c r="AD222" s="21">
        <f>AD202-Baseline!AD202</f>
        <v>82.872307510572654</v>
      </c>
      <c r="AE222" s="21">
        <f>AE202-Baseline!AE202</f>
        <v>81.119564793722418</v>
      </c>
      <c r="AF222" s="21">
        <f>AF202-Baseline!AF202</f>
        <v>79.390978969657311</v>
      </c>
      <c r="AG222" s="21">
        <f>AG202-Baseline!AG202</f>
        <v>77.685020644178337</v>
      </c>
      <c r="AH222" s="21">
        <f>AH202-Baseline!AH202</f>
        <v>76.002231897688475</v>
      </c>
      <c r="AI222" s="21">
        <f>AI202-Baseline!AI202</f>
        <v>74.345869110376682</v>
      </c>
      <c r="AJ222" s="21">
        <f>AJ202-Baseline!AJ202</f>
        <v>73.067698402487594</v>
      </c>
      <c r="AK222" s="21">
        <f>AK202-Baseline!AK202</f>
        <v>71.800645171749466</v>
      </c>
      <c r="AL222" s="21">
        <f>AL202-Baseline!AL202</f>
        <v>70.545267383259258</v>
      </c>
      <c r="AM222" s="21">
        <f>AM202-Baseline!AM202</f>
        <v>69.302172868743654</v>
      </c>
      <c r="AN222" s="21">
        <f>AN202-Baseline!AN202</f>
        <v>68.071757302500274</v>
      </c>
      <c r="AO222" s="21">
        <f>AO202-Baseline!AO202</f>
        <v>66.854177209642785</v>
      </c>
      <c r="AP222" s="21">
        <f>AP202-Baseline!AP202</f>
        <v>65.649746325231149</v>
      </c>
      <c r="AQ222" s="21">
        <f>AQ202-Baseline!AQ202</f>
        <v>64.45876852122656</v>
      </c>
      <c r="AR222" s="21">
        <f>AR202-Baseline!AR202</f>
        <v>63.281489085883997</v>
      </c>
      <c r="AS222" s="21">
        <f>AS202-Baseline!AS202</f>
        <v>62.11810679661756</v>
      </c>
      <c r="AT222" s="21">
        <f>AT202-Baseline!AT202</f>
        <v>60.968803087353486</v>
      </c>
      <c r="AU222" s="21">
        <f>AU202-Baseline!AU202</f>
        <v>59.833752176074043</v>
      </c>
      <c r="AV222" s="21">
        <f>AV202-Baseline!AV202</f>
        <v>58.713100954814145</v>
      </c>
      <c r="AW222" s="21">
        <f>AW202-Baseline!AW202</f>
        <v>57.606971697811048</v>
      </c>
      <c r="AX222" s="21">
        <f>AX202-Baseline!AX202</f>
        <v>56.515467860709769</v>
      </c>
      <c r="AY222" s="21">
        <f>AY202-Baseline!AY202</f>
        <v>55.438676327157502</v>
      </c>
      <c r="AZ222" s="21">
        <f>AZ202-Baseline!AZ202</f>
        <v>54.376666741382714</v>
      </c>
      <c r="BA222" s="21">
        <f>BA202-Baseline!BA202</f>
        <v>53.329491296063544</v>
      </c>
      <c r="BB222" s="21">
        <f>BB202-Baseline!BB202</f>
        <v>52.29718655850936</v>
      </c>
    </row>
    <row r="223" spans="1:54" outlineLevel="2">
      <c r="B223" s="19"/>
      <c r="C223" s="19"/>
      <c r="D223" s="19"/>
      <c r="E223" s="15"/>
    </row>
    <row r="224" spans="1:54" outlineLevel="2">
      <c r="A224" s="561" t="s">
        <v>500</v>
      </c>
      <c r="B224" s="150" t="s">
        <v>497</v>
      </c>
      <c r="C224" s="19"/>
      <c r="D224" s="135" t="s">
        <v>389</v>
      </c>
      <c r="E224" s="21">
        <f>E204-Baseline!E204</f>
        <v>104.32969163016872</v>
      </c>
      <c r="F224" s="21">
        <f>F204-Baseline!F204</f>
        <v>205.72905440813634</v>
      </c>
      <c r="G224" s="21">
        <f>G204-Baseline!G204</f>
        <v>303.13295482909268</v>
      </c>
      <c r="H224" s="21">
        <f>H204-Baseline!H204</f>
        <v>396.02639763417926</v>
      </c>
      <c r="I224" s="21">
        <f>I204-Baseline!I204</f>
        <v>484.35536917192462</v>
      </c>
      <c r="J224" s="21">
        <f>J204-Baseline!J204</f>
        <v>572.98001522560492</v>
      </c>
      <c r="K224" s="21">
        <f>K204-Baseline!K204</f>
        <v>658.78612729231111</v>
      </c>
      <c r="L224" s="21">
        <f>L204-Baseline!L204</f>
        <v>742.54355643172721</v>
      </c>
      <c r="M224" s="21">
        <f>M204-Baseline!M204</f>
        <v>825.0313940031233</v>
      </c>
      <c r="N224" s="21">
        <f>N204-Baseline!N204</f>
        <v>905.39767889684947</v>
      </c>
      <c r="O224" s="21">
        <f>O204-Baseline!O204</f>
        <v>984.07373103787745</v>
      </c>
      <c r="P224" s="21">
        <f>P204-Baseline!P204</f>
        <v>1061.1694815476221</v>
      </c>
      <c r="Q224" s="21">
        <f>Q204-Baseline!Q204</f>
        <v>1136.5902260709502</v>
      </c>
      <c r="R224" s="21">
        <f>R204-Baseline!R204</f>
        <v>1210.5958655278994</v>
      </c>
      <c r="S224" s="21">
        <f>S204-Baseline!S204</f>
        <v>1283.0192147496557</v>
      </c>
      <c r="T224" s="21">
        <f>T204-Baseline!T204</f>
        <v>1353.8642724402059</v>
      </c>
      <c r="U224" s="21">
        <f>U204-Baseline!U204</f>
        <v>1423.1652002088383</v>
      </c>
      <c r="V224" s="21">
        <f>V204-Baseline!V204</f>
        <v>1491.1100961705417</v>
      </c>
      <c r="W224" s="21">
        <f>W204-Baseline!W204</f>
        <v>1557.5491726526977</v>
      </c>
      <c r="X224" s="21">
        <f>X204-Baseline!X204</f>
        <v>1622.6629494712897</v>
      </c>
      <c r="Y224" s="21">
        <f>Y204-Baseline!Y204</f>
        <v>1686.3157933637353</v>
      </c>
      <c r="Z224" s="21">
        <f>Z204-Baseline!Z204</f>
        <v>1748.6757660688904</v>
      </c>
      <c r="AA224" s="21">
        <f>AA204-Baseline!AA204</f>
        <v>1809.7580201691346</v>
      </c>
      <c r="AB224" s="21">
        <f>AB204-Baseline!AB204</f>
        <v>1869.5776507670103</v>
      </c>
      <c r="AC224" s="21">
        <f>AC204-Baseline!AC204</f>
        <v>1928.1206056789736</v>
      </c>
      <c r="AD224" s="21">
        <f>AD204-Baseline!AD204</f>
        <v>1985.4145309022556</v>
      </c>
      <c r="AE224" s="21">
        <f>AE204-Baseline!AE204</f>
        <v>2041.4888254454311</v>
      </c>
      <c r="AF224" s="21">
        <f>AF204-Baseline!AF204</f>
        <v>2096.3566373728681</v>
      </c>
      <c r="AG224" s="21">
        <f>AG204-Baseline!AG204</f>
        <v>2150.0330957082838</v>
      </c>
      <c r="AH224" s="21">
        <f>AH204-Baseline!AH204</f>
        <v>2202.5354008129052</v>
      </c>
      <c r="AI224" s="21">
        <f>AI204-Baseline!AI204</f>
        <v>2253.8832798546091</v>
      </c>
      <c r="AJ224" s="21">
        <f>AJ204-Baseline!AJ204</f>
        <v>2304.3387440338051</v>
      </c>
      <c r="AK224" s="21">
        <f>AK204-Baseline!AK204</f>
        <v>2353.9095304127923</v>
      </c>
      <c r="AL224" s="21">
        <f>AL204-Baseline!AL204</f>
        <v>2402.6043101070582</v>
      </c>
      <c r="AM224" s="21">
        <f>AM204-Baseline!AM204</f>
        <v>2450.4322251183617</v>
      </c>
      <c r="AN224" s="21">
        <f>AN204-Baseline!AN204</f>
        <v>2497.4025659383783</v>
      </c>
      <c r="AO224" s="21">
        <f>AO204-Baseline!AO204</f>
        <v>2543.5246383391277</v>
      </c>
      <c r="AP224" s="21">
        <f>AP204-Baseline!AP204</f>
        <v>2588.8079629865465</v>
      </c>
      <c r="AQ224" s="21">
        <f>AQ204-Baseline!AQ204</f>
        <v>2633.2622994530584</v>
      </c>
      <c r="AR224" s="21">
        <f>AR204-Baseline!AR204</f>
        <v>2676.8975401109465</v>
      </c>
      <c r="AS224" s="21">
        <f>AS204-Baseline!AS204</f>
        <v>2719.7236817682819</v>
      </c>
      <c r="AT224" s="21">
        <f>AT204-Baseline!AT204</f>
        <v>2761.7508297303953</v>
      </c>
      <c r="AU224" s="21">
        <f>AU204-Baseline!AU204</f>
        <v>2802.9891978634914</v>
      </c>
      <c r="AV224" s="21">
        <f>AV204-Baseline!AV204</f>
        <v>2843.4490852122854</v>
      </c>
      <c r="AW224" s="21">
        <f>AW204-Baseline!AW204</f>
        <v>2883.1408558914595</v>
      </c>
      <c r="AX224" s="21">
        <f>AX204-Baseline!AX204</f>
        <v>2922.0749295784249</v>
      </c>
      <c r="AY224" s="21">
        <f>AY204-Baseline!AY204</f>
        <v>2960.2617718074507</v>
      </c>
      <c r="AZ224" s="21">
        <f>AZ204-Baseline!AZ204</f>
        <v>2997.7118820164574</v>
      </c>
      <c r="BA224" s="21">
        <f>BA204-Baseline!BA204</f>
        <v>3034.4357814823984</v>
      </c>
      <c r="BB224" s="21">
        <f>BB204-Baseline!BB204</f>
        <v>3070.4440032389421</v>
      </c>
    </row>
    <row r="225" spans="1:54" outlineLevel="2">
      <c r="A225" s="562"/>
      <c r="B225" s="150" t="s">
        <v>498</v>
      </c>
      <c r="C225" s="19"/>
      <c r="D225" s="135" t="s">
        <v>389</v>
      </c>
      <c r="E225" s="21">
        <f>E205-Baseline!E205</f>
        <v>59.995709348929026</v>
      </c>
      <c r="F225" s="21">
        <f>F205-Baseline!F205</f>
        <v>118.10283589893568</v>
      </c>
      <c r="G225" s="21">
        <f>G205-Baseline!G205</f>
        <v>173.90637462113429</v>
      </c>
      <c r="H225" s="21">
        <f>H205-Baseline!H205</f>
        <v>227.12400038936323</v>
      </c>
      <c r="I225" s="21">
        <f>I205-Baseline!I205</f>
        <v>277.59052989325187</v>
      </c>
      <c r="J225" s="21">
        <f>J205-Baseline!J205</f>
        <v>327.85746811458017</v>
      </c>
      <c r="K225" s="21">
        <f>K205-Baseline!K205</f>
        <v>376.53240535255662</v>
      </c>
      <c r="L225" s="21">
        <f>L205-Baseline!L205</f>
        <v>423.9276779231887</v>
      </c>
      <c r="M225" s="21">
        <f>M205-Baseline!M205</f>
        <v>470.499628510972</v>
      </c>
      <c r="N225" s="21">
        <f>N205-Baseline!N205</f>
        <v>515.90515036832755</v>
      </c>
      <c r="O225" s="21">
        <f>O205-Baseline!O205</f>
        <v>560.27474799965512</v>
      </c>
      <c r="P225" s="21">
        <f>P205-Baseline!P205</f>
        <v>603.68349464877838</v>
      </c>
      <c r="Q225" s="21">
        <f>Q205-Baseline!Q205</f>
        <v>646.09034015963618</v>
      </c>
      <c r="R225" s="21">
        <f>R205-Baseline!R205</f>
        <v>687.5462270552398</v>
      </c>
      <c r="S225" s="21">
        <f>S205-Baseline!S205</f>
        <v>728.0706675233248</v>
      </c>
      <c r="T225" s="21">
        <f>T205-Baseline!T205</f>
        <v>767.67585621916203</v>
      </c>
      <c r="U225" s="21">
        <f>U205-Baseline!U205</f>
        <v>806.39010107823503</v>
      </c>
      <c r="V225" s="21">
        <f>V205-Baseline!V205</f>
        <v>844.23470576771672</v>
      </c>
      <c r="W225" s="21">
        <f>W205-Baseline!W205</f>
        <v>881.22923448429026</v>
      </c>
      <c r="X225" s="21">
        <f>X205-Baseline!X205</f>
        <v>917.39548003646098</v>
      </c>
      <c r="Y225" s="21">
        <f>Y205-Baseline!Y205</f>
        <v>952.75323371510922</v>
      </c>
      <c r="Z225" s="21">
        <f>Z205-Baseline!Z205</f>
        <v>987.32181041553417</v>
      </c>
      <c r="AA225" s="21">
        <f>AA205-Baseline!AA205</f>
        <v>1021.1204338095891</v>
      </c>
      <c r="AB225" s="21">
        <f>AB205-Baseline!AB205</f>
        <v>1054.1675296470319</v>
      </c>
      <c r="AC225" s="21">
        <f>AC205-Baseline!AC205</f>
        <v>1086.4642483492323</v>
      </c>
      <c r="AD225" s="21">
        <f>AD205-Baseline!AD205</f>
        <v>1118.0296124010101</v>
      </c>
      <c r="AE225" s="21">
        <f>AE205-Baseline!AE205</f>
        <v>1148.8774491637523</v>
      </c>
      <c r="AF225" s="21">
        <f>AF205-Baseline!AF205</f>
        <v>1179.0203179580292</v>
      </c>
      <c r="AG225" s="21">
        <f>AG205-Baseline!AG205</f>
        <v>1208.4701166155464</v>
      </c>
      <c r="AH225" s="21">
        <f>AH205-Baseline!AH205</f>
        <v>1237.2387752351208</v>
      </c>
      <c r="AI225" s="21">
        <f>AI205-Baseline!AI205</f>
        <v>1265.3391676261615</v>
      </c>
      <c r="AJ225" s="21">
        <f>AJ205-Baseline!AJ205</f>
        <v>1292.9168496952709</v>
      </c>
      <c r="AK225" s="21">
        <f>AK205-Baseline!AK205</f>
        <v>1319.978342333902</v>
      </c>
      <c r="AL225" s="21">
        <f>AL205-Baseline!AL205</f>
        <v>1346.5302705357692</v>
      </c>
      <c r="AM225" s="21">
        <f>AM205-Baseline!AM205</f>
        <v>1372.5793822848129</v>
      </c>
      <c r="AN225" s="21">
        <f>AN205-Baseline!AN205</f>
        <v>1398.1324801434814</v>
      </c>
      <c r="AO225" s="21">
        <f>AO205-Baseline!AO205</f>
        <v>1423.196343833155</v>
      </c>
      <c r="AP225" s="21">
        <f>AP205-Baseline!AP205</f>
        <v>1447.7777847969219</v>
      </c>
      <c r="AQ225" s="21">
        <f>AQ205-Baseline!AQ205</f>
        <v>1471.8836450362585</v>
      </c>
      <c r="AR225" s="21">
        <f>AR205-Baseline!AR205</f>
        <v>1495.5207796497857</v>
      </c>
      <c r="AS225" s="21">
        <f>AS205-Baseline!AS205</f>
        <v>1518.6960433246895</v>
      </c>
      <c r="AT225" s="21">
        <f>AT205-Baseline!AT205</f>
        <v>1541.4162864985699</v>
      </c>
      <c r="AU225" s="21">
        <f>AU205-Baseline!AU205</f>
        <v>1563.6883548402</v>
      </c>
      <c r="AV225" s="21">
        <f>AV205-Baseline!AV205</f>
        <v>1585.5190819703294</v>
      </c>
      <c r="AW225" s="21">
        <f>AW205-Baseline!AW205</f>
        <v>1606.9152830331202</v>
      </c>
      <c r="AX225" s="21">
        <f>AX205-Baseline!AX205</f>
        <v>1627.8837501486348</v>
      </c>
      <c r="AY225" s="21">
        <f>AY205-Baseline!AY205</f>
        <v>1648.4312485637192</v>
      </c>
      <c r="AZ225" s="21">
        <f>AZ205-Baseline!AZ205</f>
        <v>1668.5645125318481</v>
      </c>
      <c r="BA225" s="21">
        <f>BA205-Baseline!BA205</f>
        <v>1688.2902410748177</v>
      </c>
      <c r="BB225" s="21">
        <f>BB205-Baseline!BB205</f>
        <v>1707.6150943071577</v>
      </c>
    </row>
    <row r="226" spans="1:54" outlineLevel="2">
      <c r="A226" s="563"/>
      <c r="B226" s="150" t="s">
        <v>499</v>
      </c>
      <c r="C226" s="19"/>
      <c r="D226" s="135" t="s">
        <v>389</v>
      </c>
      <c r="E226" s="21">
        <f>E206-Baseline!E206</f>
        <v>148.94477691579272</v>
      </c>
      <c r="F226" s="21">
        <f>F206-Baseline!F206</f>
        <v>293.47346034803252</v>
      </c>
      <c r="G226" s="21">
        <f>G206-Baseline!G206</f>
        <v>432.52473520378487</v>
      </c>
      <c r="H226" s="21">
        <f>H206-Baseline!H206</f>
        <v>565.36403359318751</v>
      </c>
      <c r="I226" s="21">
        <f>I206-Baseline!I206</f>
        <v>691.5474257158578</v>
      </c>
      <c r="J226" s="21">
        <f>J206-Baseline!J206</f>
        <v>818.29656704317586</v>
      </c>
      <c r="K226" s="21">
        <f>K206-Baseline!K206</f>
        <v>941.31086407268447</v>
      </c>
      <c r="L226" s="21">
        <f>L206-Baseline!L206</f>
        <v>1061.3618942061137</v>
      </c>
      <c r="M226" s="21">
        <f>M206-Baseline!M206</f>
        <v>1179.5926409465001</v>
      </c>
      <c r="N226" s="21">
        <f>N206-Baseline!N206</f>
        <v>1295.1168990320907</v>
      </c>
      <c r="O226" s="21">
        <f>O206-Baseline!O206</f>
        <v>1408.2522916276896</v>
      </c>
      <c r="P226" s="21">
        <f>P206-Baseline!P206</f>
        <v>1519.1769033593782</v>
      </c>
      <c r="Q226" s="21">
        <f>Q206-Baseline!Q206</f>
        <v>1627.7725228864074</v>
      </c>
      <c r="R226" s="21">
        <f>R206-Baseline!R206</f>
        <v>1734.1567676823113</v>
      </c>
      <c r="S226" s="21">
        <f>S206-Baseline!S206</f>
        <v>1838.3642779680438</v>
      </c>
      <c r="T226" s="21">
        <f>T206-Baseline!T206</f>
        <v>1940.4145444754949</v>
      </c>
      <c r="U226" s="21">
        <f>U206-Baseline!U206</f>
        <v>2040.3690352662604</v>
      </c>
      <c r="V226" s="21">
        <f>V206-Baseline!V206</f>
        <v>2138.2716716226255</v>
      </c>
      <c r="W226" s="21">
        <f>W206-Baseline!W206</f>
        <v>2234.1623353413752</v>
      </c>
      <c r="X226" s="21">
        <f>X206-Baseline!X206</f>
        <v>2328.0871364432141</v>
      </c>
      <c r="Y226" s="21">
        <f>Y206-Baseline!Y206</f>
        <v>2420.0874391969478</v>
      </c>
      <c r="Z226" s="21">
        <f>Z206-Baseline!Z206</f>
        <v>2510.2037934714072</v>
      </c>
      <c r="AA226" s="21">
        <f>AA206-Baseline!AA206</f>
        <v>2598.4769251371254</v>
      </c>
      <c r="AB226" s="21">
        <f>AB206-Baseline!AB206</f>
        <v>2684.9458783562118</v>
      </c>
      <c r="AC226" s="21">
        <f>AC206-Baseline!AC206</f>
        <v>2769.5984231440307</v>
      </c>
      <c r="AD226" s="21">
        <f>AD206-Baseline!AD206</f>
        <v>2852.4707306546034</v>
      </c>
      <c r="AE226" s="21">
        <f>AE206-Baseline!AE206</f>
        <v>2933.5902954483258</v>
      </c>
      <c r="AF226" s="21">
        <f>AF206-Baseline!AF206</f>
        <v>3012.9812744179831</v>
      </c>
      <c r="AG226" s="21">
        <f>AG206-Baseline!AG206</f>
        <v>3090.6662950621612</v>
      </c>
      <c r="AH226" s="21">
        <f>AH206-Baseline!AH206</f>
        <v>3166.6685269598497</v>
      </c>
      <c r="AI226" s="21">
        <f>AI206-Baseline!AI206</f>
        <v>3241.0143960702262</v>
      </c>
      <c r="AJ226" s="21">
        <f>AJ206-Baseline!AJ206</f>
        <v>3314.0820944727138</v>
      </c>
      <c r="AK226" s="21">
        <f>AK206-Baseline!AK206</f>
        <v>3385.8827396444631</v>
      </c>
      <c r="AL226" s="21">
        <f>AL206-Baseline!AL206</f>
        <v>3456.4280070277223</v>
      </c>
      <c r="AM226" s="21">
        <f>AM206-Baseline!AM206</f>
        <v>3525.7301798964659</v>
      </c>
      <c r="AN226" s="21">
        <f>AN206-Baseline!AN206</f>
        <v>3593.8019371989662</v>
      </c>
      <c r="AO226" s="21">
        <f>AO206-Baseline!AO206</f>
        <v>3660.656114408609</v>
      </c>
      <c r="AP226" s="21">
        <f>AP206-Baseline!AP206</f>
        <v>3726.3058607338403</v>
      </c>
      <c r="AQ226" s="21">
        <f>AQ206-Baseline!AQ206</f>
        <v>3790.7646292550667</v>
      </c>
      <c r="AR226" s="21">
        <f>AR206-Baseline!AR206</f>
        <v>3854.0461183409507</v>
      </c>
      <c r="AS226" s="21">
        <f>AS206-Baseline!AS206</f>
        <v>3916.1642251375683</v>
      </c>
      <c r="AT226" s="21">
        <f>AT206-Baseline!AT206</f>
        <v>3977.1330282249219</v>
      </c>
      <c r="AU226" s="21">
        <f>AU206-Baseline!AU206</f>
        <v>4036.966780400996</v>
      </c>
      <c r="AV226" s="21">
        <f>AV206-Baseline!AV206</f>
        <v>4095.6798813558103</v>
      </c>
      <c r="AW226" s="21">
        <f>AW206-Baseline!AW206</f>
        <v>4153.2868530536216</v>
      </c>
      <c r="AX226" s="21">
        <f>AX206-Baseline!AX206</f>
        <v>4209.8023209143312</v>
      </c>
      <c r="AY226" s="21">
        <f>AY206-Baseline!AY206</f>
        <v>4265.2409972414889</v>
      </c>
      <c r="AZ226" s="21">
        <f>AZ206-Baseline!AZ206</f>
        <v>4319.6176639828718</v>
      </c>
      <c r="BA226" s="21">
        <f>BA206-Baseline!BA206</f>
        <v>4372.9471552789355</v>
      </c>
      <c r="BB226" s="21">
        <f>BB206-Baseline!BB206</f>
        <v>4425.2443418374451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483"/>
      <c r="C23" s="483"/>
      <c r="D23" s="483"/>
      <c r="E23" s="483"/>
      <c r="F23" s="483"/>
      <c r="G23" s="483"/>
      <c r="H23" s="483"/>
      <c r="I23" s="483"/>
      <c r="J23" s="483"/>
      <c r="K23" s="483"/>
      <c r="L23" s="483"/>
      <c r="M23" s="483"/>
      <c r="N23" s="483"/>
      <c r="O23" s="483"/>
      <c r="P23" s="483"/>
      <c r="Q23" s="483"/>
      <c r="R23" s="483"/>
      <c r="S23" s="483"/>
    </row>
    <row r="24" spans="1:19">
      <c r="A24" s="158" t="s">
        <v>340</v>
      </c>
      <c r="B24" s="483"/>
      <c r="C24" s="483"/>
      <c r="D24" s="483"/>
      <c r="E24" s="483"/>
      <c r="F24" s="483"/>
      <c r="G24" s="483"/>
      <c r="H24" s="483"/>
      <c r="I24" s="483"/>
      <c r="J24" s="483"/>
      <c r="K24" s="483"/>
      <c r="L24" s="483"/>
      <c r="M24" s="483"/>
      <c r="N24" s="483"/>
      <c r="O24" s="483"/>
      <c r="P24" s="483"/>
      <c r="Q24" s="483"/>
      <c r="R24" s="483"/>
      <c r="S24" s="483"/>
    </row>
    <row r="25" spans="1:19">
      <c r="A25" s="159" t="s">
        <v>395</v>
      </c>
      <c r="B25" s="483"/>
      <c r="C25" s="483"/>
      <c r="D25" s="483"/>
      <c r="E25" s="483"/>
      <c r="F25" s="483"/>
      <c r="G25" s="483"/>
      <c r="H25" s="483"/>
      <c r="I25" s="483"/>
      <c r="J25" s="483"/>
      <c r="K25" s="483"/>
      <c r="L25" s="483"/>
      <c r="M25" s="483"/>
      <c r="N25" s="483"/>
      <c r="O25" s="483"/>
      <c r="P25" s="483"/>
      <c r="Q25" s="483"/>
      <c r="R25" s="483"/>
      <c r="S25" s="483"/>
    </row>
    <row r="26" spans="1:19">
      <c r="A26" s="159" t="s">
        <v>471</v>
      </c>
      <c r="B26" s="483"/>
      <c r="C26" s="483"/>
      <c r="D26" s="483"/>
      <c r="E26" s="483"/>
      <c r="F26" s="483"/>
      <c r="G26" s="483"/>
      <c r="H26" s="483"/>
      <c r="I26" s="483"/>
      <c r="J26" s="483"/>
      <c r="K26" s="483"/>
      <c r="L26" s="483"/>
      <c r="M26" s="483"/>
      <c r="N26" s="483"/>
      <c r="O26" s="483"/>
      <c r="P26" s="483"/>
      <c r="Q26" s="483"/>
      <c r="R26" s="483"/>
      <c r="S26" s="483"/>
    </row>
    <row r="27" spans="1:19">
      <c r="A27" s="159" t="s">
        <v>472</v>
      </c>
      <c r="B27" s="483"/>
      <c r="C27" s="483"/>
      <c r="D27" s="483"/>
      <c r="E27" s="483"/>
      <c r="F27" s="483"/>
      <c r="G27" s="483"/>
      <c r="H27" s="483"/>
      <c r="I27" s="483"/>
      <c r="J27" s="483"/>
      <c r="K27" s="483"/>
      <c r="L27" s="483"/>
      <c r="M27" s="483"/>
      <c r="N27" s="483"/>
      <c r="O27" s="483"/>
      <c r="P27" s="483"/>
      <c r="Q27" s="483"/>
      <c r="R27" s="483"/>
      <c r="S27" s="483"/>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topLeftCell="A135"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86"/>
      <c r="E4" s="53" t="s">
        <v>334</v>
      </c>
      <c r="F4" s="91"/>
      <c r="G4" s="28"/>
      <c r="H4" s="10"/>
      <c r="I4" s="497"/>
      <c r="J4" s="498"/>
      <c r="K4" s="498"/>
      <c r="L4" s="498"/>
      <c r="M4" s="498"/>
      <c r="N4" s="499"/>
      <c r="P4" s="503"/>
      <c r="Q4" s="504"/>
      <c r="R4" s="504"/>
      <c r="S4" s="504"/>
      <c r="T4" s="504"/>
      <c r="U4" s="505"/>
    </row>
    <row r="5" spans="1:21" outlineLevel="1">
      <c r="A5" s="13" t="s">
        <v>335</v>
      </c>
      <c r="B5" s="88"/>
      <c r="E5" s="14"/>
      <c r="H5" s="10"/>
      <c r="I5" s="601"/>
      <c r="J5" s="507"/>
      <c r="K5" s="507"/>
      <c r="L5" s="507"/>
      <c r="M5" s="507"/>
      <c r="N5" s="508"/>
      <c r="P5" s="601"/>
      <c r="Q5" s="507"/>
      <c r="R5" s="507"/>
      <c r="S5" s="507"/>
      <c r="T5" s="507"/>
      <c r="U5" s="508"/>
    </row>
    <row r="6" spans="1:21" outlineLevel="1">
      <c r="A6" s="13" t="s">
        <v>339</v>
      </c>
      <c r="B6" s="88"/>
      <c r="E6" s="53" t="s">
        <v>341</v>
      </c>
      <c r="F6" s="90"/>
      <c r="H6" s="10"/>
      <c r="I6" s="509"/>
      <c r="J6" s="510"/>
      <c r="K6" s="510"/>
      <c r="L6" s="510"/>
      <c r="M6" s="510"/>
      <c r="N6" s="511"/>
      <c r="P6" s="509"/>
      <c r="Q6" s="510"/>
      <c r="R6" s="510"/>
      <c r="S6" s="510"/>
      <c r="T6" s="510"/>
      <c r="U6" s="511"/>
    </row>
    <row r="7" spans="1:21" outlineLevel="1">
      <c r="A7" s="13" t="s">
        <v>343</v>
      </c>
      <c r="B7" s="88"/>
      <c r="E7" s="14"/>
      <c r="H7" s="10"/>
      <c r="I7" s="509"/>
      <c r="J7" s="510"/>
      <c r="K7" s="510"/>
      <c r="L7" s="510"/>
      <c r="M7" s="510"/>
      <c r="N7" s="511"/>
      <c r="P7" s="509"/>
      <c r="Q7" s="510"/>
      <c r="R7" s="510"/>
      <c r="S7" s="510"/>
      <c r="T7" s="510"/>
      <c r="U7" s="511"/>
    </row>
    <row r="8" spans="1:21" ht="41" outlineLevel="1" thickBot="1">
      <c r="A8" s="34" t="s">
        <v>345</v>
      </c>
      <c r="B8" s="89"/>
      <c r="E8" s="14"/>
      <c r="H8" s="10"/>
      <c r="I8" s="509"/>
      <c r="J8" s="510"/>
      <c r="K8" s="510"/>
      <c r="L8" s="510"/>
      <c r="M8" s="510"/>
      <c r="N8" s="511"/>
      <c r="P8" s="509"/>
      <c r="Q8" s="510"/>
      <c r="R8" s="510"/>
      <c r="S8" s="510"/>
      <c r="T8" s="510"/>
      <c r="U8" s="511"/>
    </row>
    <row r="9" spans="1:21" outlineLevel="1">
      <c r="E9" s="14"/>
      <c r="H9" s="10"/>
      <c r="I9" s="509"/>
      <c r="J9" s="510"/>
      <c r="K9" s="510"/>
      <c r="L9" s="510"/>
      <c r="M9" s="510"/>
      <c r="N9" s="511"/>
      <c r="P9" s="509"/>
      <c r="Q9" s="510"/>
      <c r="R9" s="510"/>
      <c r="S9" s="510"/>
      <c r="T9" s="510"/>
      <c r="U9" s="511"/>
    </row>
    <row r="10" spans="1:21" ht="14" outlineLevel="1" thickBot="1">
      <c r="A10" s="32" t="s">
        <v>347</v>
      </c>
      <c r="B10" s="35"/>
      <c r="E10" s="14"/>
      <c r="H10" s="10"/>
      <c r="I10" s="509"/>
      <c r="J10" s="510"/>
      <c r="K10" s="510"/>
      <c r="L10" s="510"/>
      <c r="M10" s="510"/>
      <c r="N10" s="511"/>
      <c r="P10" s="509"/>
      <c r="Q10" s="510"/>
      <c r="R10" s="510"/>
      <c r="S10" s="510"/>
      <c r="T10" s="510"/>
      <c r="U10" s="511"/>
    </row>
    <row r="11" spans="1:21" outlineLevel="1">
      <c r="A11" s="16"/>
      <c r="H11" s="10"/>
      <c r="I11" s="509"/>
      <c r="J11" s="510"/>
      <c r="K11" s="510"/>
      <c r="L11" s="510"/>
      <c r="M11" s="510"/>
      <c r="N11" s="511"/>
      <c r="P11" s="509"/>
      <c r="Q11" s="510"/>
      <c r="R11" s="510"/>
      <c r="S11" s="510"/>
      <c r="T11" s="510"/>
      <c r="U11" s="511"/>
    </row>
    <row r="12" spans="1:21" ht="40.5" outlineLevel="1">
      <c r="A12" s="26" t="s">
        <v>348</v>
      </c>
      <c r="B12" s="26" t="s">
        <v>349</v>
      </c>
      <c r="C12" s="26" t="s">
        <v>350</v>
      </c>
      <c r="D12" s="26" t="s">
        <v>351</v>
      </c>
      <c r="E12" s="26" t="s">
        <v>352</v>
      </c>
      <c r="F12" s="26" t="s">
        <v>353</v>
      </c>
      <c r="G12" s="26" t="s">
        <v>354</v>
      </c>
      <c r="I12" s="509"/>
      <c r="J12" s="510"/>
      <c r="K12" s="510"/>
      <c r="L12" s="510"/>
      <c r="M12" s="510"/>
      <c r="N12" s="511"/>
      <c r="P12" s="509"/>
      <c r="Q12" s="510"/>
      <c r="R12" s="510"/>
      <c r="S12" s="510"/>
      <c r="T12" s="510"/>
      <c r="U12" s="511"/>
    </row>
    <row r="13" spans="1:21" outlineLevel="1">
      <c r="A13" s="58">
        <v>2035</v>
      </c>
      <c r="B13" s="21">
        <f t="shared" ref="B13:B18" si="0">INDEX($E$204:$AW$204,1,MATCH($A13,$E$53:$BB$53,0))</f>
        <v>0</v>
      </c>
      <c r="C13" s="21">
        <f>B13-Baseline!B13</f>
        <v>825.0313940031233</v>
      </c>
      <c r="D13" s="21">
        <f t="shared" ref="D13:D18" si="1">INDEX($E$205:$AW$205,1,MATCH($A13,$E$53:$BB$53,0))</f>
        <v>0</v>
      </c>
      <c r="E13" s="21">
        <f>D13-Baseline!D13</f>
        <v>470.499628510972</v>
      </c>
      <c r="F13" s="21">
        <f t="shared" ref="F13:F18" si="2">INDEX($E$206:$AW$206,1,MATCH($A13,$E$53:$BB$53,0))</f>
        <v>0</v>
      </c>
      <c r="G13" s="21">
        <f>F13-Baseline!F13</f>
        <v>1179.5926409465001</v>
      </c>
      <c r="I13" s="509"/>
      <c r="J13" s="510"/>
      <c r="K13" s="510"/>
      <c r="L13" s="510"/>
      <c r="M13" s="510"/>
      <c r="N13" s="511"/>
      <c r="P13" s="509"/>
      <c r="Q13" s="510"/>
      <c r="R13" s="510"/>
      <c r="S13" s="510"/>
      <c r="T13" s="510"/>
      <c r="U13" s="511"/>
    </row>
    <row r="14" spans="1:21" outlineLevel="1">
      <c r="A14" s="58">
        <v>2040</v>
      </c>
      <c r="B14" s="21">
        <f t="shared" si="0"/>
        <v>0</v>
      </c>
      <c r="C14" s="21">
        <f>B14-Baseline!B14</f>
        <v>1210.5958655278994</v>
      </c>
      <c r="D14" s="21">
        <f t="shared" si="1"/>
        <v>0</v>
      </c>
      <c r="E14" s="21">
        <f>D14-Baseline!D14</f>
        <v>687.5462270552398</v>
      </c>
      <c r="F14" s="21">
        <f t="shared" si="2"/>
        <v>0</v>
      </c>
      <c r="G14" s="21">
        <f>F14-Baseline!F14</f>
        <v>1734.1567676823113</v>
      </c>
      <c r="I14" s="509"/>
      <c r="J14" s="510"/>
      <c r="K14" s="510"/>
      <c r="L14" s="510"/>
      <c r="M14" s="510"/>
      <c r="N14" s="511"/>
      <c r="P14" s="509"/>
      <c r="Q14" s="510"/>
      <c r="R14" s="510"/>
      <c r="S14" s="510"/>
      <c r="T14" s="510"/>
      <c r="U14" s="511"/>
    </row>
    <row r="15" spans="1:21" outlineLevel="1">
      <c r="A15" s="58">
        <v>2045</v>
      </c>
      <c r="B15" s="21">
        <f t="shared" si="0"/>
        <v>0</v>
      </c>
      <c r="C15" s="21">
        <f>B15-Baseline!B15</f>
        <v>1557.5491726526977</v>
      </c>
      <c r="D15" s="21">
        <f t="shared" si="1"/>
        <v>0</v>
      </c>
      <c r="E15" s="21">
        <f>D15-Baseline!D15</f>
        <v>881.22923448429026</v>
      </c>
      <c r="F15" s="21">
        <f t="shared" si="2"/>
        <v>0</v>
      </c>
      <c r="G15" s="21">
        <f>F15-Baseline!F15</f>
        <v>2234.1623353413752</v>
      </c>
      <c r="I15" s="509"/>
      <c r="J15" s="510"/>
      <c r="K15" s="510"/>
      <c r="L15" s="510"/>
      <c r="M15" s="510"/>
      <c r="N15" s="511"/>
      <c r="P15" s="509"/>
      <c r="Q15" s="510"/>
      <c r="R15" s="510"/>
      <c r="S15" s="510"/>
      <c r="T15" s="510"/>
      <c r="U15" s="511"/>
    </row>
    <row r="16" spans="1:21" outlineLevel="1">
      <c r="A16" s="58">
        <v>2050</v>
      </c>
      <c r="B16" s="21">
        <f t="shared" si="0"/>
        <v>0</v>
      </c>
      <c r="C16" s="21">
        <f>B16-Baseline!B16</f>
        <v>1869.5776507670103</v>
      </c>
      <c r="D16" s="21">
        <f t="shared" si="1"/>
        <v>0</v>
      </c>
      <c r="E16" s="21">
        <f>D16-Baseline!D16</f>
        <v>1054.1675296470319</v>
      </c>
      <c r="F16" s="21">
        <f t="shared" si="2"/>
        <v>0</v>
      </c>
      <c r="G16" s="21">
        <f>F16-Baseline!F16</f>
        <v>2684.9458783562118</v>
      </c>
      <c r="I16" s="509"/>
      <c r="J16" s="510"/>
      <c r="K16" s="510"/>
      <c r="L16" s="510"/>
      <c r="M16" s="510"/>
      <c r="N16" s="511"/>
      <c r="P16" s="509"/>
      <c r="Q16" s="510"/>
      <c r="R16" s="510"/>
      <c r="S16" s="510"/>
      <c r="T16" s="510"/>
      <c r="U16" s="511"/>
    </row>
    <row r="17" spans="1:21" outlineLevel="1">
      <c r="A17" s="58">
        <v>2060</v>
      </c>
      <c r="B17" s="21">
        <f t="shared" si="0"/>
        <v>0</v>
      </c>
      <c r="C17" s="21">
        <f>B17-Baseline!B17</f>
        <v>2402.6043101070582</v>
      </c>
      <c r="D17" s="21">
        <f t="shared" si="1"/>
        <v>0</v>
      </c>
      <c r="E17" s="21">
        <f>D17-Baseline!D17</f>
        <v>1346.5302705357692</v>
      </c>
      <c r="F17" s="21">
        <f t="shared" si="2"/>
        <v>0</v>
      </c>
      <c r="G17" s="21">
        <f>F17-Baseline!F17</f>
        <v>3456.4280070277223</v>
      </c>
      <c r="I17" s="509"/>
      <c r="J17" s="510"/>
      <c r="K17" s="510"/>
      <c r="L17" s="510"/>
      <c r="M17" s="510"/>
      <c r="N17" s="511"/>
      <c r="P17" s="509"/>
      <c r="Q17" s="510"/>
      <c r="R17" s="510"/>
      <c r="S17" s="510"/>
      <c r="T17" s="510"/>
      <c r="U17" s="511"/>
    </row>
    <row r="18" spans="1:21" outlineLevel="1">
      <c r="A18" s="58">
        <v>2070</v>
      </c>
      <c r="B18" s="21">
        <f t="shared" si="0"/>
        <v>0</v>
      </c>
      <c r="C18" s="21">
        <f>B18-Baseline!B18</f>
        <v>2843.4490852122854</v>
      </c>
      <c r="D18" s="21">
        <f t="shared" si="1"/>
        <v>0</v>
      </c>
      <c r="E18" s="21">
        <f>D18-Baseline!D18</f>
        <v>1585.5190819703294</v>
      </c>
      <c r="F18" s="21">
        <f t="shared" si="2"/>
        <v>0</v>
      </c>
      <c r="G18" s="21">
        <f>F18-Baseline!F18</f>
        <v>4095.6798813558103</v>
      </c>
      <c r="I18" s="512"/>
      <c r="J18" s="513"/>
      <c r="K18" s="513"/>
      <c r="L18" s="513"/>
      <c r="M18" s="513"/>
      <c r="N18" s="514"/>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601"/>
      <c r="J21" s="507"/>
      <c r="K21" s="507"/>
      <c r="L21" s="507"/>
      <c r="M21" s="507"/>
      <c r="N21" s="508"/>
      <c r="P21" s="601"/>
      <c r="Q21" s="507"/>
      <c r="R21" s="507"/>
      <c r="S21" s="507"/>
      <c r="T21" s="507"/>
      <c r="U21" s="508"/>
    </row>
    <row r="22" spans="1:21" ht="12.75" customHeight="1" outlineLevel="1">
      <c r="A22" s="154"/>
      <c r="B22" s="155"/>
      <c r="I22" s="509"/>
      <c r="J22" s="510"/>
      <c r="K22" s="510"/>
      <c r="L22" s="510"/>
      <c r="M22" s="510"/>
      <c r="N22" s="511"/>
      <c r="P22" s="509"/>
      <c r="Q22" s="510"/>
      <c r="R22" s="510"/>
      <c r="S22" s="510"/>
      <c r="T22" s="510"/>
      <c r="U22" s="511"/>
    </row>
    <row r="23" spans="1:21" outlineLevel="1">
      <c r="A23" s="154"/>
      <c r="B23" s="533" t="s">
        <v>360</v>
      </c>
      <c r="C23" s="534"/>
      <c r="D23" s="534"/>
      <c r="E23" s="534"/>
      <c r="F23" s="534"/>
      <c r="G23" s="535"/>
      <c r="I23" s="509"/>
      <c r="J23" s="510"/>
      <c r="K23" s="510"/>
      <c r="L23" s="510"/>
      <c r="M23" s="510"/>
      <c r="N23" s="511"/>
      <c r="P23" s="509"/>
      <c r="Q23" s="510"/>
      <c r="R23" s="510"/>
      <c r="S23" s="510"/>
      <c r="T23" s="510"/>
      <c r="U23" s="511"/>
    </row>
    <row r="24" spans="1:21" outlineLevel="1">
      <c r="B24" s="17">
        <v>2027</v>
      </c>
      <c r="C24" s="17">
        <v>2028</v>
      </c>
      <c r="D24" s="17">
        <v>2029</v>
      </c>
      <c r="E24" s="17">
        <v>2030</v>
      </c>
      <c r="F24" s="17">
        <v>2031</v>
      </c>
      <c r="G24" s="17" t="s">
        <v>361</v>
      </c>
      <c r="I24" s="509"/>
      <c r="J24" s="510"/>
      <c r="K24" s="510"/>
      <c r="L24" s="510"/>
      <c r="M24" s="510"/>
      <c r="N24" s="511"/>
      <c r="P24" s="509"/>
      <c r="Q24" s="510"/>
      <c r="R24" s="510"/>
      <c r="S24" s="510"/>
      <c r="T24" s="510"/>
      <c r="U24" s="511"/>
    </row>
    <row r="25" spans="1:21" ht="14" outlineLevel="1" thickBot="1">
      <c r="B25" s="30" t="s">
        <v>362</v>
      </c>
      <c r="C25" s="30" t="s">
        <v>362</v>
      </c>
      <c r="D25" s="30" t="s">
        <v>362</v>
      </c>
      <c r="E25" s="30" t="s">
        <v>362</v>
      </c>
      <c r="F25" s="30" t="s">
        <v>362</v>
      </c>
      <c r="G25" s="30" t="s">
        <v>362</v>
      </c>
      <c r="I25" s="509"/>
      <c r="J25" s="510"/>
      <c r="K25" s="510"/>
      <c r="L25" s="510"/>
      <c r="M25" s="510"/>
      <c r="N25" s="511"/>
      <c r="P25" s="509"/>
      <c r="Q25" s="510"/>
      <c r="R25" s="510"/>
      <c r="S25" s="510"/>
      <c r="T25" s="510"/>
      <c r="U25" s="511"/>
    </row>
    <row r="26" spans="1:21" outlineLevel="1">
      <c r="A26" s="54" t="s">
        <v>363</v>
      </c>
      <c r="B26" s="21">
        <f>E64</f>
        <v>0</v>
      </c>
      <c r="C26" s="21">
        <f>F64</f>
        <v>0</v>
      </c>
      <c r="D26" s="21">
        <f>G64</f>
        <v>0</v>
      </c>
      <c r="E26" s="21">
        <f>H64</f>
        <v>0</v>
      </c>
      <c r="F26" s="21">
        <f>I64</f>
        <v>0</v>
      </c>
      <c r="G26" s="21">
        <f>SUM(J64:BB64)</f>
        <v>0</v>
      </c>
      <c r="I26" s="509"/>
      <c r="J26" s="510"/>
      <c r="K26" s="510"/>
      <c r="L26" s="510"/>
      <c r="M26" s="510"/>
      <c r="N26" s="511"/>
      <c r="P26" s="509"/>
      <c r="Q26" s="510"/>
      <c r="R26" s="510"/>
      <c r="S26" s="510"/>
      <c r="T26" s="510"/>
      <c r="U26" s="511"/>
    </row>
    <row r="27" spans="1:21" outlineLevel="1">
      <c r="A27" s="54" t="s">
        <v>364</v>
      </c>
      <c r="B27" s="21">
        <f>E71+E77</f>
        <v>0</v>
      </c>
      <c r="C27" s="21">
        <f>F71+F77</f>
        <v>0</v>
      </c>
      <c r="D27" s="21">
        <f>G71+G77</f>
        <v>0</v>
      </c>
      <c r="E27" s="21">
        <f>H71+H77</f>
        <v>0</v>
      </c>
      <c r="F27" s="21">
        <f>I71+I77</f>
        <v>0</v>
      </c>
      <c r="G27" s="21">
        <f>SUM(J71:BB71)+SUM(J77:BB77)</f>
        <v>0</v>
      </c>
      <c r="I27" s="509"/>
      <c r="J27" s="510"/>
      <c r="K27" s="510"/>
      <c r="L27" s="510"/>
      <c r="M27" s="510"/>
      <c r="N27" s="511"/>
      <c r="P27" s="509"/>
      <c r="Q27" s="510"/>
      <c r="R27" s="510"/>
      <c r="S27" s="510"/>
      <c r="T27" s="510"/>
      <c r="U27" s="511"/>
    </row>
    <row r="28" spans="1:21" outlineLevel="1">
      <c r="A28" s="154"/>
      <c r="B28" s="248"/>
      <c r="C28" s="248"/>
      <c r="D28" s="248"/>
      <c r="E28" s="248"/>
      <c r="F28" s="248"/>
      <c r="G28" s="248"/>
      <c r="I28" s="509"/>
      <c r="J28" s="510"/>
      <c r="K28" s="510"/>
      <c r="L28" s="510"/>
      <c r="M28" s="510"/>
      <c r="N28" s="511"/>
      <c r="P28" s="509"/>
      <c r="Q28" s="510"/>
      <c r="R28" s="510"/>
      <c r="S28" s="510"/>
      <c r="T28" s="510"/>
      <c r="U28" s="511"/>
    </row>
    <row r="29" spans="1:21" ht="14" outlineLevel="1" thickBot="1">
      <c r="A29" s="154"/>
      <c r="B29" s="248"/>
      <c r="C29" s="248"/>
      <c r="D29" s="248"/>
      <c r="E29" s="248"/>
      <c r="F29" s="248"/>
      <c r="G29" s="248"/>
      <c r="I29" s="509"/>
      <c r="J29" s="510"/>
      <c r="K29" s="510"/>
      <c r="L29" s="510"/>
      <c r="M29" s="510"/>
      <c r="N29" s="511"/>
      <c r="P29" s="509"/>
      <c r="Q29" s="510"/>
      <c r="R29" s="510"/>
      <c r="S29" s="510"/>
      <c r="T29" s="510"/>
      <c r="U29" s="511"/>
    </row>
    <row r="30" spans="1:21" ht="14" outlineLevel="1" thickBot="1">
      <c r="A30" s="308"/>
      <c r="B30" s="309" t="s">
        <v>365</v>
      </c>
      <c r="C30" s="310" t="s">
        <v>366</v>
      </c>
      <c r="D30" s="537" t="s">
        <v>321</v>
      </c>
      <c r="E30" s="538"/>
      <c r="F30" s="538"/>
      <c r="G30" s="539"/>
      <c r="I30" s="509"/>
      <c r="J30" s="510"/>
      <c r="K30" s="510"/>
      <c r="L30" s="510"/>
      <c r="M30" s="510"/>
      <c r="N30" s="511"/>
      <c r="P30" s="509"/>
      <c r="Q30" s="510"/>
      <c r="R30" s="510"/>
      <c r="S30" s="510"/>
      <c r="T30" s="510"/>
      <c r="U30" s="511"/>
    </row>
    <row r="31" spans="1:21" outlineLevel="1">
      <c r="A31" s="530" t="s">
        <v>367</v>
      </c>
      <c r="B31" s="311"/>
      <c r="C31" s="307"/>
      <c r="D31" s="602"/>
      <c r="E31" s="602"/>
      <c r="F31" s="602"/>
      <c r="G31" s="603"/>
      <c r="I31" s="509"/>
      <c r="J31" s="510"/>
      <c r="K31" s="510"/>
      <c r="L31" s="510"/>
      <c r="M31" s="510"/>
      <c r="N31" s="511"/>
      <c r="P31" s="509"/>
      <c r="Q31" s="510"/>
      <c r="R31" s="510"/>
      <c r="S31" s="510"/>
      <c r="T31" s="510"/>
      <c r="U31" s="511"/>
    </row>
    <row r="32" spans="1:21" outlineLevel="1">
      <c r="A32" s="530"/>
      <c r="B32" s="312"/>
      <c r="C32" s="252"/>
      <c r="D32" s="604"/>
      <c r="E32" s="604"/>
      <c r="F32" s="604"/>
      <c r="G32" s="605"/>
      <c r="I32" s="509"/>
      <c r="J32" s="510"/>
      <c r="K32" s="510"/>
      <c r="L32" s="510"/>
      <c r="M32" s="510"/>
      <c r="N32" s="511"/>
      <c r="P32" s="509"/>
      <c r="Q32" s="510"/>
      <c r="R32" s="510"/>
      <c r="S32" s="510"/>
      <c r="T32" s="510"/>
      <c r="U32" s="511"/>
    </row>
    <row r="33" spans="1:21" outlineLevel="1">
      <c r="A33" s="530"/>
      <c r="B33" s="312"/>
      <c r="C33" s="252"/>
      <c r="D33" s="604"/>
      <c r="E33" s="604"/>
      <c r="F33" s="604"/>
      <c r="G33" s="605"/>
      <c r="I33" s="509"/>
      <c r="J33" s="510"/>
      <c r="K33" s="510"/>
      <c r="L33" s="510"/>
      <c r="M33" s="510"/>
      <c r="N33" s="511"/>
      <c r="P33" s="509"/>
      <c r="Q33" s="510"/>
      <c r="R33" s="510"/>
      <c r="S33" s="510"/>
      <c r="T33" s="510"/>
      <c r="U33" s="511"/>
    </row>
    <row r="34" spans="1:21" outlineLevel="1">
      <c r="A34" s="530"/>
      <c r="B34" s="312"/>
      <c r="C34" s="252"/>
      <c r="D34" s="604"/>
      <c r="E34" s="604"/>
      <c r="F34" s="604"/>
      <c r="G34" s="605"/>
      <c r="I34" s="509"/>
      <c r="J34" s="510"/>
      <c r="K34" s="510"/>
      <c r="L34" s="510"/>
      <c r="M34" s="510"/>
      <c r="N34" s="511"/>
      <c r="P34" s="509"/>
      <c r="Q34" s="510"/>
      <c r="R34" s="510"/>
      <c r="S34" s="510"/>
      <c r="T34" s="510"/>
      <c r="U34" s="511"/>
    </row>
    <row r="35" spans="1:21" outlineLevel="1">
      <c r="A35" s="530"/>
      <c r="B35" s="312"/>
      <c r="C35" s="252"/>
      <c r="D35" s="604"/>
      <c r="E35" s="604"/>
      <c r="F35" s="604"/>
      <c r="G35" s="605"/>
      <c r="I35" s="509"/>
      <c r="J35" s="510"/>
      <c r="K35" s="510"/>
      <c r="L35" s="510"/>
      <c r="M35" s="510"/>
      <c r="N35" s="511"/>
      <c r="P35" s="509"/>
      <c r="Q35" s="510"/>
      <c r="R35" s="510"/>
      <c r="S35" s="510"/>
      <c r="T35" s="510"/>
      <c r="U35" s="511"/>
    </row>
    <row r="36" spans="1:21" outlineLevel="1">
      <c r="A36" s="530"/>
      <c r="B36" s="312"/>
      <c r="C36" s="252"/>
      <c r="D36" s="604"/>
      <c r="E36" s="604"/>
      <c r="F36" s="604"/>
      <c r="G36" s="605"/>
      <c r="I36" s="509"/>
      <c r="J36" s="510"/>
      <c r="K36" s="510"/>
      <c r="L36" s="510"/>
      <c r="M36" s="510"/>
      <c r="N36" s="511"/>
      <c r="P36" s="509"/>
      <c r="Q36" s="510"/>
      <c r="R36" s="510"/>
      <c r="S36" s="510"/>
      <c r="T36" s="510"/>
      <c r="U36" s="511"/>
    </row>
    <row r="37" spans="1:21" outlineLevel="1">
      <c r="A37" s="530"/>
      <c r="B37" s="312"/>
      <c r="C37" s="252"/>
      <c r="D37" s="604"/>
      <c r="E37" s="604"/>
      <c r="F37" s="604"/>
      <c r="G37" s="605"/>
      <c r="I37" s="509"/>
      <c r="J37" s="510"/>
      <c r="K37" s="510"/>
      <c r="L37" s="510"/>
      <c r="M37" s="510"/>
      <c r="N37" s="511"/>
      <c r="P37" s="509"/>
      <c r="Q37" s="510"/>
      <c r="R37" s="510"/>
      <c r="S37" s="510"/>
      <c r="T37" s="510"/>
      <c r="U37" s="511"/>
    </row>
    <row r="38" spans="1:21" outlineLevel="1">
      <c r="A38" s="530"/>
      <c r="B38" s="312"/>
      <c r="C38" s="252"/>
      <c r="D38" s="604"/>
      <c r="E38" s="604"/>
      <c r="F38" s="604"/>
      <c r="G38" s="605"/>
      <c r="I38" s="509"/>
      <c r="J38" s="510"/>
      <c r="K38" s="510"/>
      <c r="L38" s="510"/>
      <c r="M38" s="510"/>
      <c r="N38" s="511"/>
      <c r="P38" s="509"/>
      <c r="Q38" s="510"/>
      <c r="R38" s="510"/>
      <c r="S38" s="510"/>
      <c r="T38" s="510"/>
      <c r="U38" s="511"/>
    </row>
    <row r="39" spans="1:21" outlineLevel="1">
      <c r="A39" s="530"/>
      <c r="B39" s="312"/>
      <c r="C39" s="252"/>
      <c r="D39" s="604"/>
      <c r="E39" s="604"/>
      <c r="F39" s="604"/>
      <c r="G39" s="605"/>
      <c r="I39" s="509"/>
      <c r="J39" s="510"/>
      <c r="K39" s="510"/>
      <c r="L39" s="510"/>
      <c r="M39" s="510"/>
      <c r="N39" s="511"/>
      <c r="P39" s="509"/>
      <c r="Q39" s="510"/>
      <c r="R39" s="510"/>
      <c r="S39" s="510"/>
      <c r="T39" s="510"/>
      <c r="U39" s="511"/>
    </row>
    <row r="40" spans="1:21" ht="14" outlineLevel="1" thickBot="1">
      <c r="A40" s="531"/>
      <c r="B40" s="313"/>
      <c r="C40" s="314"/>
      <c r="D40" s="540"/>
      <c r="E40" s="540"/>
      <c r="F40" s="540"/>
      <c r="G40" s="541"/>
      <c r="I40" s="509"/>
      <c r="J40" s="510"/>
      <c r="K40" s="510"/>
      <c r="L40" s="510"/>
      <c r="M40" s="510"/>
      <c r="N40" s="511"/>
      <c r="P40" s="509"/>
      <c r="Q40" s="510"/>
      <c r="R40" s="510"/>
      <c r="S40" s="510"/>
      <c r="T40" s="510"/>
      <c r="U40" s="511"/>
    </row>
    <row r="41" spans="1:21" outlineLevel="1">
      <c r="A41" s="154"/>
      <c r="B41" s="248"/>
      <c r="C41" s="248"/>
      <c r="D41" s="248"/>
      <c r="E41" s="248"/>
      <c r="F41" s="248"/>
      <c r="G41" s="248"/>
      <c r="I41" s="509"/>
      <c r="J41" s="510"/>
      <c r="K41" s="510"/>
      <c r="L41" s="510"/>
      <c r="M41" s="510"/>
      <c r="N41" s="511"/>
      <c r="P41" s="509"/>
      <c r="Q41" s="510"/>
      <c r="R41" s="510"/>
      <c r="S41" s="510"/>
      <c r="T41" s="510"/>
      <c r="U41" s="511"/>
    </row>
    <row r="42" spans="1:21" outlineLevel="1">
      <c r="A42" s="154"/>
      <c r="B42" s="248"/>
      <c r="C42" s="248"/>
      <c r="D42" s="248"/>
      <c r="E42" s="248"/>
      <c r="F42" s="248"/>
      <c r="G42" s="248"/>
      <c r="I42" s="509"/>
      <c r="J42" s="510"/>
      <c r="K42" s="510"/>
      <c r="L42" s="510"/>
      <c r="M42" s="510"/>
      <c r="N42" s="511"/>
      <c r="P42" s="509"/>
      <c r="Q42" s="510"/>
      <c r="R42" s="510"/>
      <c r="S42" s="510"/>
      <c r="T42" s="510"/>
      <c r="U42" s="511"/>
    </row>
    <row r="43" spans="1:21" outlineLevel="1">
      <c r="A43" s="154"/>
      <c r="B43" s="248"/>
      <c r="C43" s="248"/>
      <c r="D43" s="248"/>
      <c r="E43" s="248"/>
      <c r="F43" s="248"/>
      <c r="G43" s="248"/>
      <c r="I43" s="509"/>
      <c r="J43" s="510"/>
      <c r="K43" s="510"/>
      <c r="L43" s="510"/>
      <c r="M43" s="510"/>
      <c r="N43" s="511"/>
      <c r="P43" s="509"/>
      <c r="Q43" s="510"/>
      <c r="R43" s="510"/>
      <c r="S43" s="510"/>
      <c r="T43" s="510"/>
      <c r="U43" s="511"/>
    </row>
    <row r="44" spans="1:21" outlineLevel="1">
      <c r="A44" s="154"/>
      <c r="B44" s="248"/>
      <c r="C44" s="248"/>
      <c r="D44" s="248"/>
      <c r="E44" s="248"/>
      <c r="F44" s="248"/>
      <c r="G44" s="248"/>
      <c r="I44" s="509"/>
      <c r="J44" s="510"/>
      <c r="K44" s="510"/>
      <c r="L44" s="510"/>
      <c r="M44" s="510"/>
      <c r="N44" s="511"/>
      <c r="P44" s="509"/>
      <c r="Q44" s="510"/>
      <c r="R44" s="510"/>
      <c r="S44" s="510"/>
      <c r="T44" s="510"/>
      <c r="U44" s="511"/>
    </row>
    <row r="45" spans="1:21" outlineLevel="1">
      <c r="A45" s="154"/>
      <c r="B45" s="248"/>
      <c r="C45" s="248"/>
      <c r="D45" s="248"/>
      <c r="E45" s="248"/>
      <c r="F45" s="248"/>
      <c r="G45" s="248"/>
      <c r="I45" s="512"/>
      <c r="J45" s="513"/>
      <c r="K45" s="513"/>
      <c r="L45" s="513"/>
      <c r="M45" s="513"/>
      <c r="N45" s="514"/>
      <c r="P45" s="512"/>
      <c r="Q45" s="513"/>
      <c r="R45" s="513"/>
      <c r="S45" s="513"/>
      <c r="T45" s="513"/>
      <c r="U45" s="514"/>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526"/>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522"/>
      <c r="B193" s="150" t="s">
        <v>493</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522"/>
      <c r="B194" s="150" t="s">
        <v>494</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522"/>
      <c r="B195" s="150" t="s">
        <v>495</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522"/>
      <c r="B196" s="150" t="s">
        <v>283</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522"/>
      <c r="B197" s="150" t="s">
        <v>286</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523"/>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522"/>
      <c r="B201" s="150" t="s">
        <v>498</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523"/>
      <c r="B202" s="150" t="s">
        <v>499</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522"/>
      <c r="B205" s="150" t="s">
        <v>502</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523"/>
      <c r="B206" s="150" t="s">
        <v>503</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0.62690816028021545</v>
      </c>
      <c r="F210" s="21">
        <f>F190-Baseline!F190</f>
        <v>0.64237079533708186</v>
      </c>
      <c r="G210" s="21">
        <f>G190-Baseline!G190</f>
        <v>0.65512640045224813</v>
      </c>
      <c r="H210" s="21">
        <f>H190-Baseline!H190</f>
        <v>0.6653723118985112</v>
      </c>
      <c r="I210" s="21">
        <f>I190-Baseline!I190</f>
        <v>0.67329453525162963</v>
      </c>
      <c r="J210" s="21">
        <f>J190-Baseline!J190</f>
        <v>0.15122847353169502</v>
      </c>
      <c r="K210" s="21">
        <f>K190-Baseline!K190</f>
        <v>0.13647515523481565</v>
      </c>
      <c r="L210" s="21">
        <f>L190-Baseline!L190</f>
        <v>0.12275594916092925</v>
      </c>
      <c r="M210" s="21">
        <f>M190-Baseline!M190</f>
        <v>0.11001071074762073</v>
      </c>
      <c r="N210" s="21">
        <f>N190-Baseline!N190</f>
        <v>9.8182419898290518E-2</v>
      </c>
      <c r="O210" s="21">
        <f>O190-Baseline!O190</f>
        <v>8.7217030352474148E-2</v>
      </c>
      <c r="P210" s="21">
        <f>P190-Baseline!P190</f>
        <v>7.7063325944317501E-2</v>
      </c>
      <c r="Q210" s="21">
        <f>Q190-Baseline!Q190</f>
        <v>6.7672783446341395E-2</v>
      </c>
      <c r="R210" s="21">
        <f>R190-Baseline!R190</f>
        <v>5.8999441708549642E-2</v>
      </c>
      <c r="S210" s="21">
        <f>S190-Baseline!S190</f>
        <v>5.099977681531534E-2</v>
      </c>
      <c r="T210" s="21">
        <f>T190-Baseline!T190</f>
        <v>4.3632582994346802E-2</v>
      </c>
      <c r="U210" s="21">
        <f>U190-Baseline!U190</f>
        <v>3.6858859023403877E-2</v>
      </c>
      <c r="V210" s="21">
        <f>V190-Baseline!V190</f>
        <v>3.064169989133262E-2</v>
      </c>
      <c r="W210" s="21">
        <f>W190-Baseline!W190</f>
        <v>2.4946193480425361E-2</v>
      </c>
      <c r="X210" s="21">
        <f>X190-Baseline!X190</f>
        <v>1.9739322047118726E-2</v>
      </c>
      <c r="Y210" s="21">
        <f>Y190-Baseline!Y190</f>
        <v>1.4989868287625555E-2</v>
      </c>
      <c r="Z210" s="21">
        <f>Z190-Baseline!Z190</f>
        <v>1.0668325784281949E-2</v>
      </c>
      <c r="AA210" s="21">
        <f>AA190-Baseline!AA190</f>
        <v>6.7468136371876333E-3</v>
      </c>
      <c r="AB210" s="21">
        <f>AB190-Baseline!AB190</f>
        <v>3.1989950941478549E-3</v>
      </c>
      <c r="AC210" s="21">
        <f>AC190-Baseline!AC190</f>
        <v>5.1719210048414211E-18</v>
      </c>
      <c r="AD210" s="21">
        <f>AD190-Baseline!AD190</f>
        <v>4.9970251254506483E-18</v>
      </c>
      <c r="AE210" s="21">
        <f>AE190-Baseline!AE190</f>
        <v>4.8280435994692253E-18</v>
      </c>
      <c r="AF210" s="21">
        <f>AF190-Baseline!AF190</f>
        <v>4.6647764246079469E-18</v>
      </c>
      <c r="AG210" s="21">
        <f>AG190-Baseline!AG190</f>
        <v>4.507030361940046E-18</v>
      </c>
      <c r="AH210" s="21">
        <f>AH190-Baseline!AH190</f>
        <v>4.3546187071884513E-18</v>
      </c>
      <c r="AI210" s="21">
        <f>AI190-Baseline!AI190</f>
        <v>4.2073610697472958E-18</v>
      </c>
      <c r="AJ210" s="21">
        <f>AJ190-Baseline!AJ190</f>
        <v>4.0848165725701894E-18</v>
      </c>
      <c r="AK210" s="21">
        <f>AK190-Baseline!AK190</f>
        <v>3.9658413325924175E-18</v>
      </c>
      <c r="AL210" s="21">
        <f>AL190-Baseline!AL190</f>
        <v>3.8503313908664242E-18</v>
      </c>
      <c r="AM210" s="21">
        <f>AM190-Baseline!AM190</f>
        <v>3.738185816375169E-18</v>
      </c>
      <c r="AN210" s="21">
        <f>AN190-Baseline!AN190</f>
        <v>3.6293066178399699E-18</v>
      </c>
      <c r="AO210" s="21">
        <f>AO190-Baseline!AO190</f>
        <v>3.5235986580970587E-18</v>
      </c>
      <c r="AP210" s="21">
        <f>AP190-Baseline!AP190</f>
        <v>3.4209695709680174E-18</v>
      </c>
      <c r="AQ210" s="21">
        <f>AQ190-Baseline!AQ190</f>
        <v>3.3213296805514738E-18</v>
      </c>
      <c r="AR210" s="21">
        <f>AR190-Baseline!AR190</f>
        <v>3.2245919228655083E-18</v>
      </c>
      <c r="AS210" s="21">
        <f>AS190-Baseline!AS190</f>
        <v>3.1306717697723381E-18</v>
      </c>
      <c r="AT210" s="21">
        <f>AT190-Baseline!AT190</f>
        <v>3.039487155118775E-18</v>
      </c>
      <c r="AU210" s="21">
        <f>AU190-Baseline!AU190</f>
        <v>2.9509584030279372E-18</v>
      </c>
      <c r="AV210" s="21">
        <f>AV190-Baseline!AV190</f>
        <v>2.8650081582795504E-18</v>
      </c>
      <c r="AW210" s="21">
        <f>AW190-Baseline!AW190</f>
        <v>2.78156131871801E-18</v>
      </c>
      <c r="AX210" s="21">
        <f>AX190-Baseline!AX190</f>
        <v>2.7005449696291359E-18</v>
      </c>
      <c r="AY210" s="21">
        <f>AY190-Baseline!AY190</f>
        <v>2.6218883200282871E-18</v>
      </c>
      <c r="AZ210" s="21">
        <f>AZ190-Baseline!AZ190</f>
        <v>2.5455226408041622E-18</v>
      </c>
      <c r="BA210" s="21">
        <f>BA190-Baseline!BA190</f>
        <v>2.4713812046642351E-18</v>
      </c>
      <c r="BB210" s="21">
        <f>BB190-Baseline!BB190</f>
        <v>2.3993992278293544E-18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14.894267389414768</v>
      </c>
      <c r="F212" s="21">
        <f>F77*F186-Baseline!F77*Baseline!F186</f>
        <v>14.253977298430076</v>
      </c>
      <c r="G212" s="21">
        <f>G77*G186-Baseline!G77*Baseline!G186</f>
        <v>13.524544254969495</v>
      </c>
      <c r="H212" s="21">
        <f>H77*H186-Baseline!H77*Baseline!H186</f>
        <v>12.741417145743583</v>
      </c>
      <c r="I212" s="21">
        <f>I77*I186-Baseline!I77*Baseline!I186</f>
        <v>11.93480365924618</v>
      </c>
      <c r="J212" s="21">
        <f>J77*J186-Baseline!J77*Baseline!J186</f>
        <v>11.874608182203279</v>
      </c>
      <c r="K212" s="21">
        <f>K77*K186-Baseline!K77*Baseline!K186</f>
        <v>11.368782186975533</v>
      </c>
      <c r="L212" s="21">
        <f>L77*L186-Baseline!L77*Baseline!L186</f>
        <v>10.94463784007254</v>
      </c>
      <c r="M212" s="21">
        <f>M77*M186-Baseline!M77*Baseline!M186</f>
        <v>10.632541789453475</v>
      </c>
      <c r="N212" s="21">
        <f>N77*N186-Baseline!N77*Baseline!N186</f>
        <v>10.247971312466939</v>
      </c>
      <c r="O212" s="21">
        <f>O77*O186-Baseline!O77*Baseline!O186</f>
        <v>9.8994831188394929</v>
      </c>
      <c r="P212" s="21">
        <f>P77*P186-Baseline!P77*Baseline!P186</f>
        <v>9.5737507920535698</v>
      </c>
      <c r="Q212" s="21">
        <f>Q77*Q186-Baseline!Q77*Baseline!Q186</f>
        <v>9.2447857193256961</v>
      </c>
      <c r="R212" s="21">
        <f>R77*R186-Baseline!R77*Baseline!R186</f>
        <v>8.9327085037449567</v>
      </c>
      <c r="S212" s="21">
        <f>S77*S186-Baseline!S77*Baseline!S186</f>
        <v>8.6319057732878637</v>
      </c>
      <c r="T212" s="21">
        <f>T77*T186-Baseline!T77*Baseline!T186</f>
        <v>8.3390171981885004</v>
      </c>
      <c r="U212" s="21">
        <f>U77*U186-Baseline!U77*Baseline!U186</f>
        <v>8.0572630427517851</v>
      </c>
      <c r="V212" s="21">
        <f>V77*V186-Baseline!V77*Baseline!V186</f>
        <v>7.7849471478891035</v>
      </c>
      <c r="W212" s="21">
        <f>W77*W186-Baseline!W77*Baseline!W186</f>
        <v>7.5215150220050671</v>
      </c>
      <c r="X212" s="21">
        <f>X77*X186-Baseline!X77*Baseline!X186</f>
        <v>7.267228455289521</v>
      </c>
      <c r="Y212" s="21">
        <f>Y77*Y186-Baseline!Y77*Baseline!Y186</f>
        <v>7.0214892728178988</v>
      </c>
      <c r="Z212" s="21">
        <f>Z77*Z186-Baseline!Z77*Baseline!Z186</f>
        <v>6.7840195804257482</v>
      </c>
      <c r="AA212" s="21">
        <f>AA77*AA186-Baseline!AA77*Baseline!AA186</f>
        <v>6.5546224515404408</v>
      </c>
      <c r="AB212" s="21">
        <f>AB77*AB186-Baseline!AB77*Baseline!AB186</f>
        <v>6.3329681515266634</v>
      </c>
      <c r="AC212" s="21">
        <f>AC77*AC186-Baseline!AC77*Baseline!AC186</f>
        <v>6.1188056597624101</v>
      </c>
      <c r="AD212" s="21">
        <f>AD77*AD186-Baseline!AD77*Baseline!AD186</f>
        <v>5.91189232314834</v>
      </c>
      <c r="AE212" s="21">
        <f>AE77*AE186-Baseline!AE77*Baseline!AE186</f>
        <v>5.7119727484762048</v>
      </c>
      <c r="AF212" s="21">
        <f>AF77*AF186-Baseline!AF77*Baseline!AF186</f>
        <v>5.5188137083437825</v>
      </c>
      <c r="AG212" s="21">
        <f>AG77*AG186-Baseline!AG77*Baseline!AG186</f>
        <v>5.3321876654274449</v>
      </c>
      <c r="AH212" s="21">
        <f>AH77*AH186-Baseline!AH77*Baseline!AH186</f>
        <v>5.1518719820133203</v>
      </c>
      <c r="AI212" s="21">
        <f>AI77*AI186-Baseline!AI77*Baseline!AI186</f>
        <v>4.9776540330404639</v>
      </c>
      <c r="AJ212" s="21">
        <f>AJ77*AJ186-Baseline!AJ77*Baseline!AJ186</f>
        <v>4.8326739042008056</v>
      </c>
      <c r="AK212" s="21">
        <f>AK77*AK186-Baseline!AK77*Baseline!AK186</f>
        <v>4.6919163739180734</v>
      </c>
      <c r="AL212" s="21">
        <f>AL77*AL186-Baseline!AL77*Baseline!AL186</f>
        <v>4.5552586130713877</v>
      </c>
      <c r="AM212" s="21">
        <f>AM77*AM186-Baseline!AM77*Baseline!AM186</f>
        <v>4.4225811911983675</v>
      </c>
      <c r="AN212" s="21">
        <f>AN77*AN186-Baseline!AN77*Baseline!AN186</f>
        <v>4.2937681388318554</v>
      </c>
      <c r="AO212" s="21">
        <f>AO77*AO186-Baseline!AO77*Baseline!AO186</f>
        <v>4.1687069318297016</v>
      </c>
      <c r="AP212" s="21">
        <f>AP77*AP186-Baseline!AP77*Baseline!AP186</f>
        <v>4.0472882852329723</v>
      </c>
      <c r="AQ212" s="21">
        <f>AQ77*AQ186-Baseline!AQ77*Baseline!AQ186</f>
        <v>3.9294061006454823</v>
      </c>
      <c r="AR212" s="21">
        <f>AR77*AR186-Baseline!AR77*Baseline!AR186</f>
        <v>3.8149573796548926</v>
      </c>
      <c r="AS212" s="21">
        <f>AS77*AS186-Baseline!AS77*Baseline!AS186</f>
        <v>3.7038421163973854</v>
      </c>
      <c r="AT212" s="21">
        <f>AT77*AT186-Baseline!AT77*Baseline!AT186</f>
        <v>3.5959632195342501</v>
      </c>
      <c r="AU212" s="21">
        <f>AU77*AU186-Baseline!AU77*Baseline!AU186</f>
        <v>3.4912264268349085</v>
      </c>
      <c r="AV212" s="21">
        <f>AV77*AV186-Baseline!AV77*Baseline!AV186</f>
        <v>3.3895402202461722</v>
      </c>
      <c r="AW212" s="21">
        <f>AW77*AW186-Baseline!AW77*Baseline!AW186</f>
        <v>3.2908157477678537</v>
      </c>
      <c r="AX212" s="21">
        <f>AX77*AX186-Baseline!AX77*Baseline!AX186</f>
        <v>3.1949667454284501</v>
      </c>
      <c r="AY212" s="21">
        <f>AY77*AY186-Baseline!AY77*Baseline!AY186</f>
        <v>3.1019094615800973</v>
      </c>
      <c r="AZ212" s="21">
        <f>AZ77*AZ186-Baseline!AZ77*Baseline!AZ186</f>
        <v>3.0115625840517906</v>
      </c>
      <c r="BA212" s="21">
        <f>BA77*BA186-Baseline!BA77*Baseline!BA186</f>
        <v>2.9238471689868542</v>
      </c>
      <c r="BB212" s="21">
        <f>BB77*BB186-Baseline!BB77*Baseline!BB186</f>
        <v>2.8386865718310235</v>
      </c>
    </row>
    <row r="213" spans="1:54" outlineLevel="2">
      <c r="A213" s="562"/>
      <c r="B213" s="150" t="s">
        <v>493</v>
      </c>
      <c r="C213" s="19"/>
      <c r="D213" s="135" t="s">
        <v>389</v>
      </c>
      <c r="E213" s="21">
        <f>E193-Baseline!E193</f>
        <v>88.808516080473737</v>
      </c>
      <c r="F213" s="21">
        <f>F193-Baseline!F193</f>
        <v>86.503014684200437</v>
      </c>
      <c r="G213" s="21">
        <f>G193-Baseline!G193</f>
        <v>83.224229765534602</v>
      </c>
      <c r="H213" s="21">
        <f>H193-Baseline!H193</f>
        <v>79.486653347444516</v>
      </c>
      <c r="I213" s="21">
        <f>I193-Baseline!I193</f>
        <v>75.720873343247547</v>
      </c>
      <c r="J213" s="21">
        <f>J193-Baseline!J193</f>
        <v>76.598809397945274</v>
      </c>
      <c r="K213" s="21">
        <f>K193-Baseline!K193</f>
        <v>74.300854724495807</v>
      </c>
      <c r="L213" s="21">
        <f>L193-Baseline!L193</f>
        <v>72.690035350182626</v>
      </c>
      <c r="M213" s="21">
        <f>M193-Baseline!M193</f>
        <v>71.745285071194928</v>
      </c>
      <c r="N213" s="21">
        <f>N193-Baseline!N193</f>
        <v>70.020131161360951</v>
      </c>
      <c r="O213" s="21">
        <f>O193-Baseline!O193</f>
        <v>68.689351991836077</v>
      </c>
      <c r="P213" s="21">
        <f>P193-Baseline!P193</f>
        <v>67.444936391746907</v>
      </c>
      <c r="Q213" s="21">
        <f>Q193-Baseline!Q193</f>
        <v>66.108286020555994</v>
      </c>
      <c r="R213" s="21">
        <f>R193-Baseline!R193</f>
        <v>65.013931511495628</v>
      </c>
      <c r="S213" s="21">
        <f>S193-Baseline!S193</f>
        <v>63.740443671653246</v>
      </c>
      <c r="T213" s="21">
        <f>T193-Baseline!T193</f>
        <v>62.4624079093674</v>
      </c>
      <c r="U213" s="21">
        <f>U193-Baseline!U193</f>
        <v>61.20680586685711</v>
      </c>
      <c r="V213" s="21">
        <f>V193-Baseline!V193</f>
        <v>60.129307113922884</v>
      </c>
      <c r="W213" s="21">
        <f>W193-Baseline!W193</f>
        <v>58.892615266670525</v>
      </c>
      <c r="X213" s="21">
        <f>X193-Baseline!X193</f>
        <v>57.826809041255373</v>
      </c>
      <c r="Y213" s="21">
        <f>Y193-Baseline!Y193</f>
        <v>56.616364751340186</v>
      </c>
      <c r="Z213" s="21">
        <f>Z193-Baseline!Z193</f>
        <v>55.565284798945093</v>
      </c>
      <c r="AA213" s="21">
        <f>AA193-Baseline!AA193</f>
        <v>54.52088483506661</v>
      </c>
      <c r="AB213" s="21">
        <f>AB193-Baseline!AB193</f>
        <v>53.483463451254757</v>
      </c>
      <c r="AC213" s="21">
        <f>AC193-Baseline!AC193</f>
        <v>52.424149252200934</v>
      </c>
      <c r="AD213" s="21">
        <f>AD193-Baseline!AD193</f>
        <v>51.382032900133737</v>
      </c>
      <c r="AE213" s="21">
        <f>AE193-Baseline!AE193</f>
        <v>50.362321794699348</v>
      </c>
      <c r="AF213" s="21">
        <f>AF193-Baseline!AF193</f>
        <v>49.348998219093069</v>
      </c>
      <c r="AG213" s="21">
        <f>AG193-Baseline!AG193</f>
        <v>48.344270669988369</v>
      </c>
      <c r="AH213" s="21">
        <f>AH193-Baseline!AH193</f>
        <v>47.350433122608237</v>
      </c>
      <c r="AI213" s="21">
        <f>AI193-Baseline!AI193</f>
        <v>46.370225008663205</v>
      </c>
      <c r="AJ213" s="21">
        <f>AJ193-Baseline!AJ193</f>
        <v>45.622790274995282</v>
      </c>
      <c r="AK213" s="21">
        <f>AK193-Baseline!AK193</f>
        <v>44.878870005068919</v>
      </c>
      <c r="AL213" s="21">
        <f>AL193-Baseline!AL193</f>
        <v>44.139521081194651</v>
      </c>
      <c r="AM213" s="21">
        <f>AM193-Baseline!AM193</f>
        <v>43.405333820105326</v>
      </c>
      <c r="AN213" s="21">
        <f>AN193-Baseline!AN193</f>
        <v>42.676572681184922</v>
      </c>
      <c r="AO213" s="21">
        <f>AO193-Baseline!AO193</f>
        <v>41.953365468919884</v>
      </c>
      <c r="AP213" s="21">
        <f>AP193-Baseline!AP193</f>
        <v>41.236036362185651</v>
      </c>
      <c r="AQ213" s="21">
        <f>AQ193-Baseline!AQ193</f>
        <v>40.524930365866439</v>
      </c>
      <c r="AR213" s="21">
        <f>AR193-Baseline!AR193</f>
        <v>39.820283278233177</v>
      </c>
      <c r="AS213" s="21">
        <f>AS193-Baseline!AS193</f>
        <v>39.122299540938286</v>
      </c>
      <c r="AT213" s="21">
        <f>AT193-Baseline!AT193</f>
        <v>38.431184742579006</v>
      </c>
      <c r="AU213" s="21">
        <f>AU193-Baseline!AU193</f>
        <v>37.747141706261147</v>
      </c>
      <c r="AV213" s="21">
        <f>AV193-Baseline!AV193</f>
        <v>37.070347128547553</v>
      </c>
      <c r="AW213" s="21">
        <f>AW193-Baseline!AW193</f>
        <v>36.400954931406382</v>
      </c>
      <c r="AX213" s="21">
        <f>AX193-Baseline!AX193</f>
        <v>35.739106941537095</v>
      </c>
      <c r="AY213" s="21">
        <f>AY193-Baseline!AY193</f>
        <v>35.0849327674458</v>
      </c>
      <c r="AZ213" s="21">
        <f>AZ193-Baseline!AZ193</f>
        <v>34.4385476249549</v>
      </c>
      <c r="BA213" s="21">
        <f>BA193-Baseline!BA193</f>
        <v>33.800052296954135</v>
      </c>
      <c r="BB213" s="21">
        <f>BB193-Baseline!BB193</f>
        <v>33.169535184712828</v>
      </c>
    </row>
    <row r="214" spans="1:54" outlineLevel="2">
      <c r="A214" s="562"/>
      <c r="B214" s="150" t="s">
        <v>494</v>
      </c>
      <c r="C214" s="19"/>
      <c r="D214" s="135" t="s">
        <v>389</v>
      </c>
      <c r="E214" s="21">
        <f>E194-Baseline!E194</f>
        <v>44.474533799234045</v>
      </c>
      <c r="F214" s="21">
        <f>F194-Baseline!F194</f>
        <v>43.210778456239495</v>
      </c>
      <c r="G214" s="21">
        <f>G194-Baseline!G194</f>
        <v>41.623868066776865</v>
      </c>
      <c r="H214" s="21">
        <f>H194-Baseline!H194</f>
        <v>39.810836310586836</v>
      </c>
      <c r="I214" s="21">
        <f>I194-Baseline!I194</f>
        <v>37.858431309390809</v>
      </c>
      <c r="J214" s="21">
        <f>J194-Baseline!J194</f>
        <v>38.24110156559334</v>
      </c>
      <c r="K214" s="21">
        <f>K194-Baseline!K194</f>
        <v>37.169679895766087</v>
      </c>
      <c r="L214" s="21">
        <f>L194-Baseline!L194</f>
        <v>36.327878781398603</v>
      </c>
      <c r="M214" s="21">
        <f>M194-Baseline!M194</f>
        <v>35.829398087582213</v>
      </c>
      <c r="N214" s="21">
        <f>N194-Baseline!N194</f>
        <v>35.059368124990279</v>
      </c>
      <c r="O214" s="21">
        <f>O194-Baseline!O194</f>
        <v>34.38289748213564</v>
      </c>
      <c r="P214" s="21">
        <f>P194-Baseline!P194</f>
        <v>33.757932531125341</v>
      </c>
      <c r="Q214" s="21">
        <f>Q194-Baseline!Q194</f>
        <v>33.094387008085718</v>
      </c>
      <c r="R214" s="21">
        <f>R194-Baseline!R194</f>
        <v>32.464178950150156</v>
      </c>
      <c r="S214" s="21">
        <f>S194-Baseline!S194</f>
        <v>31.841534917981829</v>
      </c>
      <c r="T214" s="21">
        <f>T194-Baseline!T194</f>
        <v>31.222538914654354</v>
      </c>
      <c r="U214" s="21">
        <f>U194-Baseline!U194</f>
        <v>30.620122957297809</v>
      </c>
      <c r="V214" s="21">
        <f>V194-Baseline!V194</f>
        <v>30.029015841701277</v>
      </c>
      <c r="W214" s="21">
        <f>W194-Baseline!W194</f>
        <v>29.448067501088001</v>
      </c>
      <c r="X214" s="21">
        <f>X194-Baseline!X194</f>
        <v>28.879277774834033</v>
      </c>
      <c r="Y214" s="21">
        <f>Y194-Baseline!Y194</f>
        <v>28.321274537542763</v>
      </c>
      <c r="Z214" s="21">
        <f>Z194-Baseline!Z194</f>
        <v>27.773888794214898</v>
      </c>
      <c r="AA214" s="21">
        <f>AA194-Baseline!AA194</f>
        <v>27.237254128877392</v>
      </c>
      <c r="AB214" s="21">
        <f>AB194-Baseline!AB194</f>
        <v>26.710928690821827</v>
      </c>
      <c r="AC214" s="21">
        <f>AC194-Baseline!AC194</f>
        <v>26.17791304243811</v>
      </c>
      <c r="AD214" s="21">
        <f>AD194-Baseline!AD194</f>
        <v>25.65347172862942</v>
      </c>
      <c r="AE214" s="21">
        <f>AE194-Baseline!AE194</f>
        <v>25.135864014266041</v>
      </c>
      <c r="AF214" s="21">
        <f>AF194-Baseline!AF194</f>
        <v>24.624055085933037</v>
      </c>
      <c r="AG214" s="21">
        <f>AG194-Baseline!AG194</f>
        <v>24.117610992089862</v>
      </c>
      <c r="AH214" s="21">
        <f>AH194-Baseline!AH194</f>
        <v>23.616786637560931</v>
      </c>
      <c r="AI214" s="21">
        <f>AI194-Baseline!AI194</f>
        <v>23.122738358000319</v>
      </c>
      <c r="AJ214" s="21">
        <f>AJ194-Baseline!AJ194</f>
        <v>22.74500816490869</v>
      </c>
      <c r="AK214" s="21">
        <f>AK194-Baseline!AK194</f>
        <v>22.36957626471299</v>
      </c>
      <c r="AL214" s="21">
        <f>AL194-Baseline!AL194</f>
        <v>21.996669588795893</v>
      </c>
      <c r="AM214" s="21">
        <f>AM194-Baseline!AM194</f>
        <v>21.626530557845374</v>
      </c>
      <c r="AN214" s="21">
        <f>AN194-Baseline!AN194</f>
        <v>21.259329719836554</v>
      </c>
      <c r="AO214" s="21">
        <f>AO194-Baseline!AO194</f>
        <v>20.895156757843804</v>
      </c>
      <c r="AP214" s="21">
        <f>AP194-Baseline!AP194</f>
        <v>20.534152678534006</v>
      </c>
      <c r="AQ214" s="21">
        <f>AQ194-Baseline!AQ194</f>
        <v>20.176454138691028</v>
      </c>
      <c r="AR214" s="21">
        <f>AR194-Baseline!AR194</f>
        <v>19.822177233872228</v>
      </c>
      <c r="AS214" s="21">
        <f>AS194-Baseline!AS194</f>
        <v>19.47142155850635</v>
      </c>
      <c r="AT214" s="21">
        <f>AT194-Baseline!AT194</f>
        <v>19.124279954346072</v>
      </c>
      <c r="AU214" s="21">
        <f>AU194-Baseline!AU194</f>
        <v>18.780841914795193</v>
      </c>
      <c r="AV214" s="21">
        <f>AV194-Baseline!AV194</f>
        <v>18.44118690988326</v>
      </c>
      <c r="AW214" s="21">
        <f>AW194-Baseline!AW194</f>
        <v>18.105385315022893</v>
      </c>
      <c r="AX214" s="21">
        <f>AX194-Baseline!AX194</f>
        <v>17.77350037008609</v>
      </c>
      <c r="AY214" s="21">
        <f>AY194-Baseline!AY194</f>
        <v>17.44558895350421</v>
      </c>
      <c r="AZ214" s="21">
        <f>AZ194-Baseline!AZ194</f>
        <v>17.121701384077014</v>
      </c>
      <c r="BA214" s="21">
        <f>BA194-Baseline!BA194</f>
        <v>16.801881373982685</v>
      </c>
      <c r="BB214" s="21">
        <f>BB194-Baseline!BB194</f>
        <v>16.486166660509006</v>
      </c>
    </row>
    <row r="215" spans="1:54" outlineLevel="2">
      <c r="A215" s="562"/>
      <c r="B215" s="150" t="s">
        <v>495</v>
      </c>
      <c r="C215" s="19"/>
      <c r="D215" s="135" t="s">
        <v>389</v>
      </c>
      <c r="E215" s="21">
        <f>E195-Baseline!E195</f>
        <v>133.42360136609773</v>
      </c>
      <c r="F215" s="21">
        <f>F195-Baseline!F195</f>
        <v>129.63233533847267</v>
      </c>
      <c r="G215" s="21">
        <f>G195-Baseline!G195</f>
        <v>124.87160420033064</v>
      </c>
      <c r="H215" s="21">
        <f>H195-Baseline!H195</f>
        <v>119.43250893176052</v>
      </c>
      <c r="I215" s="21">
        <f>I195-Baseline!I195</f>
        <v>113.57529392817244</v>
      </c>
      <c r="J215" s="21">
        <f>J195-Baseline!J195</f>
        <v>114.72330467158305</v>
      </c>
      <c r="K215" s="21">
        <f>K195-Baseline!K195</f>
        <v>111.50903968729824</v>
      </c>
      <c r="L215" s="21">
        <f>L195-Baseline!L195</f>
        <v>108.9836363441958</v>
      </c>
      <c r="M215" s="21">
        <f>M195-Baseline!M195</f>
        <v>107.48819424018525</v>
      </c>
      <c r="N215" s="21">
        <f>N195-Baseline!N195</f>
        <v>105.17810435322545</v>
      </c>
      <c r="O215" s="21">
        <f>O195-Baseline!O195</f>
        <v>103.14869244640693</v>
      </c>
      <c r="P215" s="21">
        <f>P195-Baseline!P195</f>
        <v>101.27379761369076</v>
      </c>
      <c r="Q215" s="21">
        <f>Q195-Baseline!Q195</f>
        <v>99.28316102425714</v>
      </c>
      <c r="R215" s="21">
        <f>R195-Baseline!R195</f>
        <v>97.392536850450469</v>
      </c>
      <c r="S215" s="21">
        <f>S195-Baseline!S195</f>
        <v>95.524604735629268</v>
      </c>
      <c r="T215" s="21">
        <f>T195-Baseline!T195</f>
        <v>93.667616726268335</v>
      </c>
      <c r="U215" s="21">
        <f>U195-Baseline!U195</f>
        <v>91.860368888990294</v>
      </c>
      <c r="V215" s="21">
        <f>V195-Baseline!V195</f>
        <v>90.087047508584803</v>
      </c>
      <c r="W215" s="21">
        <f>W195-Baseline!W195</f>
        <v>88.344202503264015</v>
      </c>
      <c r="X215" s="21">
        <f>X195-Baseline!X195</f>
        <v>86.637833324502097</v>
      </c>
      <c r="Y215" s="21">
        <f>Y195-Baseline!Y195</f>
        <v>84.963823612628275</v>
      </c>
      <c r="Z215" s="21">
        <f>Z195-Baseline!Z195</f>
        <v>83.321666368249538</v>
      </c>
      <c r="AA215" s="21">
        <f>AA195-Baseline!AA195</f>
        <v>81.711762400540579</v>
      </c>
      <c r="AB215" s="21">
        <f>AB195-Baseline!AB195</f>
        <v>80.132786072465478</v>
      </c>
      <c r="AC215" s="21">
        <f>AC195-Baseline!AC195</f>
        <v>78.533739128056254</v>
      </c>
      <c r="AD215" s="21">
        <f>AD195-Baseline!AD195</f>
        <v>76.960415187424317</v>
      </c>
      <c r="AE215" s="21">
        <f>AE195-Baseline!AE195</f>
        <v>75.407592045246219</v>
      </c>
      <c r="AF215" s="21">
        <f>AF195-Baseline!AF195</f>
        <v>73.872165261313526</v>
      </c>
      <c r="AG215" s="21">
        <f>AG195-Baseline!AG195</f>
        <v>72.352832978750897</v>
      </c>
      <c r="AH215" s="21">
        <f>AH195-Baseline!AH195</f>
        <v>70.850359915675156</v>
      </c>
      <c r="AI215" s="21">
        <f>AI195-Baseline!AI195</f>
        <v>69.368215077336217</v>
      </c>
      <c r="AJ215" s="21">
        <f>AJ195-Baseline!AJ195</f>
        <v>68.235024498286791</v>
      </c>
      <c r="AK215" s="21">
        <f>AK195-Baseline!AK195</f>
        <v>67.10872879783139</v>
      </c>
      <c r="AL215" s="21">
        <f>AL195-Baseline!AL195</f>
        <v>65.99000877018787</v>
      </c>
      <c r="AM215" s="21">
        <f>AM195-Baseline!AM195</f>
        <v>64.879591677545292</v>
      </c>
      <c r="AN215" s="21">
        <f>AN195-Baseline!AN195</f>
        <v>63.777989163668423</v>
      </c>
      <c r="AO215" s="21">
        <f>AO195-Baseline!AO195</f>
        <v>62.685470277813089</v>
      </c>
      <c r="AP215" s="21">
        <f>AP195-Baseline!AP195</f>
        <v>61.602458039998176</v>
      </c>
      <c r="AQ215" s="21">
        <f>AQ195-Baseline!AQ195</f>
        <v>60.52936242058108</v>
      </c>
      <c r="AR215" s="21">
        <f>AR195-Baseline!AR195</f>
        <v>59.466531706229105</v>
      </c>
      <c r="AS215" s="21">
        <f>AS195-Baseline!AS195</f>
        <v>58.414264680220178</v>
      </c>
      <c r="AT215" s="21">
        <f>AT195-Baseline!AT195</f>
        <v>57.372839867819238</v>
      </c>
      <c r="AU215" s="21">
        <f>AU195-Baseline!AU195</f>
        <v>56.342525749239137</v>
      </c>
      <c r="AV215" s="21">
        <f>AV195-Baseline!AV195</f>
        <v>55.32356073456797</v>
      </c>
      <c r="AW215" s="21">
        <f>AW195-Baseline!AW195</f>
        <v>54.316155950043196</v>
      </c>
      <c r="AX215" s="21">
        <f>AX195-Baseline!AX195</f>
        <v>53.320501115281317</v>
      </c>
      <c r="AY215" s="21">
        <f>AY195-Baseline!AY195</f>
        <v>52.336766865577403</v>
      </c>
      <c r="AZ215" s="21">
        <f>AZ195-Baseline!AZ195</f>
        <v>51.365104157330926</v>
      </c>
      <c r="BA215" s="21">
        <f>BA195-Baseline!BA195</f>
        <v>50.405644127076691</v>
      </c>
      <c r="BB215" s="21">
        <f>BB195-Baseline!BB195</f>
        <v>49.458499986678333</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E200-Baseline!E200</f>
        <v>104.32969163016872</v>
      </c>
      <c r="F220" s="21">
        <f>F200-Baseline!F200</f>
        <v>101.3993627779676</v>
      </c>
      <c r="G220" s="21">
        <f>G200-Baseline!G200</f>
        <v>97.403900420956347</v>
      </c>
      <c r="H220" s="21">
        <f>H200-Baseline!H200</f>
        <v>92.893442805086607</v>
      </c>
      <c r="I220" s="21">
        <f>I200-Baseline!I200</f>
        <v>88.32897153774536</v>
      </c>
      <c r="J220" s="21">
        <f>J200-Baseline!J200</f>
        <v>88.624646053680252</v>
      </c>
      <c r="K220" s="21">
        <f>K200-Baseline!K200</f>
        <v>85.806112066706163</v>
      </c>
      <c r="L220" s="21">
        <f>L200-Baseline!L200</f>
        <v>83.757429139416089</v>
      </c>
      <c r="M220" s="21">
        <f>M200-Baseline!M200</f>
        <v>82.487837571396028</v>
      </c>
      <c r="N220" s="21">
        <f>N200-Baseline!N200</f>
        <v>80.366284893726174</v>
      </c>
      <c r="O220" s="21">
        <f>O200-Baseline!O200</f>
        <v>78.676052141028038</v>
      </c>
      <c r="P220" s="21">
        <f>P200-Baseline!P200</f>
        <v>77.095750509744789</v>
      </c>
      <c r="Q220" s="21">
        <f>Q200-Baseline!Q200</f>
        <v>75.420744523328025</v>
      </c>
      <c r="R220" s="21">
        <f>R200-Baseline!R200</f>
        <v>74.005639456949126</v>
      </c>
      <c r="S220" s="21">
        <f>S200-Baseline!S200</f>
        <v>72.423349221756425</v>
      </c>
      <c r="T220" s="21">
        <f>T200-Baseline!T200</f>
        <v>70.845057690550249</v>
      </c>
      <c r="U220" s="21">
        <f>U200-Baseline!U200</f>
        <v>69.300927768632306</v>
      </c>
      <c r="V220" s="21">
        <f>V200-Baseline!V200</f>
        <v>67.944895961703324</v>
      </c>
      <c r="W220" s="21">
        <f>W200-Baseline!W200</f>
        <v>66.439076482156011</v>
      </c>
      <c r="X220" s="21">
        <f>X200-Baseline!X200</f>
        <v>65.113776818592015</v>
      </c>
      <c r="Y220" s="21">
        <f>Y200-Baseline!Y200</f>
        <v>63.652843892445709</v>
      </c>
      <c r="Z220" s="21">
        <f>Z200-Baseline!Z200</f>
        <v>62.359972705155123</v>
      </c>
      <c r="AA220" s="21">
        <f>AA200-Baseline!AA200</f>
        <v>61.082254100244242</v>
      </c>
      <c r="AB220" s="21">
        <f>AB200-Baseline!AB200</f>
        <v>59.819630597875566</v>
      </c>
      <c r="AC220" s="21">
        <f>AC200-Baseline!AC200</f>
        <v>58.542954911963342</v>
      </c>
      <c r="AD220" s="21">
        <f>AD200-Baseline!AD200</f>
        <v>57.293925223282073</v>
      </c>
      <c r="AE220" s="21">
        <f>AE200-Baseline!AE200</f>
        <v>56.074294543175554</v>
      </c>
      <c r="AF220" s="21">
        <f>AF200-Baseline!AF200</f>
        <v>54.867811927436854</v>
      </c>
      <c r="AG220" s="21">
        <f>AG200-Baseline!AG200</f>
        <v>53.676458335415816</v>
      </c>
      <c r="AH220" s="21">
        <f>AH200-Baseline!AH200</f>
        <v>52.502305104621556</v>
      </c>
      <c r="AI220" s="21">
        <f>AI200-Baseline!AI200</f>
        <v>51.347879041703671</v>
      </c>
      <c r="AJ220" s="21">
        <f>AJ200-Baseline!AJ200</f>
        <v>50.455464179196085</v>
      </c>
      <c r="AK220" s="21">
        <f>AK200-Baseline!AK200</f>
        <v>49.570786378986995</v>
      </c>
      <c r="AL220" s="21">
        <f>AL200-Baseline!AL200</f>
        <v>48.694779694266039</v>
      </c>
      <c r="AM220" s="21">
        <f>AM200-Baseline!AM200</f>
        <v>47.827915011303695</v>
      </c>
      <c r="AN220" s="21">
        <f>AN200-Baseline!AN200</f>
        <v>46.97034082001678</v>
      </c>
      <c r="AO220" s="21">
        <f>AO200-Baseline!AO200</f>
        <v>46.122072400749587</v>
      </c>
      <c r="AP220" s="21">
        <f>AP200-Baseline!AP200</f>
        <v>45.283324647418624</v>
      </c>
      <c r="AQ220" s="21">
        <f>AQ200-Baseline!AQ200</f>
        <v>44.454336466511919</v>
      </c>
      <c r="AR220" s="21">
        <f>AR200-Baseline!AR200</f>
        <v>43.635240657888069</v>
      </c>
      <c r="AS220" s="21">
        <f>AS200-Baseline!AS200</f>
        <v>42.826141657335668</v>
      </c>
      <c r="AT220" s="21">
        <f>AT200-Baseline!AT200</f>
        <v>42.027147962113254</v>
      </c>
      <c r="AU220" s="21">
        <f>AU200-Baseline!AU200</f>
        <v>41.238368133096053</v>
      </c>
      <c r="AV220" s="21">
        <f>AV200-Baseline!AV200</f>
        <v>40.459887348793728</v>
      </c>
      <c r="AW220" s="21">
        <f>AW200-Baseline!AW200</f>
        <v>39.691770679174233</v>
      </c>
      <c r="AX220" s="21">
        <f>AX200-Baseline!AX200</f>
        <v>38.934073686965547</v>
      </c>
      <c r="AY220" s="21">
        <f>AY200-Baseline!AY200</f>
        <v>38.186842229025899</v>
      </c>
      <c r="AZ220" s="21">
        <f>AZ200-Baseline!AZ200</f>
        <v>37.450110209006688</v>
      </c>
      <c r="BA220" s="21">
        <f>BA200-Baseline!BA200</f>
        <v>36.723899465940988</v>
      </c>
      <c r="BB220" s="21">
        <f>BB200-Baseline!BB200</f>
        <v>36.008221756543854</v>
      </c>
    </row>
    <row r="221" spans="1:54" outlineLevel="2">
      <c r="A221" s="562"/>
      <c r="B221" s="150" t="s">
        <v>498</v>
      </c>
      <c r="C221" s="19"/>
      <c r="D221" s="135" t="s">
        <v>389</v>
      </c>
      <c r="E221" s="21">
        <f>E201-Baseline!E201</f>
        <v>59.995709348929026</v>
      </c>
      <c r="F221" s="21">
        <f>F201-Baseline!F201</f>
        <v>58.107126550006654</v>
      </c>
      <c r="G221" s="21">
        <f>G201-Baseline!G201</f>
        <v>55.80353872219861</v>
      </c>
      <c r="H221" s="21">
        <f>H201-Baseline!H201</f>
        <v>53.217625768228928</v>
      </c>
      <c r="I221" s="21">
        <f>I201-Baseline!I201</f>
        <v>50.466529503888623</v>
      </c>
      <c r="J221" s="21">
        <f>J201-Baseline!J201</f>
        <v>50.266938221328317</v>
      </c>
      <c r="K221" s="21">
        <f>K201-Baseline!K201</f>
        <v>48.674937237976437</v>
      </c>
      <c r="L221" s="21">
        <f>L201-Baseline!L201</f>
        <v>47.395272570632073</v>
      </c>
      <c r="M221" s="21">
        <f>M201-Baseline!M201</f>
        <v>46.571950587783306</v>
      </c>
      <c r="N221" s="21">
        <f>N201-Baseline!N201</f>
        <v>45.405521857355509</v>
      </c>
      <c r="O221" s="21">
        <f>O201-Baseline!O201</f>
        <v>44.369597631327608</v>
      </c>
      <c r="P221" s="21">
        <f>P201-Baseline!P201</f>
        <v>43.408746649123231</v>
      </c>
      <c r="Q221" s="21">
        <f>Q201-Baseline!Q201</f>
        <v>42.406845510857757</v>
      </c>
      <c r="R221" s="21">
        <f>R201-Baseline!R201</f>
        <v>41.455886895603662</v>
      </c>
      <c r="S221" s="21">
        <f>S201-Baseline!S201</f>
        <v>40.524440468085004</v>
      </c>
      <c r="T221" s="21">
        <f>T201-Baseline!T201</f>
        <v>39.605188695837199</v>
      </c>
      <c r="U221" s="21">
        <f>U201-Baseline!U201</f>
        <v>38.714244859072998</v>
      </c>
      <c r="V221" s="21">
        <f>V201-Baseline!V201</f>
        <v>37.844604689481713</v>
      </c>
      <c r="W221" s="21">
        <f>W201-Baseline!W201</f>
        <v>36.994528716573491</v>
      </c>
      <c r="X221" s="21">
        <f>X201-Baseline!X201</f>
        <v>36.166245552170672</v>
      </c>
      <c r="Y221" s="21">
        <f>Y201-Baseline!Y201</f>
        <v>35.357753678648287</v>
      </c>
      <c r="Z221" s="21">
        <f>Z201-Baseline!Z201</f>
        <v>34.568576700424927</v>
      </c>
      <c r="AA221" s="21">
        <f>AA201-Baseline!AA201</f>
        <v>33.798623394055021</v>
      </c>
      <c r="AB221" s="21">
        <f>AB201-Baseline!AB201</f>
        <v>33.04709583744264</v>
      </c>
      <c r="AC221" s="21">
        <f>AC201-Baseline!AC201</f>
        <v>32.296718702200522</v>
      </c>
      <c r="AD221" s="21">
        <f>AD201-Baseline!AD201</f>
        <v>31.56536405177776</v>
      </c>
      <c r="AE221" s="21">
        <f>AE201-Baseline!AE201</f>
        <v>30.847836762742247</v>
      </c>
      <c r="AF221" s="21">
        <f>AF201-Baseline!AF201</f>
        <v>30.142868794276819</v>
      </c>
      <c r="AG221" s="21">
        <f>AG201-Baseline!AG201</f>
        <v>29.449798657517306</v>
      </c>
      <c r="AH221" s="21">
        <f>AH201-Baseline!AH201</f>
        <v>28.768658619574254</v>
      </c>
      <c r="AI221" s="21">
        <f>AI201-Baseline!AI201</f>
        <v>28.100392391040785</v>
      </c>
      <c r="AJ221" s="21">
        <f>AJ201-Baseline!AJ201</f>
        <v>27.577682069109496</v>
      </c>
      <c r="AK221" s="21">
        <f>AK201-Baseline!AK201</f>
        <v>27.061492638631062</v>
      </c>
      <c r="AL221" s="21">
        <f>AL201-Baseline!AL201</f>
        <v>26.55192820186728</v>
      </c>
      <c r="AM221" s="21">
        <f>AM201-Baseline!AM201</f>
        <v>26.049111749043742</v>
      </c>
      <c r="AN221" s="21">
        <f>AN201-Baseline!AN201</f>
        <v>25.553097858668409</v>
      </c>
      <c r="AO221" s="21">
        <f>AO201-Baseline!AO201</f>
        <v>25.063863689673504</v>
      </c>
      <c r="AP221" s="21">
        <f>AP201-Baseline!AP201</f>
        <v>24.58144096376698</v>
      </c>
      <c r="AQ221" s="21">
        <f>AQ201-Baseline!AQ201</f>
        <v>24.105860239336511</v>
      </c>
      <c r="AR221" s="21">
        <f>AR201-Baseline!AR201</f>
        <v>23.63713461352712</v>
      </c>
      <c r="AS221" s="21">
        <f>AS201-Baseline!AS201</f>
        <v>23.175263674903736</v>
      </c>
      <c r="AT221" s="21">
        <f>AT201-Baseline!AT201</f>
        <v>22.720243173880323</v>
      </c>
      <c r="AU221" s="21">
        <f>AU201-Baseline!AU201</f>
        <v>22.272068341630103</v>
      </c>
      <c r="AV221" s="21">
        <f>AV201-Baseline!AV201</f>
        <v>21.830727130129432</v>
      </c>
      <c r="AW221" s="21">
        <f>AW201-Baseline!AW201</f>
        <v>21.396201062790748</v>
      </c>
      <c r="AX221" s="21">
        <f>AX201-Baseline!AX201</f>
        <v>20.968467115514539</v>
      </c>
      <c r="AY221" s="21">
        <f>AY201-Baseline!AY201</f>
        <v>20.547498415084306</v>
      </c>
      <c r="AZ221" s="21">
        <f>AZ201-Baseline!AZ201</f>
        <v>20.133263968128805</v>
      </c>
      <c r="BA221" s="21">
        <f>BA201-Baseline!BA201</f>
        <v>19.725728542969538</v>
      </c>
      <c r="BB221" s="21">
        <f>BB201-Baseline!BB201</f>
        <v>19.324853232340029</v>
      </c>
    </row>
    <row r="222" spans="1:54" outlineLevel="2">
      <c r="A222" s="563"/>
      <c r="B222" s="150" t="s">
        <v>499</v>
      </c>
      <c r="C222" s="19"/>
      <c r="D222" s="135" t="s">
        <v>389</v>
      </c>
      <c r="E222" s="21">
        <f>E202-Baseline!E202</f>
        <v>148.94477691579272</v>
      </c>
      <c r="F222" s="21">
        <f>F202-Baseline!F202</f>
        <v>144.52868343223983</v>
      </c>
      <c r="G222" s="21">
        <f>G202-Baseline!G202</f>
        <v>139.05127485575238</v>
      </c>
      <c r="H222" s="21">
        <f>H202-Baseline!H202</f>
        <v>132.83929838940261</v>
      </c>
      <c r="I222" s="21">
        <f>I202-Baseline!I202</f>
        <v>126.18339212267026</v>
      </c>
      <c r="J222" s="21">
        <f>J202-Baseline!J202</f>
        <v>126.74914132731803</v>
      </c>
      <c r="K222" s="21">
        <f>K202-Baseline!K202</f>
        <v>123.01429702950858</v>
      </c>
      <c r="L222" s="21">
        <f>L202-Baseline!L202</f>
        <v>120.05103013342926</v>
      </c>
      <c r="M222" s="21">
        <f>M202-Baseline!M202</f>
        <v>118.23074674038635</v>
      </c>
      <c r="N222" s="21">
        <f>N202-Baseline!N202</f>
        <v>115.52425808559067</v>
      </c>
      <c r="O222" s="21">
        <f>O202-Baseline!O202</f>
        <v>113.13539259559889</v>
      </c>
      <c r="P222" s="21">
        <f>P202-Baseline!P202</f>
        <v>110.92461173168864</v>
      </c>
      <c r="Q222" s="21">
        <f>Q202-Baseline!Q202</f>
        <v>108.59561952702917</v>
      </c>
      <c r="R222" s="21">
        <f>R202-Baseline!R202</f>
        <v>106.38424479590398</v>
      </c>
      <c r="S222" s="21">
        <f>S202-Baseline!S202</f>
        <v>104.20751028573244</v>
      </c>
      <c r="T222" s="21">
        <f>T202-Baseline!T202</f>
        <v>102.05026650745118</v>
      </c>
      <c r="U222" s="21">
        <f>U202-Baseline!U202</f>
        <v>99.954490790765476</v>
      </c>
      <c r="V222" s="21">
        <f>V202-Baseline!V202</f>
        <v>97.902636356365235</v>
      </c>
      <c r="W222" s="21">
        <f>W202-Baseline!W202</f>
        <v>95.890663718749508</v>
      </c>
      <c r="X222" s="21">
        <f>X202-Baseline!X202</f>
        <v>93.924801101838739</v>
      </c>
      <c r="Y222" s="21">
        <f>Y202-Baseline!Y202</f>
        <v>92.000302753733806</v>
      </c>
      <c r="Z222" s="21">
        <f>Z202-Baseline!Z202</f>
        <v>90.116354274459567</v>
      </c>
      <c r="AA222" s="21">
        <f>AA202-Baseline!AA202</f>
        <v>88.273131665718211</v>
      </c>
      <c r="AB222" s="21">
        <f>AB202-Baseline!AB202</f>
        <v>86.468953219086288</v>
      </c>
      <c r="AC222" s="21">
        <f>AC202-Baseline!AC202</f>
        <v>84.65254478781867</v>
      </c>
      <c r="AD222" s="21">
        <f>AD202-Baseline!AD202</f>
        <v>82.872307510572654</v>
      </c>
      <c r="AE222" s="21">
        <f>AE202-Baseline!AE202</f>
        <v>81.119564793722418</v>
      </c>
      <c r="AF222" s="21">
        <f>AF202-Baseline!AF202</f>
        <v>79.390978969657311</v>
      </c>
      <c r="AG222" s="21">
        <f>AG202-Baseline!AG202</f>
        <v>77.685020644178337</v>
      </c>
      <c r="AH222" s="21">
        <f>AH202-Baseline!AH202</f>
        <v>76.002231897688475</v>
      </c>
      <c r="AI222" s="21">
        <f>AI202-Baseline!AI202</f>
        <v>74.345869110376682</v>
      </c>
      <c r="AJ222" s="21">
        <f>AJ202-Baseline!AJ202</f>
        <v>73.067698402487594</v>
      </c>
      <c r="AK222" s="21">
        <f>AK202-Baseline!AK202</f>
        <v>71.800645171749466</v>
      </c>
      <c r="AL222" s="21">
        <f>AL202-Baseline!AL202</f>
        <v>70.545267383259258</v>
      </c>
      <c r="AM222" s="21">
        <f>AM202-Baseline!AM202</f>
        <v>69.302172868743654</v>
      </c>
      <c r="AN222" s="21">
        <f>AN202-Baseline!AN202</f>
        <v>68.071757302500274</v>
      </c>
      <c r="AO222" s="21">
        <f>AO202-Baseline!AO202</f>
        <v>66.854177209642785</v>
      </c>
      <c r="AP222" s="21">
        <f>AP202-Baseline!AP202</f>
        <v>65.649746325231149</v>
      </c>
      <c r="AQ222" s="21">
        <f>AQ202-Baseline!AQ202</f>
        <v>64.45876852122656</v>
      </c>
      <c r="AR222" s="21">
        <f>AR202-Baseline!AR202</f>
        <v>63.281489085883997</v>
      </c>
      <c r="AS222" s="21">
        <f>AS202-Baseline!AS202</f>
        <v>62.11810679661756</v>
      </c>
      <c r="AT222" s="21">
        <f>AT202-Baseline!AT202</f>
        <v>60.968803087353486</v>
      </c>
      <c r="AU222" s="21">
        <f>AU202-Baseline!AU202</f>
        <v>59.833752176074043</v>
      </c>
      <c r="AV222" s="21">
        <f>AV202-Baseline!AV202</f>
        <v>58.713100954814145</v>
      </c>
      <c r="AW222" s="21">
        <f>AW202-Baseline!AW202</f>
        <v>57.606971697811048</v>
      </c>
      <c r="AX222" s="21">
        <f>AX202-Baseline!AX202</f>
        <v>56.515467860709769</v>
      </c>
      <c r="AY222" s="21">
        <f>AY202-Baseline!AY202</f>
        <v>55.438676327157502</v>
      </c>
      <c r="AZ222" s="21">
        <f>AZ202-Baseline!AZ202</f>
        <v>54.376666741382714</v>
      </c>
      <c r="BA222" s="21">
        <f>BA202-Baseline!BA202</f>
        <v>53.329491296063544</v>
      </c>
      <c r="BB222" s="21">
        <f>BB202-Baseline!BB202</f>
        <v>52.29718655850936</v>
      </c>
    </row>
    <row r="223" spans="1:54" outlineLevel="2">
      <c r="B223" s="19"/>
      <c r="C223" s="19"/>
      <c r="D223" s="19"/>
      <c r="E223" s="15"/>
    </row>
    <row r="224" spans="1:54" outlineLevel="2">
      <c r="A224" s="561" t="s">
        <v>500</v>
      </c>
      <c r="B224" s="150" t="s">
        <v>497</v>
      </c>
      <c r="C224" s="19"/>
      <c r="D224" s="135" t="s">
        <v>389</v>
      </c>
      <c r="E224" s="21">
        <f>E204-Baseline!E204</f>
        <v>104.32969163016872</v>
      </c>
      <c r="F224" s="21">
        <f>F204-Baseline!F204</f>
        <v>205.72905440813634</v>
      </c>
      <c r="G224" s="21">
        <f>G204-Baseline!G204</f>
        <v>303.13295482909268</v>
      </c>
      <c r="H224" s="21">
        <f>H204-Baseline!H204</f>
        <v>396.02639763417926</v>
      </c>
      <c r="I224" s="21">
        <f>I204-Baseline!I204</f>
        <v>484.35536917192462</v>
      </c>
      <c r="J224" s="21">
        <f>J204-Baseline!J204</f>
        <v>572.98001522560492</v>
      </c>
      <c r="K224" s="21">
        <f>K204-Baseline!K204</f>
        <v>658.78612729231111</v>
      </c>
      <c r="L224" s="21">
        <f>L204-Baseline!L204</f>
        <v>742.54355643172721</v>
      </c>
      <c r="M224" s="21">
        <f>M204-Baseline!M204</f>
        <v>825.0313940031233</v>
      </c>
      <c r="N224" s="21">
        <f>N204-Baseline!N204</f>
        <v>905.39767889684947</v>
      </c>
      <c r="O224" s="21">
        <f>O204-Baseline!O204</f>
        <v>984.07373103787745</v>
      </c>
      <c r="P224" s="21">
        <f>P204-Baseline!P204</f>
        <v>1061.1694815476221</v>
      </c>
      <c r="Q224" s="21">
        <f>Q204-Baseline!Q204</f>
        <v>1136.5902260709502</v>
      </c>
      <c r="R224" s="21">
        <f>R204-Baseline!R204</f>
        <v>1210.5958655278994</v>
      </c>
      <c r="S224" s="21">
        <f>S204-Baseline!S204</f>
        <v>1283.0192147496557</v>
      </c>
      <c r="T224" s="21">
        <f>T204-Baseline!T204</f>
        <v>1353.8642724402059</v>
      </c>
      <c r="U224" s="21">
        <f>U204-Baseline!U204</f>
        <v>1423.1652002088383</v>
      </c>
      <c r="V224" s="21">
        <f>V204-Baseline!V204</f>
        <v>1491.1100961705417</v>
      </c>
      <c r="W224" s="21">
        <f>W204-Baseline!W204</f>
        <v>1557.5491726526977</v>
      </c>
      <c r="X224" s="21">
        <f>X204-Baseline!X204</f>
        <v>1622.6629494712897</v>
      </c>
      <c r="Y224" s="21">
        <f>Y204-Baseline!Y204</f>
        <v>1686.3157933637353</v>
      </c>
      <c r="Z224" s="21">
        <f>Z204-Baseline!Z204</f>
        <v>1748.6757660688904</v>
      </c>
      <c r="AA224" s="21">
        <f>AA204-Baseline!AA204</f>
        <v>1809.7580201691346</v>
      </c>
      <c r="AB224" s="21">
        <f>AB204-Baseline!AB204</f>
        <v>1869.5776507670103</v>
      </c>
      <c r="AC224" s="21">
        <f>AC204-Baseline!AC204</f>
        <v>1928.1206056789736</v>
      </c>
      <c r="AD224" s="21">
        <f>AD204-Baseline!AD204</f>
        <v>1985.4145309022556</v>
      </c>
      <c r="AE224" s="21">
        <f>AE204-Baseline!AE204</f>
        <v>2041.4888254454311</v>
      </c>
      <c r="AF224" s="21">
        <f>AF204-Baseline!AF204</f>
        <v>2096.3566373728681</v>
      </c>
      <c r="AG224" s="21">
        <f>AG204-Baseline!AG204</f>
        <v>2150.0330957082838</v>
      </c>
      <c r="AH224" s="21">
        <f>AH204-Baseline!AH204</f>
        <v>2202.5354008129052</v>
      </c>
      <c r="AI224" s="21">
        <f>AI204-Baseline!AI204</f>
        <v>2253.8832798546091</v>
      </c>
      <c r="AJ224" s="21">
        <f>AJ204-Baseline!AJ204</f>
        <v>2304.3387440338051</v>
      </c>
      <c r="AK224" s="21">
        <f>AK204-Baseline!AK204</f>
        <v>2353.9095304127923</v>
      </c>
      <c r="AL224" s="21">
        <f>AL204-Baseline!AL204</f>
        <v>2402.6043101070582</v>
      </c>
      <c r="AM224" s="21">
        <f>AM204-Baseline!AM204</f>
        <v>2450.4322251183617</v>
      </c>
      <c r="AN224" s="21">
        <f>AN204-Baseline!AN204</f>
        <v>2497.4025659383783</v>
      </c>
      <c r="AO224" s="21">
        <f>AO204-Baseline!AO204</f>
        <v>2543.5246383391277</v>
      </c>
      <c r="AP224" s="21">
        <f>AP204-Baseline!AP204</f>
        <v>2588.8079629865465</v>
      </c>
      <c r="AQ224" s="21">
        <f>AQ204-Baseline!AQ204</f>
        <v>2633.2622994530584</v>
      </c>
      <c r="AR224" s="21">
        <f>AR204-Baseline!AR204</f>
        <v>2676.8975401109465</v>
      </c>
      <c r="AS224" s="21">
        <f>AS204-Baseline!AS204</f>
        <v>2719.7236817682819</v>
      </c>
      <c r="AT224" s="21">
        <f>AT204-Baseline!AT204</f>
        <v>2761.7508297303953</v>
      </c>
      <c r="AU224" s="21">
        <f>AU204-Baseline!AU204</f>
        <v>2802.9891978634914</v>
      </c>
      <c r="AV224" s="21">
        <f>AV204-Baseline!AV204</f>
        <v>2843.4490852122854</v>
      </c>
      <c r="AW224" s="21">
        <f>AW204-Baseline!AW204</f>
        <v>2883.1408558914595</v>
      </c>
      <c r="AX224" s="21">
        <f>AX204-Baseline!AX204</f>
        <v>2922.0749295784249</v>
      </c>
      <c r="AY224" s="21">
        <f>AY204-Baseline!AY204</f>
        <v>2960.2617718074507</v>
      </c>
      <c r="AZ224" s="21">
        <f>AZ204-Baseline!AZ204</f>
        <v>2997.7118820164574</v>
      </c>
      <c r="BA224" s="21">
        <f>BA204-Baseline!BA204</f>
        <v>3034.4357814823984</v>
      </c>
      <c r="BB224" s="21">
        <f>BB204-Baseline!BB204</f>
        <v>3070.4440032389421</v>
      </c>
    </row>
    <row r="225" spans="1:54" outlineLevel="2">
      <c r="A225" s="562"/>
      <c r="B225" s="150" t="s">
        <v>498</v>
      </c>
      <c r="C225" s="19"/>
      <c r="D225" s="135" t="s">
        <v>389</v>
      </c>
      <c r="E225" s="21">
        <f>E205-Baseline!E205</f>
        <v>59.995709348929026</v>
      </c>
      <c r="F225" s="21">
        <f>F205-Baseline!F205</f>
        <v>118.10283589893568</v>
      </c>
      <c r="G225" s="21">
        <f>G205-Baseline!G205</f>
        <v>173.90637462113429</v>
      </c>
      <c r="H225" s="21">
        <f>H205-Baseline!H205</f>
        <v>227.12400038936323</v>
      </c>
      <c r="I225" s="21">
        <f>I205-Baseline!I205</f>
        <v>277.59052989325187</v>
      </c>
      <c r="J225" s="21">
        <f>J205-Baseline!J205</f>
        <v>327.85746811458017</v>
      </c>
      <c r="K225" s="21">
        <f>K205-Baseline!K205</f>
        <v>376.53240535255662</v>
      </c>
      <c r="L225" s="21">
        <f>L205-Baseline!L205</f>
        <v>423.9276779231887</v>
      </c>
      <c r="M225" s="21">
        <f>M205-Baseline!M205</f>
        <v>470.499628510972</v>
      </c>
      <c r="N225" s="21">
        <f>N205-Baseline!N205</f>
        <v>515.90515036832755</v>
      </c>
      <c r="O225" s="21">
        <f>O205-Baseline!O205</f>
        <v>560.27474799965512</v>
      </c>
      <c r="P225" s="21">
        <f>P205-Baseline!P205</f>
        <v>603.68349464877838</v>
      </c>
      <c r="Q225" s="21">
        <f>Q205-Baseline!Q205</f>
        <v>646.09034015963618</v>
      </c>
      <c r="R225" s="21">
        <f>R205-Baseline!R205</f>
        <v>687.5462270552398</v>
      </c>
      <c r="S225" s="21">
        <f>S205-Baseline!S205</f>
        <v>728.0706675233248</v>
      </c>
      <c r="T225" s="21">
        <f>T205-Baseline!T205</f>
        <v>767.67585621916203</v>
      </c>
      <c r="U225" s="21">
        <f>U205-Baseline!U205</f>
        <v>806.39010107823503</v>
      </c>
      <c r="V225" s="21">
        <f>V205-Baseline!V205</f>
        <v>844.23470576771672</v>
      </c>
      <c r="W225" s="21">
        <f>W205-Baseline!W205</f>
        <v>881.22923448429026</v>
      </c>
      <c r="X225" s="21">
        <f>X205-Baseline!X205</f>
        <v>917.39548003646098</v>
      </c>
      <c r="Y225" s="21">
        <f>Y205-Baseline!Y205</f>
        <v>952.75323371510922</v>
      </c>
      <c r="Z225" s="21">
        <f>Z205-Baseline!Z205</f>
        <v>987.32181041553417</v>
      </c>
      <c r="AA225" s="21">
        <f>AA205-Baseline!AA205</f>
        <v>1021.1204338095891</v>
      </c>
      <c r="AB225" s="21">
        <f>AB205-Baseline!AB205</f>
        <v>1054.1675296470319</v>
      </c>
      <c r="AC225" s="21">
        <f>AC205-Baseline!AC205</f>
        <v>1086.4642483492323</v>
      </c>
      <c r="AD225" s="21">
        <f>AD205-Baseline!AD205</f>
        <v>1118.0296124010101</v>
      </c>
      <c r="AE225" s="21">
        <f>AE205-Baseline!AE205</f>
        <v>1148.8774491637523</v>
      </c>
      <c r="AF225" s="21">
        <f>AF205-Baseline!AF205</f>
        <v>1179.0203179580292</v>
      </c>
      <c r="AG225" s="21">
        <f>AG205-Baseline!AG205</f>
        <v>1208.4701166155464</v>
      </c>
      <c r="AH225" s="21">
        <f>AH205-Baseline!AH205</f>
        <v>1237.2387752351208</v>
      </c>
      <c r="AI225" s="21">
        <f>AI205-Baseline!AI205</f>
        <v>1265.3391676261615</v>
      </c>
      <c r="AJ225" s="21">
        <f>AJ205-Baseline!AJ205</f>
        <v>1292.9168496952709</v>
      </c>
      <c r="AK225" s="21">
        <f>AK205-Baseline!AK205</f>
        <v>1319.978342333902</v>
      </c>
      <c r="AL225" s="21">
        <f>AL205-Baseline!AL205</f>
        <v>1346.5302705357692</v>
      </c>
      <c r="AM225" s="21">
        <f>AM205-Baseline!AM205</f>
        <v>1372.5793822848129</v>
      </c>
      <c r="AN225" s="21">
        <f>AN205-Baseline!AN205</f>
        <v>1398.1324801434814</v>
      </c>
      <c r="AO225" s="21">
        <f>AO205-Baseline!AO205</f>
        <v>1423.196343833155</v>
      </c>
      <c r="AP225" s="21">
        <f>AP205-Baseline!AP205</f>
        <v>1447.7777847969219</v>
      </c>
      <c r="AQ225" s="21">
        <f>AQ205-Baseline!AQ205</f>
        <v>1471.8836450362585</v>
      </c>
      <c r="AR225" s="21">
        <f>AR205-Baseline!AR205</f>
        <v>1495.5207796497857</v>
      </c>
      <c r="AS225" s="21">
        <f>AS205-Baseline!AS205</f>
        <v>1518.6960433246895</v>
      </c>
      <c r="AT225" s="21">
        <f>AT205-Baseline!AT205</f>
        <v>1541.4162864985699</v>
      </c>
      <c r="AU225" s="21">
        <f>AU205-Baseline!AU205</f>
        <v>1563.6883548402</v>
      </c>
      <c r="AV225" s="21">
        <f>AV205-Baseline!AV205</f>
        <v>1585.5190819703294</v>
      </c>
      <c r="AW225" s="21">
        <f>AW205-Baseline!AW205</f>
        <v>1606.9152830331202</v>
      </c>
      <c r="AX225" s="21">
        <f>AX205-Baseline!AX205</f>
        <v>1627.8837501486348</v>
      </c>
      <c r="AY225" s="21">
        <f>AY205-Baseline!AY205</f>
        <v>1648.4312485637192</v>
      </c>
      <c r="AZ225" s="21">
        <f>AZ205-Baseline!AZ205</f>
        <v>1668.5645125318481</v>
      </c>
      <c r="BA225" s="21">
        <f>BA205-Baseline!BA205</f>
        <v>1688.2902410748177</v>
      </c>
      <c r="BB225" s="21">
        <f>BB205-Baseline!BB205</f>
        <v>1707.6150943071577</v>
      </c>
    </row>
    <row r="226" spans="1:54" outlineLevel="2">
      <c r="A226" s="563"/>
      <c r="B226" s="150" t="s">
        <v>499</v>
      </c>
      <c r="C226" s="19"/>
      <c r="D226" s="135" t="s">
        <v>389</v>
      </c>
      <c r="E226" s="21">
        <f>E206-Baseline!E206</f>
        <v>148.94477691579272</v>
      </c>
      <c r="F226" s="21">
        <f>F206-Baseline!F206</f>
        <v>293.47346034803252</v>
      </c>
      <c r="G226" s="21">
        <f>G206-Baseline!G206</f>
        <v>432.52473520378487</v>
      </c>
      <c r="H226" s="21">
        <f>H206-Baseline!H206</f>
        <v>565.36403359318751</v>
      </c>
      <c r="I226" s="21">
        <f>I206-Baseline!I206</f>
        <v>691.5474257158578</v>
      </c>
      <c r="J226" s="21">
        <f>J206-Baseline!J206</f>
        <v>818.29656704317586</v>
      </c>
      <c r="K226" s="21">
        <f>K206-Baseline!K206</f>
        <v>941.31086407268447</v>
      </c>
      <c r="L226" s="21">
        <f>L206-Baseline!L206</f>
        <v>1061.3618942061137</v>
      </c>
      <c r="M226" s="21">
        <f>M206-Baseline!M206</f>
        <v>1179.5926409465001</v>
      </c>
      <c r="N226" s="21">
        <f>N206-Baseline!N206</f>
        <v>1295.1168990320907</v>
      </c>
      <c r="O226" s="21">
        <f>O206-Baseline!O206</f>
        <v>1408.2522916276896</v>
      </c>
      <c r="P226" s="21">
        <f>P206-Baseline!P206</f>
        <v>1519.1769033593782</v>
      </c>
      <c r="Q226" s="21">
        <f>Q206-Baseline!Q206</f>
        <v>1627.7725228864074</v>
      </c>
      <c r="R226" s="21">
        <f>R206-Baseline!R206</f>
        <v>1734.1567676823113</v>
      </c>
      <c r="S226" s="21">
        <f>S206-Baseline!S206</f>
        <v>1838.3642779680438</v>
      </c>
      <c r="T226" s="21">
        <f>T206-Baseline!T206</f>
        <v>1940.4145444754949</v>
      </c>
      <c r="U226" s="21">
        <f>U206-Baseline!U206</f>
        <v>2040.3690352662604</v>
      </c>
      <c r="V226" s="21">
        <f>V206-Baseline!V206</f>
        <v>2138.2716716226255</v>
      </c>
      <c r="W226" s="21">
        <f>W206-Baseline!W206</f>
        <v>2234.1623353413752</v>
      </c>
      <c r="X226" s="21">
        <f>X206-Baseline!X206</f>
        <v>2328.0871364432141</v>
      </c>
      <c r="Y226" s="21">
        <f>Y206-Baseline!Y206</f>
        <v>2420.0874391969478</v>
      </c>
      <c r="Z226" s="21">
        <f>Z206-Baseline!Z206</f>
        <v>2510.2037934714072</v>
      </c>
      <c r="AA226" s="21">
        <f>AA206-Baseline!AA206</f>
        <v>2598.4769251371254</v>
      </c>
      <c r="AB226" s="21">
        <f>AB206-Baseline!AB206</f>
        <v>2684.9458783562118</v>
      </c>
      <c r="AC226" s="21">
        <f>AC206-Baseline!AC206</f>
        <v>2769.5984231440307</v>
      </c>
      <c r="AD226" s="21">
        <f>AD206-Baseline!AD206</f>
        <v>2852.4707306546034</v>
      </c>
      <c r="AE226" s="21">
        <f>AE206-Baseline!AE206</f>
        <v>2933.5902954483258</v>
      </c>
      <c r="AF226" s="21">
        <f>AF206-Baseline!AF206</f>
        <v>3012.9812744179831</v>
      </c>
      <c r="AG226" s="21">
        <f>AG206-Baseline!AG206</f>
        <v>3090.6662950621612</v>
      </c>
      <c r="AH226" s="21">
        <f>AH206-Baseline!AH206</f>
        <v>3166.6685269598497</v>
      </c>
      <c r="AI226" s="21">
        <f>AI206-Baseline!AI206</f>
        <v>3241.0143960702262</v>
      </c>
      <c r="AJ226" s="21">
        <f>AJ206-Baseline!AJ206</f>
        <v>3314.0820944727138</v>
      </c>
      <c r="AK226" s="21">
        <f>AK206-Baseline!AK206</f>
        <v>3385.8827396444631</v>
      </c>
      <c r="AL226" s="21">
        <f>AL206-Baseline!AL206</f>
        <v>3456.4280070277223</v>
      </c>
      <c r="AM226" s="21">
        <f>AM206-Baseline!AM206</f>
        <v>3525.7301798964659</v>
      </c>
      <c r="AN226" s="21">
        <f>AN206-Baseline!AN206</f>
        <v>3593.8019371989662</v>
      </c>
      <c r="AO226" s="21">
        <f>AO206-Baseline!AO206</f>
        <v>3660.656114408609</v>
      </c>
      <c r="AP226" s="21">
        <f>AP206-Baseline!AP206</f>
        <v>3726.3058607338403</v>
      </c>
      <c r="AQ226" s="21">
        <f>AQ206-Baseline!AQ206</f>
        <v>3790.7646292550667</v>
      </c>
      <c r="AR226" s="21">
        <f>AR206-Baseline!AR206</f>
        <v>3854.0461183409507</v>
      </c>
      <c r="AS226" s="21">
        <f>AS206-Baseline!AS206</f>
        <v>3916.1642251375683</v>
      </c>
      <c r="AT226" s="21">
        <f>AT206-Baseline!AT206</f>
        <v>3977.1330282249219</v>
      </c>
      <c r="AU226" s="21">
        <f>AU206-Baseline!AU206</f>
        <v>4036.966780400996</v>
      </c>
      <c r="AV226" s="21">
        <f>AV206-Baseline!AV206</f>
        <v>4095.6798813558103</v>
      </c>
      <c r="AW226" s="21">
        <f>AW206-Baseline!AW206</f>
        <v>4153.2868530536216</v>
      </c>
      <c r="AX226" s="21">
        <f>AX206-Baseline!AX206</f>
        <v>4209.8023209143312</v>
      </c>
      <c r="AY226" s="21">
        <f>AY206-Baseline!AY206</f>
        <v>4265.2409972414889</v>
      </c>
      <c r="AZ226" s="21">
        <f>AZ206-Baseline!AZ206</f>
        <v>4319.6176639828718</v>
      </c>
      <c r="BA226" s="21">
        <f>BA206-Baseline!BA206</f>
        <v>4372.9471552789355</v>
      </c>
      <c r="BB226" s="21">
        <f>BB206-Baseline!BB206</f>
        <v>4425.2443418374451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483"/>
      <c r="C23" s="483"/>
      <c r="D23" s="483"/>
      <c r="E23" s="483"/>
      <c r="F23" s="483"/>
      <c r="G23" s="483"/>
      <c r="H23" s="483"/>
      <c r="I23" s="483"/>
      <c r="J23" s="483"/>
      <c r="K23" s="483"/>
      <c r="L23" s="483"/>
      <c r="M23" s="483"/>
      <c r="N23" s="483"/>
      <c r="O23" s="483"/>
      <c r="P23" s="483"/>
      <c r="Q23" s="483"/>
      <c r="R23" s="483"/>
      <c r="S23" s="483"/>
    </row>
    <row r="24" spans="1:19">
      <c r="A24" s="158" t="s">
        <v>340</v>
      </c>
      <c r="B24" s="483"/>
      <c r="C24" s="483"/>
      <c r="D24" s="483"/>
      <c r="E24" s="483"/>
      <c r="F24" s="483"/>
      <c r="G24" s="483"/>
      <c r="H24" s="483"/>
      <c r="I24" s="483"/>
      <c r="J24" s="483"/>
      <c r="K24" s="483"/>
      <c r="L24" s="483"/>
      <c r="M24" s="483"/>
      <c r="N24" s="483"/>
      <c r="O24" s="483"/>
      <c r="P24" s="483"/>
      <c r="Q24" s="483"/>
      <c r="R24" s="483"/>
      <c r="S24" s="483"/>
    </row>
    <row r="25" spans="1:19">
      <c r="A25" s="159" t="s">
        <v>395</v>
      </c>
      <c r="B25" s="483"/>
      <c r="C25" s="483"/>
      <c r="D25" s="483"/>
      <c r="E25" s="483"/>
      <c r="F25" s="483"/>
      <c r="G25" s="483"/>
      <c r="H25" s="483"/>
      <c r="I25" s="483"/>
      <c r="J25" s="483"/>
      <c r="K25" s="483"/>
      <c r="L25" s="483"/>
      <c r="M25" s="483"/>
      <c r="N25" s="483"/>
      <c r="O25" s="483"/>
      <c r="P25" s="483"/>
      <c r="Q25" s="483"/>
      <c r="R25" s="483"/>
      <c r="S25" s="483"/>
    </row>
    <row r="26" spans="1:19">
      <c r="A26" s="159" t="s">
        <v>471</v>
      </c>
      <c r="B26" s="483"/>
      <c r="C26" s="483"/>
      <c r="D26" s="483"/>
      <c r="E26" s="483"/>
      <c r="F26" s="483"/>
      <c r="G26" s="483"/>
      <c r="H26" s="483"/>
      <c r="I26" s="483"/>
      <c r="J26" s="483"/>
      <c r="K26" s="483"/>
      <c r="L26" s="483"/>
      <c r="M26" s="483"/>
      <c r="N26" s="483"/>
      <c r="O26" s="483"/>
      <c r="P26" s="483"/>
      <c r="Q26" s="483"/>
      <c r="R26" s="483"/>
      <c r="S26" s="483"/>
    </row>
    <row r="27" spans="1:19">
      <c r="A27" s="159" t="s">
        <v>472</v>
      </c>
      <c r="B27" s="483"/>
      <c r="C27" s="483"/>
      <c r="D27" s="483"/>
      <c r="E27" s="483"/>
      <c r="F27" s="483"/>
      <c r="G27" s="483"/>
      <c r="H27" s="483"/>
      <c r="I27" s="483"/>
      <c r="J27" s="483"/>
      <c r="K27" s="483"/>
      <c r="L27" s="483"/>
      <c r="M27" s="483"/>
      <c r="N27" s="483"/>
      <c r="O27" s="483"/>
      <c r="P27" s="483"/>
      <c r="Q27" s="483"/>
      <c r="R27" s="483"/>
      <c r="S27" s="483"/>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topLeftCell="A134"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86"/>
      <c r="E4" s="53" t="s">
        <v>334</v>
      </c>
      <c r="F4" s="91"/>
      <c r="G4" s="28"/>
      <c r="H4" s="10"/>
      <c r="I4" s="497"/>
      <c r="J4" s="498"/>
      <c r="K4" s="498"/>
      <c r="L4" s="498"/>
      <c r="M4" s="498"/>
      <c r="N4" s="499"/>
      <c r="P4" s="503"/>
      <c r="Q4" s="504"/>
      <c r="R4" s="504"/>
      <c r="S4" s="504"/>
      <c r="T4" s="504"/>
      <c r="U4" s="505"/>
    </row>
    <row r="5" spans="1:21" outlineLevel="1">
      <c r="A5" s="13" t="s">
        <v>335</v>
      </c>
      <c r="B5" s="88"/>
      <c r="E5" s="14"/>
      <c r="H5" s="10"/>
      <c r="I5" s="601"/>
      <c r="J5" s="507"/>
      <c r="K5" s="507"/>
      <c r="L5" s="507"/>
      <c r="M5" s="507"/>
      <c r="N5" s="508"/>
      <c r="P5" s="601"/>
      <c r="Q5" s="507"/>
      <c r="R5" s="507"/>
      <c r="S5" s="507"/>
      <c r="T5" s="507"/>
      <c r="U5" s="508"/>
    </row>
    <row r="6" spans="1:21" outlineLevel="1">
      <c r="A6" s="13" t="s">
        <v>339</v>
      </c>
      <c r="B6" s="88"/>
      <c r="E6" s="53" t="s">
        <v>341</v>
      </c>
      <c r="F6" s="90"/>
      <c r="H6" s="10"/>
      <c r="I6" s="509"/>
      <c r="J6" s="510"/>
      <c r="K6" s="510"/>
      <c r="L6" s="510"/>
      <c r="M6" s="510"/>
      <c r="N6" s="511"/>
      <c r="P6" s="509"/>
      <c r="Q6" s="510"/>
      <c r="R6" s="510"/>
      <c r="S6" s="510"/>
      <c r="T6" s="510"/>
      <c r="U6" s="511"/>
    </row>
    <row r="7" spans="1:21" outlineLevel="1">
      <c r="A7" s="13" t="s">
        <v>343</v>
      </c>
      <c r="B7" s="88"/>
      <c r="E7" s="14"/>
      <c r="H7" s="10"/>
      <c r="I7" s="509"/>
      <c r="J7" s="510"/>
      <c r="K7" s="510"/>
      <c r="L7" s="510"/>
      <c r="M7" s="510"/>
      <c r="N7" s="511"/>
      <c r="P7" s="509"/>
      <c r="Q7" s="510"/>
      <c r="R7" s="510"/>
      <c r="S7" s="510"/>
      <c r="T7" s="510"/>
      <c r="U7" s="511"/>
    </row>
    <row r="8" spans="1:21" ht="41" outlineLevel="1" thickBot="1">
      <c r="A8" s="34" t="s">
        <v>345</v>
      </c>
      <c r="B8" s="89"/>
      <c r="E8" s="14"/>
      <c r="H8" s="10"/>
      <c r="I8" s="509"/>
      <c r="J8" s="510"/>
      <c r="K8" s="510"/>
      <c r="L8" s="510"/>
      <c r="M8" s="510"/>
      <c r="N8" s="511"/>
      <c r="P8" s="509"/>
      <c r="Q8" s="510"/>
      <c r="R8" s="510"/>
      <c r="S8" s="510"/>
      <c r="T8" s="510"/>
      <c r="U8" s="511"/>
    </row>
    <row r="9" spans="1:21" outlineLevel="1">
      <c r="E9" s="14"/>
      <c r="H9" s="10"/>
      <c r="I9" s="509"/>
      <c r="J9" s="510"/>
      <c r="K9" s="510"/>
      <c r="L9" s="510"/>
      <c r="M9" s="510"/>
      <c r="N9" s="511"/>
      <c r="P9" s="509"/>
      <c r="Q9" s="510"/>
      <c r="R9" s="510"/>
      <c r="S9" s="510"/>
      <c r="T9" s="510"/>
      <c r="U9" s="511"/>
    </row>
    <row r="10" spans="1:21" ht="14" outlineLevel="1" thickBot="1">
      <c r="A10" s="32" t="s">
        <v>347</v>
      </c>
      <c r="B10" s="35"/>
      <c r="E10" s="14"/>
      <c r="H10" s="10"/>
      <c r="I10" s="509"/>
      <c r="J10" s="510"/>
      <c r="K10" s="510"/>
      <c r="L10" s="510"/>
      <c r="M10" s="510"/>
      <c r="N10" s="511"/>
      <c r="P10" s="509"/>
      <c r="Q10" s="510"/>
      <c r="R10" s="510"/>
      <c r="S10" s="510"/>
      <c r="T10" s="510"/>
      <c r="U10" s="511"/>
    </row>
    <row r="11" spans="1:21" outlineLevel="1">
      <c r="A11" s="16"/>
      <c r="H11" s="10"/>
      <c r="I11" s="509"/>
      <c r="J11" s="510"/>
      <c r="K11" s="510"/>
      <c r="L11" s="510"/>
      <c r="M11" s="510"/>
      <c r="N11" s="511"/>
      <c r="P11" s="509"/>
      <c r="Q11" s="510"/>
      <c r="R11" s="510"/>
      <c r="S11" s="510"/>
      <c r="T11" s="510"/>
      <c r="U11" s="511"/>
    </row>
    <row r="12" spans="1:21" ht="40.5" outlineLevel="1">
      <c r="A12" s="26" t="s">
        <v>348</v>
      </c>
      <c r="B12" s="26" t="s">
        <v>349</v>
      </c>
      <c r="C12" s="26" t="s">
        <v>350</v>
      </c>
      <c r="D12" s="26" t="s">
        <v>351</v>
      </c>
      <c r="E12" s="26" t="s">
        <v>352</v>
      </c>
      <c r="F12" s="26" t="s">
        <v>353</v>
      </c>
      <c r="G12" s="26" t="s">
        <v>354</v>
      </c>
      <c r="I12" s="509"/>
      <c r="J12" s="510"/>
      <c r="K12" s="510"/>
      <c r="L12" s="510"/>
      <c r="M12" s="510"/>
      <c r="N12" s="511"/>
      <c r="P12" s="509"/>
      <c r="Q12" s="510"/>
      <c r="R12" s="510"/>
      <c r="S12" s="510"/>
      <c r="T12" s="510"/>
      <c r="U12" s="511"/>
    </row>
    <row r="13" spans="1:21" outlineLevel="1">
      <c r="A13" s="58">
        <v>2035</v>
      </c>
      <c r="B13" s="21">
        <f t="shared" ref="B13:B18" si="0">INDEX($E$204:$AW$204,1,MATCH($A13,$E$53:$BB$53,0))</f>
        <v>0</v>
      </c>
      <c r="C13" s="21">
        <f>B13-Baseline!B13</f>
        <v>825.0313940031233</v>
      </c>
      <c r="D13" s="21">
        <f t="shared" ref="D13:D18" si="1">INDEX($E$205:$AW$205,1,MATCH($A13,$E$53:$BB$53,0))</f>
        <v>0</v>
      </c>
      <c r="E13" s="21">
        <f>D13-Baseline!D13</f>
        <v>470.499628510972</v>
      </c>
      <c r="F13" s="21">
        <f t="shared" ref="F13:F18" si="2">INDEX($E$206:$AW$206,1,MATCH($A13,$E$53:$BB$53,0))</f>
        <v>0</v>
      </c>
      <c r="G13" s="21">
        <f>F13-Baseline!F13</f>
        <v>1179.5926409465001</v>
      </c>
      <c r="I13" s="509"/>
      <c r="J13" s="510"/>
      <c r="K13" s="510"/>
      <c r="L13" s="510"/>
      <c r="M13" s="510"/>
      <c r="N13" s="511"/>
      <c r="P13" s="509"/>
      <c r="Q13" s="510"/>
      <c r="R13" s="510"/>
      <c r="S13" s="510"/>
      <c r="T13" s="510"/>
      <c r="U13" s="511"/>
    </row>
    <row r="14" spans="1:21" outlineLevel="1">
      <c r="A14" s="58">
        <v>2040</v>
      </c>
      <c r="B14" s="21">
        <f t="shared" si="0"/>
        <v>0</v>
      </c>
      <c r="C14" s="21">
        <f>B14-Baseline!B14</f>
        <v>1210.5958655278994</v>
      </c>
      <c r="D14" s="21">
        <f t="shared" si="1"/>
        <v>0</v>
      </c>
      <c r="E14" s="21">
        <f>D14-Baseline!D14</f>
        <v>687.5462270552398</v>
      </c>
      <c r="F14" s="21">
        <f t="shared" si="2"/>
        <v>0</v>
      </c>
      <c r="G14" s="21">
        <f>F14-Baseline!F14</f>
        <v>1734.1567676823113</v>
      </c>
      <c r="I14" s="509"/>
      <c r="J14" s="510"/>
      <c r="K14" s="510"/>
      <c r="L14" s="510"/>
      <c r="M14" s="510"/>
      <c r="N14" s="511"/>
      <c r="P14" s="509"/>
      <c r="Q14" s="510"/>
      <c r="R14" s="510"/>
      <c r="S14" s="510"/>
      <c r="T14" s="510"/>
      <c r="U14" s="511"/>
    </row>
    <row r="15" spans="1:21" outlineLevel="1">
      <c r="A15" s="58">
        <v>2045</v>
      </c>
      <c r="B15" s="21">
        <f t="shared" si="0"/>
        <v>0</v>
      </c>
      <c r="C15" s="21">
        <f>B15-Baseline!B15</f>
        <v>1557.5491726526977</v>
      </c>
      <c r="D15" s="21">
        <f t="shared" si="1"/>
        <v>0</v>
      </c>
      <c r="E15" s="21">
        <f>D15-Baseline!D15</f>
        <v>881.22923448429026</v>
      </c>
      <c r="F15" s="21">
        <f t="shared" si="2"/>
        <v>0</v>
      </c>
      <c r="G15" s="21">
        <f>F15-Baseline!F15</f>
        <v>2234.1623353413752</v>
      </c>
      <c r="I15" s="509"/>
      <c r="J15" s="510"/>
      <c r="K15" s="510"/>
      <c r="L15" s="510"/>
      <c r="M15" s="510"/>
      <c r="N15" s="511"/>
      <c r="P15" s="509"/>
      <c r="Q15" s="510"/>
      <c r="R15" s="510"/>
      <c r="S15" s="510"/>
      <c r="T15" s="510"/>
      <c r="U15" s="511"/>
    </row>
    <row r="16" spans="1:21" outlineLevel="1">
      <c r="A16" s="58">
        <v>2050</v>
      </c>
      <c r="B16" s="21">
        <f t="shared" si="0"/>
        <v>0</v>
      </c>
      <c r="C16" s="21">
        <f>B16-Baseline!B16</f>
        <v>1869.5776507670103</v>
      </c>
      <c r="D16" s="21">
        <f t="shared" si="1"/>
        <v>0</v>
      </c>
      <c r="E16" s="21">
        <f>D16-Baseline!D16</f>
        <v>1054.1675296470319</v>
      </c>
      <c r="F16" s="21">
        <f t="shared" si="2"/>
        <v>0</v>
      </c>
      <c r="G16" s="21">
        <f>F16-Baseline!F16</f>
        <v>2684.9458783562118</v>
      </c>
      <c r="I16" s="509"/>
      <c r="J16" s="510"/>
      <c r="K16" s="510"/>
      <c r="L16" s="510"/>
      <c r="M16" s="510"/>
      <c r="N16" s="511"/>
      <c r="P16" s="509"/>
      <c r="Q16" s="510"/>
      <c r="R16" s="510"/>
      <c r="S16" s="510"/>
      <c r="T16" s="510"/>
      <c r="U16" s="511"/>
    </row>
    <row r="17" spans="1:21" outlineLevel="1">
      <c r="A17" s="58">
        <v>2060</v>
      </c>
      <c r="B17" s="21">
        <f t="shared" si="0"/>
        <v>0</v>
      </c>
      <c r="C17" s="21">
        <f>B17-Baseline!B17</f>
        <v>2402.6043101070582</v>
      </c>
      <c r="D17" s="21">
        <f t="shared" si="1"/>
        <v>0</v>
      </c>
      <c r="E17" s="21">
        <f>D17-Baseline!D17</f>
        <v>1346.5302705357692</v>
      </c>
      <c r="F17" s="21">
        <f t="shared" si="2"/>
        <v>0</v>
      </c>
      <c r="G17" s="21">
        <f>F17-Baseline!F17</f>
        <v>3456.4280070277223</v>
      </c>
      <c r="I17" s="509"/>
      <c r="J17" s="510"/>
      <c r="K17" s="510"/>
      <c r="L17" s="510"/>
      <c r="M17" s="510"/>
      <c r="N17" s="511"/>
      <c r="P17" s="509"/>
      <c r="Q17" s="510"/>
      <c r="R17" s="510"/>
      <c r="S17" s="510"/>
      <c r="T17" s="510"/>
      <c r="U17" s="511"/>
    </row>
    <row r="18" spans="1:21" outlineLevel="1">
      <c r="A18" s="58">
        <v>2070</v>
      </c>
      <c r="B18" s="21">
        <f t="shared" si="0"/>
        <v>0</v>
      </c>
      <c r="C18" s="21">
        <f>B18-Baseline!B18</f>
        <v>2843.4490852122854</v>
      </c>
      <c r="D18" s="21">
        <f t="shared" si="1"/>
        <v>0</v>
      </c>
      <c r="E18" s="21">
        <f>D18-Baseline!D18</f>
        <v>1585.5190819703294</v>
      </c>
      <c r="F18" s="21">
        <f t="shared" si="2"/>
        <v>0</v>
      </c>
      <c r="G18" s="21">
        <f>F18-Baseline!F18</f>
        <v>4095.6798813558103</v>
      </c>
      <c r="I18" s="512"/>
      <c r="J18" s="513"/>
      <c r="K18" s="513"/>
      <c r="L18" s="513"/>
      <c r="M18" s="513"/>
      <c r="N18" s="514"/>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601"/>
      <c r="J21" s="507"/>
      <c r="K21" s="507"/>
      <c r="L21" s="507"/>
      <c r="M21" s="507"/>
      <c r="N21" s="508"/>
      <c r="P21" s="601"/>
      <c r="Q21" s="507"/>
      <c r="R21" s="507"/>
      <c r="S21" s="507"/>
      <c r="T21" s="507"/>
      <c r="U21" s="508"/>
    </row>
    <row r="22" spans="1:21" ht="12.75" customHeight="1" outlineLevel="1">
      <c r="A22" s="154"/>
      <c r="B22" s="155"/>
      <c r="I22" s="509"/>
      <c r="J22" s="510"/>
      <c r="K22" s="510"/>
      <c r="L22" s="510"/>
      <c r="M22" s="510"/>
      <c r="N22" s="511"/>
      <c r="P22" s="509"/>
      <c r="Q22" s="510"/>
      <c r="R22" s="510"/>
      <c r="S22" s="510"/>
      <c r="T22" s="510"/>
      <c r="U22" s="511"/>
    </row>
    <row r="23" spans="1:21" outlineLevel="1">
      <c r="A23" s="154"/>
      <c r="B23" s="533" t="s">
        <v>360</v>
      </c>
      <c r="C23" s="534"/>
      <c r="D23" s="534"/>
      <c r="E23" s="534"/>
      <c r="F23" s="534"/>
      <c r="G23" s="535"/>
      <c r="I23" s="509"/>
      <c r="J23" s="510"/>
      <c r="K23" s="510"/>
      <c r="L23" s="510"/>
      <c r="M23" s="510"/>
      <c r="N23" s="511"/>
      <c r="P23" s="509"/>
      <c r="Q23" s="510"/>
      <c r="R23" s="510"/>
      <c r="S23" s="510"/>
      <c r="T23" s="510"/>
      <c r="U23" s="511"/>
    </row>
    <row r="24" spans="1:21" outlineLevel="1">
      <c r="B24" s="17">
        <v>2027</v>
      </c>
      <c r="C24" s="17">
        <v>2028</v>
      </c>
      <c r="D24" s="17">
        <v>2029</v>
      </c>
      <c r="E24" s="17">
        <v>2030</v>
      </c>
      <c r="F24" s="17">
        <v>2031</v>
      </c>
      <c r="G24" s="17" t="s">
        <v>361</v>
      </c>
      <c r="I24" s="509"/>
      <c r="J24" s="510"/>
      <c r="K24" s="510"/>
      <c r="L24" s="510"/>
      <c r="M24" s="510"/>
      <c r="N24" s="511"/>
      <c r="P24" s="509"/>
      <c r="Q24" s="510"/>
      <c r="R24" s="510"/>
      <c r="S24" s="510"/>
      <c r="T24" s="510"/>
      <c r="U24" s="511"/>
    </row>
    <row r="25" spans="1:21" ht="14" outlineLevel="1" thickBot="1">
      <c r="B25" s="30" t="s">
        <v>362</v>
      </c>
      <c r="C25" s="30" t="s">
        <v>362</v>
      </c>
      <c r="D25" s="30" t="s">
        <v>362</v>
      </c>
      <c r="E25" s="30" t="s">
        <v>362</v>
      </c>
      <c r="F25" s="30" t="s">
        <v>362</v>
      </c>
      <c r="G25" s="30" t="s">
        <v>362</v>
      </c>
      <c r="I25" s="509"/>
      <c r="J25" s="510"/>
      <c r="K25" s="510"/>
      <c r="L25" s="510"/>
      <c r="M25" s="510"/>
      <c r="N25" s="511"/>
      <c r="P25" s="509"/>
      <c r="Q25" s="510"/>
      <c r="R25" s="510"/>
      <c r="S25" s="510"/>
      <c r="T25" s="510"/>
      <c r="U25" s="511"/>
    </row>
    <row r="26" spans="1:21" outlineLevel="1">
      <c r="A26" s="54" t="s">
        <v>363</v>
      </c>
      <c r="B26" s="21">
        <f>E64</f>
        <v>0</v>
      </c>
      <c r="C26" s="21">
        <f>F64</f>
        <v>0</v>
      </c>
      <c r="D26" s="21">
        <f>G64</f>
        <v>0</v>
      </c>
      <c r="E26" s="21">
        <f>H64</f>
        <v>0</v>
      </c>
      <c r="F26" s="21">
        <f>I64</f>
        <v>0</v>
      </c>
      <c r="G26" s="21">
        <f>SUM(J64:BB64)</f>
        <v>0</v>
      </c>
      <c r="I26" s="509"/>
      <c r="J26" s="510"/>
      <c r="K26" s="510"/>
      <c r="L26" s="510"/>
      <c r="M26" s="510"/>
      <c r="N26" s="511"/>
      <c r="P26" s="509"/>
      <c r="Q26" s="510"/>
      <c r="R26" s="510"/>
      <c r="S26" s="510"/>
      <c r="T26" s="510"/>
      <c r="U26" s="511"/>
    </row>
    <row r="27" spans="1:21" outlineLevel="1">
      <c r="A27" s="54" t="s">
        <v>364</v>
      </c>
      <c r="B27" s="21">
        <f>E71+E77</f>
        <v>0</v>
      </c>
      <c r="C27" s="21">
        <f>F71+F77</f>
        <v>0</v>
      </c>
      <c r="D27" s="21">
        <f>G71+G77</f>
        <v>0</v>
      </c>
      <c r="E27" s="21">
        <f>H71+H77</f>
        <v>0</v>
      </c>
      <c r="F27" s="21">
        <f>I71+I77</f>
        <v>0</v>
      </c>
      <c r="G27" s="21">
        <f>SUM(J71:BB71)+SUM(J77:BB77)</f>
        <v>0</v>
      </c>
      <c r="I27" s="509"/>
      <c r="J27" s="510"/>
      <c r="K27" s="510"/>
      <c r="L27" s="510"/>
      <c r="M27" s="510"/>
      <c r="N27" s="511"/>
      <c r="P27" s="509"/>
      <c r="Q27" s="510"/>
      <c r="R27" s="510"/>
      <c r="S27" s="510"/>
      <c r="T27" s="510"/>
      <c r="U27" s="511"/>
    </row>
    <row r="28" spans="1:21" outlineLevel="1">
      <c r="A28" s="154"/>
      <c r="B28" s="248"/>
      <c r="C28" s="248"/>
      <c r="D28" s="248"/>
      <c r="E28" s="248"/>
      <c r="F28" s="248"/>
      <c r="G28" s="248"/>
      <c r="I28" s="509"/>
      <c r="J28" s="510"/>
      <c r="K28" s="510"/>
      <c r="L28" s="510"/>
      <c r="M28" s="510"/>
      <c r="N28" s="511"/>
      <c r="P28" s="509"/>
      <c r="Q28" s="510"/>
      <c r="R28" s="510"/>
      <c r="S28" s="510"/>
      <c r="T28" s="510"/>
      <c r="U28" s="511"/>
    </row>
    <row r="29" spans="1:21" ht="14" outlineLevel="1" thickBot="1">
      <c r="A29" s="154"/>
      <c r="B29" s="248"/>
      <c r="C29" s="248"/>
      <c r="D29" s="248"/>
      <c r="E29" s="248"/>
      <c r="F29" s="248"/>
      <c r="G29" s="248"/>
      <c r="I29" s="509"/>
      <c r="J29" s="510"/>
      <c r="K29" s="510"/>
      <c r="L29" s="510"/>
      <c r="M29" s="510"/>
      <c r="N29" s="511"/>
      <c r="P29" s="509"/>
      <c r="Q29" s="510"/>
      <c r="R29" s="510"/>
      <c r="S29" s="510"/>
      <c r="T29" s="510"/>
      <c r="U29" s="511"/>
    </row>
    <row r="30" spans="1:21" ht="14" outlineLevel="1" thickBot="1">
      <c r="A30" s="308"/>
      <c r="B30" s="309" t="s">
        <v>365</v>
      </c>
      <c r="C30" s="310" t="s">
        <v>366</v>
      </c>
      <c r="D30" s="537" t="s">
        <v>321</v>
      </c>
      <c r="E30" s="538"/>
      <c r="F30" s="538"/>
      <c r="G30" s="539"/>
      <c r="I30" s="509"/>
      <c r="J30" s="510"/>
      <c r="K30" s="510"/>
      <c r="L30" s="510"/>
      <c r="M30" s="510"/>
      <c r="N30" s="511"/>
      <c r="P30" s="509"/>
      <c r="Q30" s="510"/>
      <c r="R30" s="510"/>
      <c r="S30" s="510"/>
      <c r="T30" s="510"/>
      <c r="U30" s="511"/>
    </row>
    <row r="31" spans="1:21" outlineLevel="1">
      <c r="A31" s="530" t="s">
        <v>367</v>
      </c>
      <c r="B31" s="311"/>
      <c r="C31" s="307"/>
      <c r="D31" s="602"/>
      <c r="E31" s="602"/>
      <c r="F31" s="602"/>
      <c r="G31" s="603"/>
      <c r="I31" s="509"/>
      <c r="J31" s="510"/>
      <c r="K31" s="510"/>
      <c r="L31" s="510"/>
      <c r="M31" s="510"/>
      <c r="N31" s="511"/>
      <c r="P31" s="509"/>
      <c r="Q31" s="510"/>
      <c r="R31" s="510"/>
      <c r="S31" s="510"/>
      <c r="T31" s="510"/>
      <c r="U31" s="511"/>
    </row>
    <row r="32" spans="1:21" outlineLevel="1">
      <c r="A32" s="530"/>
      <c r="B32" s="312"/>
      <c r="C32" s="252"/>
      <c r="D32" s="604"/>
      <c r="E32" s="604"/>
      <c r="F32" s="604"/>
      <c r="G32" s="605"/>
      <c r="I32" s="509"/>
      <c r="J32" s="510"/>
      <c r="K32" s="510"/>
      <c r="L32" s="510"/>
      <c r="M32" s="510"/>
      <c r="N32" s="511"/>
      <c r="P32" s="509"/>
      <c r="Q32" s="510"/>
      <c r="R32" s="510"/>
      <c r="S32" s="510"/>
      <c r="T32" s="510"/>
      <c r="U32" s="511"/>
    </row>
    <row r="33" spans="1:21" outlineLevel="1">
      <c r="A33" s="530"/>
      <c r="B33" s="312"/>
      <c r="C33" s="252"/>
      <c r="D33" s="604"/>
      <c r="E33" s="604"/>
      <c r="F33" s="604"/>
      <c r="G33" s="605"/>
      <c r="I33" s="509"/>
      <c r="J33" s="510"/>
      <c r="K33" s="510"/>
      <c r="L33" s="510"/>
      <c r="M33" s="510"/>
      <c r="N33" s="511"/>
      <c r="P33" s="509"/>
      <c r="Q33" s="510"/>
      <c r="R33" s="510"/>
      <c r="S33" s="510"/>
      <c r="T33" s="510"/>
      <c r="U33" s="511"/>
    </row>
    <row r="34" spans="1:21" outlineLevel="1">
      <c r="A34" s="530"/>
      <c r="B34" s="312"/>
      <c r="C34" s="252"/>
      <c r="D34" s="604"/>
      <c r="E34" s="604"/>
      <c r="F34" s="604"/>
      <c r="G34" s="605"/>
      <c r="I34" s="509"/>
      <c r="J34" s="510"/>
      <c r="K34" s="510"/>
      <c r="L34" s="510"/>
      <c r="M34" s="510"/>
      <c r="N34" s="511"/>
      <c r="P34" s="509"/>
      <c r="Q34" s="510"/>
      <c r="R34" s="510"/>
      <c r="S34" s="510"/>
      <c r="T34" s="510"/>
      <c r="U34" s="511"/>
    </row>
    <row r="35" spans="1:21" outlineLevel="1">
      <c r="A35" s="530"/>
      <c r="B35" s="312"/>
      <c r="C35" s="252"/>
      <c r="D35" s="604"/>
      <c r="E35" s="604"/>
      <c r="F35" s="604"/>
      <c r="G35" s="605"/>
      <c r="I35" s="509"/>
      <c r="J35" s="510"/>
      <c r="K35" s="510"/>
      <c r="L35" s="510"/>
      <c r="M35" s="510"/>
      <c r="N35" s="511"/>
      <c r="P35" s="509"/>
      <c r="Q35" s="510"/>
      <c r="R35" s="510"/>
      <c r="S35" s="510"/>
      <c r="T35" s="510"/>
      <c r="U35" s="511"/>
    </row>
    <row r="36" spans="1:21" outlineLevel="1">
      <c r="A36" s="530"/>
      <c r="B36" s="312"/>
      <c r="C36" s="252"/>
      <c r="D36" s="604"/>
      <c r="E36" s="604"/>
      <c r="F36" s="604"/>
      <c r="G36" s="605"/>
      <c r="I36" s="509"/>
      <c r="J36" s="510"/>
      <c r="K36" s="510"/>
      <c r="L36" s="510"/>
      <c r="M36" s="510"/>
      <c r="N36" s="511"/>
      <c r="P36" s="509"/>
      <c r="Q36" s="510"/>
      <c r="R36" s="510"/>
      <c r="S36" s="510"/>
      <c r="T36" s="510"/>
      <c r="U36" s="511"/>
    </row>
    <row r="37" spans="1:21" outlineLevel="1">
      <c r="A37" s="530"/>
      <c r="B37" s="312"/>
      <c r="C37" s="252"/>
      <c r="D37" s="604"/>
      <c r="E37" s="604"/>
      <c r="F37" s="604"/>
      <c r="G37" s="605"/>
      <c r="I37" s="509"/>
      <c r="J37" s="510"/>
      <c r="K37" s="510"/>
      <c r="L37" s="510"/>
      <c r="M37" s="510"/>
      <c r="N37" s="511"/>
      <c r="P37" s="509"/>
      <c r="Q37" s="510"/>
      <c r="R37" s="510"/>
      <c r="S37" s="510"/>
      <c r="T37" s="510"/>
      <c r="U37" s="511"/>
    </row>
    <row r="38" spans="1:21" outlineLevel="1">
      <c r="A38" s="530"/>
      <c r="B38" s="312"/>
      <c r="C38" s="252"/>
      <c r="D38" s="604"/>
      <c r="E38" s="604"/>
      <c r="F38" s="604"/>
      <c r="G38" s="605"/>
      <c r="I38" s="509"/>
      <c r="J38" s="510"/>
      <c r="K38" s="510"/>
      <c r="L38" s="510"/>
      <c r="M38" s="510"/>
      <c r="N38" s="511"/>
      <c r="P38" s="509"/>
      <c r="Q38" s="510"/>
      <c r="R38" s="510"/>
      <c r="S38" s="510"/>
      <c r="T38" s="510"/>
      <c r="U38" s="511"/>
    </row>
    <row r="39" spans="1:21" outlineLevel="1">
      <c r="A39" s="530"/>
      <c r="B39" s="312"/>
      <c r="C39" s="252"/>
      <c r="D39" s="604"/>
      <c r="E39" s="604"/>
      <c r="F39" s="604"/>
      <c r="G39" s="605"/>
      <c r="I39" s="509"/>
      <c r="J39" s="510"/>
      <c r="K39" s="510"/>
      <c r="L39" s="510"/>
      <c r="M39" s="510"/>
      <c r="N39" s="511"/>
      <c r="P39" s="509"/>
      <c r="Q39" s="510"/>
      <c r="R39" s="510"/>
      <c r="S39" s="510"/>
      <c r="T39" s="510"/>
      <c r="U39" s="511"/>
    </row>
    <row r="40" spans="1:21" ht="14" outlineLevel="1" thickBot="1">
      <c r="A40" s="531"/>
      <c r="B40" s="313"/>
      <c r="C40" s="314"/>
      <c r="D40" s="540"/>
      <c r="E40" s="540"/>
      <c r="F40" s="540"/>
      <c r="G40" s="541"/>
      <c r="I40" s="509"/>
      <c r="J40" s="510"/>
      <c r="K40" s="510"/>
      <c r="L40" s="510"/>
      <c r="M40" s="510"/>
      <c r="N40" s="511"/>
      <c r="P40" s="509"/>
      <c r="Q40" s="510"/>
      <c r="R40" s="510"/>
      <c r="S40" s="510"/>
      <c r="T40" s="510"/>
      <c r="U40" s="511"/>
    </row>
    <row r="41" spans="1:21" outlineLevel="1">
      <c r="A41" s="154"/>
      <c r="B41" s="248"/>
      <c r="C41" s="248"/>
      <c r="D41" s="248"/>
      <c r="E41" s="248"/>
      <c r="F41" s="248"/>
      <c r="G41" s="248"/>
      <c r="I41" s="509"/>
      <c r="J41" s="510"/>
      <c r="K41" s="510"/>
      <c r="L41" s="510"/>
      <c r="M41" s="510"/>
      <c r="N41" s="511"/>
      <c r="P41" s="509"/>
      <c r="Q41" s="510"/>
      <c r="R41" s="510"/>
      <c r="S41" s="510"/>
      <c r="T41" s="510"/>
      <c r="U41" s="511"/>
    </row>
    <row r="42" spans="1:21" outlineLevel="1">
      <c r="A42" s="154"/>
      <c r="B42" s="248"/>
      <c r="C42" s="248"/>
      <c r="D42" s="248"/>
      <c r="E42" s="248"/>
      <c r="F42" s="248"/>
      <c r="G42" s="248"/>
      <c r="I42" s="509"/>
      <c r="J42" s="510"/>
      <c r="K42" s="510"/>
      <c r="L42" s="510"/>
      <c r="M42" s="510"/>
      <c r="N42" s="511"/>
      <c r="P42" s="509"/>
      <c r="Q42" s="510"/>
      <c r="R42" s="510"/>
      <c r="S42" s="510"/>
      <c r="T42" s="510"/>
      <c r="U42" s="511"/>
    </row>
    <row r="43" spans="1:21" outlineLevel="1">
      <c r="A43" s="154"/>
      <c r="B43" s="248"/>
      <c r="C43" s="248"/>
      <c r="D43" s="248"/>
      <c r="E43" s="248"/>
      <c r="F43" s="248"/>
      <c r="G43" s="248"/>
      <c r="I43" s="509"/>
      <c r="J43" s="510"/>
      <c r="K43" s="510"/>
      <c r="L43" s="510"/>
      <c r="M43" s="510"/>
      <c r="N43" s="511"/>
      <c r="P43" s="509"/>
      <c r="Q43" s="510"/>
      <c r="R43" s="510"/>
      <c r="S43" s="510"/>
      <c r="T43" s="510"/>
      <c r="U43" s="511"/>
    </row>
    <row r="44" spans="1:21" outlineLevel="1">
      <c r="A44" s="154"/>
      <c r="B44" s="248"/>
      <c r="C44" s="248"/>
      <c r="D44" s="248"/>
      <c r="E44" s="248"/>
      <c r="F44" s="248"/>
      <c r="G44" s="248"/>
      <c r="I44" s="509"/>
      <c r="J44" s="510"/>
      <c r="K44" s="510"/>
      <c r="L44" s="510"/>
      <c r="M44" s="510"/>
      <c r="N44" s="511"/>
      <c r="P44" s="509"/>
      <c r="Q44" s="510"/>
      <c r="R44" s="510"/>
      <c r="S44" s="510"/>
      <c r="T44" s="510"/>
      <c r="U44" s="511"/>
    </row>
    <row r="45" spans="1:21" outlineLevel="1">
      <c r="A45" s="154"/>
      <c r="B45" s="248"/>
      <c r="C45" s="248"/>
      <c r="D45" s="248"/>
      <c r="E45" s="248"/>
      <c r="F45" s="248"/>
      <c r="G45" s="248"/>
      <c r="I45" s="512"/>
      <c r="J45" s="513"/>
      <c r="K45" s="513"/>
      <c r="L45" s="513"/>
      <c r="M45" s="513"/>
      <c r="N45" s="514"/>
      <c r="P45" s="512"/>
      <c r="Q45" s="513"/>
      <c r="R45" s="513"/>
      <c r="S45" s="513"/>
      <c r="T45" s="513"/>
      <c r="U45" s="514"/>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526"/>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522"/>
      <c r="B193" s="150" t="s">
        <v>493</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522"/>
      <c r="B194" s="150" t="s">
        <v>494</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522"/>
      <c r="B195" s="150" t="s">
        <v>495</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522"/>
      <c r="B196" s="150" t="s">
        <v>283</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522"/>
      <c r="B197" s="150" t="s">
        <v>286</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523"/>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522"/>
      <c r="B201" s="150" t="s">
        <v>498</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523"/>
      <c r="B202" s="150" t="s">
        <v>499</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522"/>
      <c r="B205" s="150" t="s">
        <v>502</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523"/>
      <c r="B206" s="150" t="s">
        <v>503</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0.62690816028021545</v>
      </c>
      <c r="F210" s="21">
        <f>F190-Baseline!F190</f>
        <v>0.64237079533708186</v>
      </c>
      <c r="G210" s="21">
        <f>G190-Baseline!G190</f>
        <v>0.65512640045224813</v>
      </c>
      <c r="H210" s="21">
        <f>H190-Baseline!H190</f>
        <v>0.6653723118985112</v>
      </c>
      <c r="I210" s="21">
        <f>I190-Baseline!I190</f>
        <v>0.67329453525162963</v>
      </c>
      <c r="J210" s="21">
        <f>J190-Baseline!J190</f>
        <v>0.15122847353169502</v>
      </c>
      <c r="K210" s="21">
        <f>K190-Baseline!K190</f>
        <v>0.13647515523481565</v>
      </c>
      <c r="L210" s="21">
        <f>L190-Baseline!L190</f>
        <v>0.12275594916092925</v>
      </c>
      <c r="M210" s="21">
        <f>M190-Baseline!M190</f>
        <v>0.11001071074762073</v>
      </c>
      <c r="N210" s="21">
        <f>N190-Baseline!N190</f>
        <v>9.8182419898290518E-2</v>
      </c>
      <c r="O210" s="21">
        <f>O190-Baseline!O190</f>
        <v>8.7217030352474148E-2</v>
      </c>
      <c r="P210" s="21">
        <f>P190-Baseline!P190</f>
        <v>7.7063325944317501E-2</v>
      </c>
      <c r="Q210" s="21">
        <f>Q190-Baseline!Q190</f>
        <v>6.7672783446341395E-2</v>
      </c>
      <c r="R210" s="21">
        <f>R190-Baseline!R190</f>
        <v>5.8999441708549642E-2</v>
      </c>
      <c r="S210" s="21">
        <f>S190-Baseline!S190</f>
        <v>5.099977681531534E-2</v>
      </c>
      <c r="T210" s="21">
        <f>T190-Baseline!T190</f>
        <v>4.3632582994346802E-2</v>
      </c>
      <c r="U210" s="21">
        <f>U190-Baseline!U190</f>
        <v>3.6858859023403877E-2</v>
      </c>
      <c r="V210" s="21">
        <f>V190-Baseline!V190</f>
        <v>3.064169989133262E-2</v>
      </c>
      <c r="W210" s="21">
        <f>W190-Baseline!W190</f>
        <v>2.4946193480425361E-2</v>
      </c>
      <c r="X210" s="21">
        <f>X190-Baseline!X190</f>
        <v>1.9739322047118726E-2</v>
      </c>
      <c r="Y210" s="21">
        <f>Y190-Baseline!Y190</f>
        <v>1.4989868287625555E-2</v>
      </c>
      <c r="Z210" s="21">
        <f>Z190-Baseline!Z190</f>
        <v>1.0668325784281949E-2</v>
      </c>
      <c r="AA210" s="21">
        <f>AA190-Baseline!AA190</f>
        <v>6.7468136371876333E-3</v>
      </c>
      <c r="AB210" s="21">
        <f>AB190-Baseline!AB190</f>
        <v>3.1989950941478549E-3</v>
      </c>
      <c r="AC210" s="21">
        <f>AC190-Baseline!AC190</f>
        <v>5.1719210048414211E-18</v>
      </c>
      <c r="AD210" s="21">
        <f>AD190-Baseline!AD190</f>
        <v>4.9970251254506483E-18</v>
      </c>
      <c r="AE210" s="21">
        <f>AE190-Baseline!AE190</f>
        <v>4.8280435994692253E-18</v>
      </c>
      <c r="AF210" s="21">
        <f>AF190-Baseline!AF190</f>
        <v>4.6647764246079469E-18</v>
      </c>
      <c r="AG210" s="21">
        <f>AG190-Baseline!AG190</f>
        <v>4.507030361940046E-18</v>
      </c>
      <c r="AH210" s="21">
        <f>AH190-Baseline!AH190</f>
        <v>4.3546187071884513E-18</v>
      </c>
      <c r="AI210" s="21">
        <f>AI190-Baseline!AI190</f>
        <v>4.2073610697472958E-18</v>
      </c>
      <c r="AJ210" s="21">
        <f>AJ190-Baseline!AJ190</f>
        <v>4.0848165725701894E-18</v>
      </c>
      <c r="AK210" s="21">
        <f>AK190-Baseline!AK190</f>
        <v>3.9658413325924175E-18</v>
      </c>
      <c r="AL210" s="21">
        <f>AL190-Baseline!AL190</f>
        <v>3.8503313908664242E-18</v>
      </c>
      <c r="AM210" s="21">
        <f>AM190-Baseline!AM190</f>
        <v>3.738185816375169E-18</v>
      </c>
      <c r="AN210" s="21">
        <f>AN190-Baseline!AN190</f>
        <v>3.6293066178399699E-18</v>
      </c>
      <c r="AO210" s="21">
        <f>AO190-Baseline!AO190</f>
        <v>3.5235986580970587E-18</v>
      </c>
      <c r="AP210" s="21">
        <f>AP190-Baseline!AP190</f>
        <v>3.4209695709680174E-18</v>
      </c>
      <c r="AQ210" s="21">
        <f>AQ190-Baseline!AQ190</f>
        <v>3.3213296805514738E-18</v>
      </c>
      <c r="AR210" s="21">
        <f>AR190-Baseline!AR190</f>
        <v>3.2245919228655083E-18</v>
      </c>
      <c r="AS210" s="21">
        <f>AS190-Baseline!AS190</f>
        <v>3.1306717697723381E-18</v>
      </c>
      <c r="AT210" s="21">
        <f>AT190-Baseline!AT190</f>
        <v>3.039487155118775E-18</v>
      </c>
      <c r="AU210" s="21">
        <f>AU190-Baseline!AU190</f>
        <v>2.9509584030279372E-18</v>
      </c>
      <c r="AV210" s="21">
        <f>AV190-Baseline!AV190</f>
        <v>2.8650081582795504E-18</v>
      </c>
      <c r="AW210" s="21">
        <f>AW190-Baseline!AW190</f>
        <v>2.78156131871801E-18</v>
      </c>
      <c r="AX210" s="21">
        <f>AX190-Baseline!AX190</f>
        <v>2.7005449696291359E-18</v>
      </c>
      <c r="AY210" s="21">
        <f>AY190-Baseline!AY190</f>
        <v>2.6218883200282871E-18</v>
      </c>
      <c r="AZ210" s="21">
        <f>AZ190-Baseline!AZ190</f>
        <v>2.5455226408041622E-18</v>
      </c>
      <c r="BA210" s="21">
        <f>BA190-Baseline!BA190</f>
        <v>2.4713812046642351E-18</v>
      </c>
      <c r="BB210" s="21">
        <f>BB190-Baseline!BB190</f>
        <v>2.3993992278293544E-18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14.894267389414768</v>
      </c>
      <c r="F212" s="21">
        <f>F77*F186-Baseline!F77*Baseline!F186</f>
        <v>14.253977298430076</v>
      </c>
      <c r="G212" s="21">
        <f>G77*G186-Baseline!G77*Baseline!G186</f>
        <v>13.524544254969495</v>
      </c>
      <c r="H212" s="21">
        <f>H77*H186-Baseline!H77*Baseline!H186</f>
        <v>12.741417145743583</v>
      </c>
      <c r="I212" s="21">
        <f>I77*I186-Baseline!I77*Baseline!I186</f>
        <v>11.93480365924618</v>
      </c>
      <c r="J212" s="21">
        <f>J77*J186-Baseline!J77*Baseline!J186</f>
        <v>11.874608182203279</v>
      </c>
      <c r="K212" s="21">
        <f>K77*K186-Baseline!K77*Baseline!K186</f>
        <v>11.368782186975533</v>
      </c>
      <c r="L212" s="21">
        <f>L77*L186-Baseline!L77*Baseline!L186</f>
        <v>10.94463784007254</v>
      </c>
      <c r="M212" s="21">
        <f>M77*M186-Baseline!M77*Baseline!M186</f>
        <v>10.632541789453475</v>
      </c>
      <c r="N212" s="21">
        <f>N77*N186-Baseline!N77*Baseline!N186</f>
        <v>10.247971312466939</v>
      </c>
      <c r="O212" s="21">
        <f>O77*O186-Baseline!O77*Baseline!O186</f>
        <v>9.8994831188394929</v>
      </c>
      <c r="P212" s="21">
        <f>P77*P186-Baseline!P77*Baseline!P186</f>
        <v>9.5737507920535698</v>
      </c>
      <c r="Q212" s="21">
        <f>Q77*Q186-Baseline!Q77*Baseline!Q186</f>
        <v>9.2447857193256961</v>
      </c>
      <c r="R212" s="21">
        <f>R77*R186-Baseline!R77*Baseline!R186</f>
        <v>8.9327085037449567</v>
      </c>
      <c r="S212" s="21">
        <f>S77*S186-Baseline!S77*Baseline!S186</f>
        <v>8.6319057732878637</v>
      </c>
      <c r="T212" s="21">
        <f>T77*T186-Baseline!T77*Baseline!T186</f>
        <v>8.3390171981885004</v>
      </c>
      <c r="U212" s="21">
        <f>U77*U186-Baseline!U77*Baseline!U186</f>
        <v>8.0572630427517851</v>
      </c>
      <c r="V212" s="21">
        <f>V77*V186-Baseline!V77*Baseline!V186</f>
        <v>7.7849471478891035</v>
      </c>
      <c r="W212" s="21">
        <f>W77*W186-Baseline!W77*Baseline!W186</f>
        <v>7.5215150220050671</v>
      </c>
      <c r="X212" s="21">
        <f>X77*X186-Baseline!X77*Baseline!X186</f>
        <v>7.267228455289521</v>
      </c>
      <c r="Y212" s="21">
        <f>Y77*Y186-Baseline!Y77*Baseline!Y186</f>
        <v>7.0214892728178988</v>
      </c>
      <c r="Z212" s="21">
        <f>Z77*Z186-Baseline!Z77*Baseline!Z186</f>
        <v>6.7840195804257482</v>
      </c>
      <c r="AA212" s="21">
        <f>AA77*AA186-Baseline!AA77*Baseline!AA186</f>
        <v>6.5546224515404408</v>
      </c>
      <c r="AB212" s="21">
        <f>AB77*AB186-Baseline!AB77*Baseline!AB186</f>
        <v>6.3329681515266634</v>
      </c>
      <c r="AC212" s="21">
        <f>AC77*AC186-Baseline!AC77*Baseline!AC186</f>
        <v>6.1188056597624101</v>
      </c>
      <c r="AD212" s="21">
        <f>AD77*AD186-Baseline!AD77*Baseline!AD186</f>
        <v>5.91189232314834</v>
      </c>
      <c r="AE212" s="21">
        <f>AE77*AE186-Baseline!AE77*Baseline!AE186</f>
        <v>5.7119727484762048</v>
      </c>
      <c r="AF212" s="21">
        <f>AF77*AF186-Baseline!AF77*Baseline!AF186</f>
        <v>5.5188137083437825</v>
      </c>
      <c r="AG212" s="21">
        <f>AG77*AG186-Baseline!AG77*Baseline!AG186</f>
        <v>5.3321876654274449</v>
      </c>
      <c r="AH212" s="21">
        <f>AH77*AH186-Baseline!AH77*Baseline!AH186</f>
        <v>5.1518719820133203</v>
      </c>
      <c r="AI212" s="21">
        <f>AI77*AI186-Baseline!AI77*Baseline!AI186</f>
        <v>4.9776540330404639</v>
      </c>
      <c r="AJ212" s="21">
        <f>AJ77*AJ186-Baseline!AJ77*Baseline!AJ186</f>
        <v>4.8326739042008056</v>
      </c>
      <c r="AK212" s="21">
        <f>AK77*AK186-Baseline!AK77*Baseline!AK186</f>
        <v>4.6919163739180734</v>
      </c>
      <c r="AL212" s="21">
        <f>AL77*AL186-Baseline!AL77*Baseline!AL186</f>
        <v>4.5552586130713877</v>
      </c>
      <c r="AM212" s="21">
        <f>AM77*AM186-Baseline!AM77*Baseline!AM186</f>
        <v>4.4225811911983675</v>
      </c>
      <c r="AN212" s="21">
        <f>AN77*AN186-Baseline!AN77*Baseline!AN186</f>
        <v>4.2937681388318554</v>
      </c>
      <c r="AO212" s="21">
        <f>AO77*AO186-Baseline!AO77*Baseline!AO186</f>
        <v>4.1687069318297016</v>
      </c>
      <c r="AP212" s="21">
        <f>AP77*AP186-Baseline!AP77*Baseline!AP186</f>
        <v>4.0472882852329723</v>
      </c>
      <c r="AQ212" s="21">
        <f>AQ77*AQ186-Baseline!AQ77*Baseline!AQ186</f>
        <v>3.9294061006454823</v>
      </c>
      <c r="AR212" s="21">
        <f>AR77*AR186-Baseline!AR77*Baseline!AR186</f>
        <v>3.8149573796548926</v>
      </c>
      <c r="AS212" s="21">
        <f>AS77*AS186-Baseline!AS77*Baseline!AS186</f>
        <v>3.7038421163973854</v>
      </c>
      <c r="AT212" s="21">
        <f>AT77*AT186-Baseline!AT77*Baseline!AT186</f>
        <v>3.5959632195342501</v>
      </c>
      <c r="AU212" s="21">
        <f>AU77*AU186-Baseline!AU77*Baseline!AU186</f>
        <v>3.4912264268349085</v>
      </c>
      <c r="AV212" s="21">
        <f>AV77*AV186-Baseline!AV77*Baseline!AV186</f>
        <v>3.3895402202461722</v>
      </c>
      <c r="AW212" s="21">
        <f>AW77*AW186-Baseline!AW77*Baseline!AW186</f>
        <v>3.2908157477678537</v>
      </c>
      <c r="AX212" s="21">
        <f>AX77*AX186-Baseline!AX77*Baseline!AX186</f>
        <v>3.1949667454284501</v>
      </c>
      <c r="AY212" s="21">
        <f>AY77*AY186-Baseline!AY77*Baseline!AY186</f>
        <v>3.1019094615800973</v>
      </c>
      <c r="AZ212" s="21">
        <f>AZ77*AZ186-Baseline!AZ77*Baseline!AZ186</f>
        <v>3.0115625840517906</v>
      </c>
      <c r="BA212" s="21">
        <f>BA77*BA186-Baseline!BA77*Baseline!BA186</f>
        <v>2.9238471689868542</v>
      </c>
      <c r="BB212" s="21">
        <f>BB77*BB186-Baseline!BB77*Baseline!BB186</f>
        <v>2.8386865718310235</v>
      </c>
    </row>
    <row r="213" spans="1:54" outlineLevel="2">
      <c r="A213" s="562"/>
      <c r="B213" s="150" t="s">
        <v>493</v>
      </c>
      <c r="C213" s="19"/>
      <c r="D213" s="135" t="s">
        <v>389</v>
      </c>
      <c r="E213" s="21">
        <f>E193-Baseline!E193</f>
        <v>88.808516080473737</v>
      </c>
      <c r="F213" s="21">
        <f>F193-Baseline!F193</f>
        <v>86.503014684200437</v>
      </c>
      <c r="G213" s="21">
        <f>G193-Baseline!G193</f>
        <v>83.224229765534602</v>
      </c>
      <c r="H213" s="21">
        <f>H193-Baseline!H193</f>
        <v>79.486653347444516</v>
      </c>
      <c r="I213" s="21">
        <f>I193-Baseline!I193</f>
        <v>75.720873343247547</v>
      </c>
      <c r="J213" s="21">
        <f>J193-Baseline!J193</f>
        <v>76.598809397945274</v>
      </c>
      <c r="K213" s="21">
        <f>K193-Baseline!K193</f>
        <v>74.300854724495807</v>
      </c>
      <c r="L213" s="21">
        <f>L193-Baseline!L193</f>
        <v>72.690035350182626</v>
      </c>
      <c r="M213" s="21">
        <f>M193-Baseline!M193</f>
        <v>71.745285071194928</v>
      </c>
      <c r="N213" s="21">
        <f>N193-Baseline!N193</f>
        <v>70.020131161360951</v>
      </c>
      <c r="O213" s="21">
        <f>O193-Baseline!O193</f>
        <v>68.689351991836077</v>
      </c>
      <c r="P213" s="21">
        <f>P193-Baseline!P193</f>
        <v>67.444936391746907</v>
      </c>
      <c r="Q213" s="21">
        <f>Q193-Baseline!Q193</f>
        <v>66.108286020555994</v>
      </c>
      <c r="R213" s="21">
        <f>R193-Baseline!R193</f>
        <v>65.013931511495628</v>
      </c>
      <c r="S213" s="21">
        <f>S193-Baseline!S193</f>
        <v>63.740443671653246</v>
      </c>
      <c r="T213" s="21">
        <f>T193-Baseline!T193</f>
        <v>62.4624079093674</v>
      </c>
      <c r="U213" s="21">
        <f>U193-Baseline!U193</f>
        <v>61.20680586685711</v>
      </c>
      <c r="V213" s="21">
        <f>V193-Baseline!V193</f>
        <v>60.129307113922884</v>
      </c>
      <c r="W213" s="21">
        <f>W193-Baseline!W193</f>
        <v>58.892615266670525</v>
      </c>
      <c r="X213" s="21">
        <f>X193-Baseline!X193</f>
        <v>57.826809041255373</v>
      </c>
      <c r="Y213" s="21">
        <f>Y193-Baseline!Y193</f>
        <v>56.616364751340186</v>
      </c>
      <c r="Z213" s="21">
        <f>Z193-Baseline!Z193</f>
        <v>55.565284798945093</v>
      </c>
      <c r="AA213" s="21">
        <f>AA193-Baseline!AA193</f>
        <v>54.52088483506661</v>
      </c>
      <c r="AB213" s="21">
        <f>AB193-Baseline!AB193</f>
        <v>53.483463451254757</v>
      </c>
      <c r="AC213" s="21">
        <f>AC193-Baseline!AC193</f>
        <v>52.424149252200934</v>
      </c>
      <c r="AD213" s="21">
        <f>AD193-Baseline!AD193</f>
        <v>51.382032900133737</v>
      </c>
      <c r="AE213" s="21">
        <f>AE193-Baseline!AE193</f>
        <v>50.362321794699348</v>
      </c>
      <c r="AF213" s="21">
        <f>AF193-Baseline!AF193</f>
        <v>49.348998219093069</v>
      </c>
      <c r="AG213" s="21">
        <f>AG193-Baseline!AG193</f>
        <v>48.344270669988369</v>
      </c>
      <c r="AH213" s="21">
        <f>AH193-Baseline!AH193</f>
        <v>47.350433122608237</v>
      </c>
      <c r="AI213" s="21">
        <f>AI193-Baseline!AI193</f>
        <v>46.370225008663205</v>
      </c>
      <c r="AJ213" s="21">
        <f>AJ193-Baseline!AJ193</f>
        <v>45.622790274995282</v>
      </c>
      <c r="AK213" s="21">
        <f>AK193-Baseline!AK193</f>
        <v>44.878870005068919</v>
      </c>
      <c r="AL213" s="21">
        <f>AL193-Baseline!AL193</f>
        <v>44.139521081194651</v>
      </c>
      <c r="AM213" s="21">
        <f>AM193-Baseline!AM193</f>
        <v>43.405333820105326</v>
      </c>
      <c r="AN213" s="21">
        <f>AN193-Baseline!AN193</f>
        <v>42.676572681184922</v>
      </c>
      <c r="AO213" s="21">
        <f>AO193-Baseline!AO193</f>
        <v>41.953365468919884</v>
      </c>
      <c r="AP213" s="21">
        <f>AP193-Baseline!AP193</f>
        <v>41.236036362185651</v>
      </c>
      <c r="AQ213" s="21">
        <f>AQ193-Baseline!AQ193</f>
        <v>40.524930365866439</v>
      </c>
      <c r="AR213" s="21">
        <f>AR193-Baseline!AR193</f>
        <v>39.820283278233177</v>
      </c>
      <c r="AS213" s="21">
        <f>AS193-Baseline!AS193</f>
        <v>39.122299540938286</v>
      </c>
      <c r="AT213" s="21">
        <f>AT193-Baseline!AT193</f>
        <v>38.431184742579006</v>
      </c>
      <c r="AU213" s="21">
        <f>AU193-Baseline!AU193</f>
        <v>37.747141706261147</v>
      </c>
      <c r="AV213" s="21">
        <f>AV193-Baseline!AV193</f>
        <v>37.070347128547553</v>
      </c>
      <c r="AW213" s="21">
        <f>AW193-Baseline!AW193</f>
        <v>36.400954931406382</v>
      </c>
      <c r="AX213" s="21">
        <f>AX193-Baseline!AX193</f>
        <v>35.739106941537095</v>
      </c>
      <c r="AY213" s="21">
        <f>AY193-Baseline!AY193</f>
        <v>35.0849327674458</v>
      </c>
      <c r="AZ213" s="21">
        <f>AZ193-Baseline!AZ193</f>
        <v>34.4385476249549</v>
      </c>
      <c r="BA213" s="21">
        <f>BA193-Baseline!BA193</f>
        <v>33.800052296954135</v>
      </c>
      <c r="BB213" s="21">
        <f>BB193-Baseline!BB193</f>
        <v>33.169535184712828</v>
      </c>
    </row>
    <row r="214" spans="1:54" outlineLevel="2">
      <c r="A214" s="562"/>
      <c r="B214" s="150" t="s">
        <v>494</v>
      </c>
      <c r="C214" s="19"/>
      <c r="D214" s="135" t="s">
        <v>389</v>
      </c>
      <c r="E214" s="21">
        <f>E194-Baseline!E194</f>
        <v>44.474533799234045</v>
      </c>
      <c r="F214" s="21">
        <f>F194-Baseline!F194</f>
        <v>43.210778456239495</v>
      </c>
      <c r="G214" s="21">
        <f>G194-Baseline!G194</f>
        <v>41.623868066776865</v>
      </c>
      <c r="H214" s="21">
        <f>H194-Baseline!H194</f>
        <v>39.810836310586836</v>
      </c>
      <c r="I214" s="21">
        <f>I194-Baseline!I194</f>
        <v>37.858431309390809</v>
      </c>
      <c r="J214" s="21">
        <f>J194-Baseline!J194</f>
        <v>38.24110156559334</v>
      </c>
      <c r="K214" s="21">
        <f>K194-Baseline!K194</f>
        <v>37.169679895766087</v>
      </c>
      <c r="L214" s="21">
        <f>L194-Baseline!L194</f>
        <v>36.327878781398603</v>
      </c>
      <c r="M214" s="21">
        <f>M194-Baseline!M194</f>
        <v>35.829398087582213</v>
      </c>
      <c r="N214" s="21">
        <f>N194-Baseline!N194</f>
        <v>35.059368124990279</v>
      </c>
      <c r="O214" s="21">
        <f>O194-Baseline!O194</f>
        <v>34.38289748213564</v>
      </c>
      <c r="P214" s="21">
        <f>P194-Baseline!P194</f>
        <v>33.757932531125341</v>
      </c>
      <c r="Q214" s="21">
        <f>Q194-Baseline!Q194</f>
        <v>33.094387008085718</v>
      </c>
      <c r="R214" s="21">
        <f>R194-Baseline!R194</f>
        <v>32.464178950150156</v>
      </c>
      <c r="S214" s="21">
        <f>S194-Baseline!S194</f>
        <v>31.841534917981829</v>
      </c>
      <c r="T214" s="21">
        <f>T194-Baseline!T194</f>
        <v>31.222538914654354</v>
      </c>
      <c r="U214" s="21">
        <f>U194-Baseline!U194</f>
        <v>30.620122957297809</v>
      </c>
      <c r="V214" s="21">
        <f>V194-Baseline!V194</f>
        <v>30.029015841701277</v>
      </c>
      <c r="W214" s="21">
        <f>W194-Baseline!W194</f>
        <v>29.448067501088001</v>
      </c>
      <c r="X214" s="21">
        <f>X194-Baseline!X194</f>
        <v>28.879277774834033</v>
      </c>
      <c r="Y214" s="21">
        <f>Y194-Baseline!Y194</f>
        <v>28.321274537542763</v>
      </c>
      <c r="Z214" s="21">
        <f>Z194-Baseline!Z194</f>
        <v>27.773888794214898</v>
      </c>
      <c r="AA214" s="21">
        <f>AA194-Baseline!AA194</f>
        <v>27.237254128877392</v>
      </c>
      <c r="AB214" s="21">
        <f>AB194-Baseline!AB194</f>
        <v>26.710928690821827</v>
      </c>
      <c r="AC214" s="21">
        <f>AC194-Baseline!AC194</f>
        <v>26.17791304243811</v>
      </c>
      <c r="AD214" s="21">
        <f>AD194-Baseline!AD194</f>
        <v>25.65347172862942</v>
      </c>
      <c r="AE214" s="21">
        <f>AE194-Baseline!AE194</f>
        <v>25.135864014266041</v>
      </c>
      <c r="AF214" s="21">
        <f>AF194-Baseline!AF194</f>
        <v>24.624055085933037</v>
      </c>
      <c r="AG214" s="21">
        <f>AG194-Baseline!AG194</f>
        <v>24.117610992089862</v>
      </c>
      <c r="AH214" s="21">
        <f>AH194-Baseline!AH194</f>
        <v>23.616786637560931</v>
      </c>
      <c r="AI214" s="21">
        <f>AI194-Baseline!AI194</f>
        <v>23.122738358000319</v>
      </c>
      <c r="AJ214" s="21">
        <f>AJ194-Baseline!AJ194</f>
        <v>22.74500816490869</v>
      </c>
      <c r="AK214" s="21">
        <f>AK194-Baseline!AK194</f>
        <v>22.36957626471299</v>
      </c>
      <c r="AL214" s="21">
        <f>AL194-Baseline!AL194</f>
        <v>21.996669588795893</v>
      </c>
      <c r="AM214" s="21">
        <f>AM194-Baseline!AM194</f>
        <v>21.626530557845374</v>
      </c>
      <c r="AN214" s="21">
        <f>AN194-Baseline!AN194</f>
        <v>21.259329719836554</v>
      </c>
      <c r="AO214" s="21">
        <f>AO194-Baseline!AO194</f>
        <v>20.895156757843804</v>
      </c>
      <c r="AP214" s="21">
        <f>AP194-Baseline!AP194</f>
        <v>20.534152678534006</v>
      </c>
      <c r="AQ214" s="21">
        <f>AQ194-Baseline!AQ194</f>
        <v>20.176454138691028</v>
      </c>
      <c r="AR214" s="21">
        <f>AR194-Baseline!AR194</f>
        <v>19.822177233872228</v>
      </c>
      <c r="AS214" s="21">
        <f>AS194-Baseline!AS194</f>
        <v>19.47142155850635</v>
      </c>
      <c r="AT214" s="21">
        <f>AT194-Baseline!AT194</f>
        <v>19.124279954346072</v>
      </c>
      <c r="AU214" s="21">
        <f>AU194-Baseline!AU194</f>
        <v>18.780841914795193</v>
      </c>
      <c r="AV214" s="21">
        <f>AV194-Baseline!AV194</f>
        <v>18.44118690988326</v>
      </c>
      <c r="AW214" s="21">
        <f>AW194-Baseline!AW194</f>
        <v>18.105385315022893</v>
      </c>
      <c r="AX214" s="21">
        <f>AX194-Baseline!AX194</f>
        <v>17.77350037008609</v>
      </c>
      <c r="AY214" s="21">
        <f>AY194-Baseline!AY194</f>
        <v>17.44558895350421</v>
      </c>
      <c r="AZ214" s="21">
        <f>AZ194-Baseline!AZ194</f>
        <v>17.121701384077014</v>
      </c>
      <c r="BA214" s="21">
        <f>BA194-Baseline!BA194</f>
        <v>16.801881373982685</v>
      </c>
      <c r="BB214" s="21">
        <f>BB194-Baseline!BB194</f>
        <v>16.486166660509006</v>
      </c>
    </row>
    <row r="215" spans="1:54" outlineLevel="2">
      <c r="A215" s="562"/>
      <c r="B215" s="150" t="s">
        <v>495</v>
      </c>
      <c r="C215" s="19"/>
      <c r="D215" s="135" t="s">
        <v>389</v>
      </c>
      <c r="E215" s="21">
        <f>E195-Baseline!E195</f>
        <v>133.42360136609773</v>
      </c>
      <c r="F215" s="21">
        <f>F195-Baseline!F195</f>
        <v>129.63233533847267</v>
      </c>
      <c r="G215" s="21">
        <f>G195-Baseline!G195</f>
        <v>124.87160420033064</v>
      </c>
      <c r="H215" s="21">
        <f>H195-Baseline!H195</f>
        <v>119.43250893176052</v>
      </c>
      <c r="I215" s="21">
        <f>I195-Baseline!I195</f>
        <v>113.57529392817244</v>
      </c>
      <c r="J215" s="21">
        <f>J195-Baseline!J195</f>
        <v>114.72330467158305</v>
      </c>
      <c r="K215" s="21">
        <f>K195-Baseline!K195</f>
        <v>111.50903968729824</v>
      </c>
      <c r="L215" s="21">
        <f>L195-Baseline!L195</f>
        <v>108.9836363441958</v>
      </c>
      <c r="M215" s="21">
        <f>M195-Baseline!M195</f>
        <v>107.48819424018525</v>
      </c>
      <c r="N215" s="21">
        <f>N195-Baseline!N195</f>
        <v>105.17810435322545</v>
      </c>
      <c r="O215" s="21">
        <f>O195-Baseline!O195</f>
        <v>103.14869244640693</v>
      </c>
      <c r="P215" s="21">
        <f>P195-Baseline!P195</f>
        <v>101.27379761369076</v>
      </c>
      <c r="Q215" s="21">
        <f>Q195-Baseline!Q195</f>
        <v>99.28316102425714</v>
      </c>
      <c r="R215" s="21">
        <f>R195-Baseline!R195</f>
        <v>97.392536850450469</v>
      </c>
      <c r="S215" s="21">
        <f>S195-Baseline!S195</f>
        <v>95.524604735629268</v>
      </c>
      <c r="T215" s="21">
        <f>T195-Baseline!T195</f>
        <v>93.667616726268335</v>
      </c>
      <c r="U215" s="21">
        <f>U195-Baseline!U195</f>
        <v>91.860368888990294</v>
      </c>
      <c r="V215" s="21">
        <f>V195-Baseline!V195</f>
        <v>90.087047508584803</v>
      </c>
      <c r="W215" s="21">
        <f>W195-Baseline!W195</f>
        <v>88.344202503264015</v>
      </c>
      <c r="X215" s="21">
        <f>X195-Baseline!X195</f>
        <v>86.637833324502097</v>
      </c>
      <c r="Y215" s="21">
        <f>Y195-Baseline!Y195</f>
        <v>84.963823612628275</v>
      </c>
      <c r="Z215" s="21">
        <f>Z195-Baseline!Z195</f>
        <v>83.321666368249538</v>
      </c>
      <c r="AA215" s="21">
        <f>AA195-Baseline!AA195</f>
        <v>81.711762400540579</v>
      </c>
      <c r="AB215" s="21">
        <f>AB195-Baseline!AB195</f>
        <v>80.132786072465478</v>
      </c>
      <c r="AC215" s="21">
        <f>AC195-Baseline!AC195</f>
        <v>78.533739128056254</v>
      </c>
      <c r="AD215" s="21">
        <f>AD195-Baseline!AD195</f>
        <v>76.960415187424317</v>
      </c>
      <c r="AE215" s="21">
        <f>AE195-Baseline!AE195</f>
        <v>75.407592045246219</v>
      </c>
      <c r="AF215" s="21">
        <f>AF195-Baseline!AF195</f>
        <v>73.872165261313526</v>
      </c>
      <c r="AG215" s="21">
        <f>AG195-Baseline!AG195</f>
        <v>72.352832978750897</v>
      </c>
      <c r="AH215" s="21">
        <f>AH195-Baseline!AH195</f>
        <v>70.850359915675156</v>
      </c>
      <c r="AI215" s="21">
        <f>AI195-Baseline!AI195</f>
        <v>69.368215077336217</v>
      </c>
      <c r="AJ215" s="21">
        <f>AJ195-Baseline!AJ195</f>
        <v>68.235024498286791</v>
      </c>
      <c r="AK215" s="21">
        <f>AK195-Baseline!AK195</f>
        <v>67.10872879783139</v>
      </c>
      <c r="AL215" s="21">
        <f>AL195-Baseline!AL195</f>
        <v>65.99000877018787</v>
      </c>
      <c r="AM215" s="21">
        <f>AM195-Baseline!AM195</f>
        <v>64.879591677545292</v>
      </c>
      <c r="AN215" s="21">
        <f>AN195-Baseline!AN195</f>
        <v>63.777989163668423</v>
      </c>
      <c r="AO215" s="21">
        <f>AO195-Baseline!AO195</f>
        <v>62.685470277813089</v>
      </c>
      <c r="AP215" s="21">
        <f>AP195-Baseline!AP195</f>
        <v>61.602458039998176</v>
      </c>
      <c r="AQ215" s="21">
        <f>AQ195-Baseline!AQ195</f>
        <v>60.52936242058108</v>
      </c>
      <c r="AR215" s="21">
        <f>AR195-Baseline!AR195</f>
        <v>59.466531706229105</v>
      </c>
      <c r="AS215" s="21">
        <f>AS195-Baseline!AS195</f>
        <v>58.414264680220178</v>
      </c>
      <c r="AT215" s="21">
        <f>AT195-Baseline!AT195</f>
        <v>57.372839867819238</v>
      </c>
      <c r="AU215" s="21">
        <f>AU195-Baseline!AU195</f>
        <v>56.342525749239137</v>
      </c>
      <c r="AV215" s="21">
        <f>AV195-Baseline!AV195</f>
        <v>55.32356073456797</v>
      </c>
      <c r="AW215" s="21">
        <f>AW195-Baseline!AW195</f>
        <v>54.316155950043196</v>
      </c>
      <c r="AX215" s="21">
        <f>AX195-Baseline!AX195</f>
        <v>53.320501115281317</v>
      </c>
      <c r="AY215" s="21">
        <f>AY195-Baseline!AY195</f>
        <v>52.336766865577403</v>
      </c>
      <c r="AZ215" s="21">
        <f>AZ195-Baseline!AZ195</f>
        <v>51.365104157330926</v>
      </c>
      <c r="BA215" s="21">
        <f>BA195-Baseline!BA195</f>
        <v>50.405644127076691</v>
      </c>
      <c r="BB215" s="21">
        <f>BB195-Baseline!BB195</f>
        <v>49.458499986678333</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E200-Baseline!E200</f>
        <v>104.32969163016872</v>
      </c>
      <c r="F220" s="21">
        <f>F200-Baseline!F200</f>
        <v>101.3993627779676</v>
      </c>
      <c r="G220" s="21">
        <f>G200-Baseline!G200</f>
        <v>97.403900420956347</v>
      </c>
      <c r="H220" s="21">
        <f>H200-Baseline!H200</f>
        <v>92.893442805086607</v>
      </c>
      <c r="I220" s="21">
        <f>I200-Baseline!I200</f>
        <v>88.32897153774536</v>
      </c>
      <c r="J220" s="21">
        <f>J200-Baseline!J200</f>
        <v>88.624646053680252</v>
      </c>
      <c r="K220" s="21">
        <f>K200-Baseline!K200</f>
        <v>85.806112066706163</v>
      </c>
      <c r="L220" s="21">
        <f>L200-Baseline!L200</f>
        <v>83.757429139416089</v>
      </c>
      <c r="M220" s="21">
        <f>M200-Baseline!M200</f>
        <v>82.487837571396028</v>
      </c>
      <c r="N220" s="21">
        <f>N200-Baseline!N200</f>
        <v>80.366284893726174</v>
      </c>
      <c r="O220" s="21">
        <f>O200-Baseline!O200</f>
        <v>78.676052141028038</v>
      </c>
      <c r="P220" s="21">
        <f>P200-Baseline!P200</f>
        <v>77.095750509744789</v>
      </c>
      <c r="Q220" s="21">
        <f>Q200-Baseline!Q200</f>
        <v>75.420744523328025</v>
      </c>
      <c r="R220" s="21">
        <f>R200-Baseline!R200</f>
        <v>74.005639456949126</v>
      </c>
      <c r="S220" s="21">
        <f>S200-Baseline!S200</f>
        <v>72.423349221756425</v>
      </c>
      <c r="T220" s="21">
        <f>T200-Baseline!T200</f>
        <v>70.845057690550249</v>
      </c>
      <c r="U220" s="21">
        <f>U200-Baseline!U200</f>
        <v>69.300927768632306</v>
      </c>
      <c r="V220" s="21">
        <f>V200-Baseline!V200</f>
        <v>67.944895961703324</v>
      </c>
      <c r="W220" s="21">
        <f>W200-Baseline!W200</f>
        <v>66.439076482156011</v>
      </c>
      <c r="X220" s="21">
        <f>X200-Baseline!X200</f>
        <v>65.113776818592015</v>
      </c>
      <c r="Y220" s="21">
        <f>Y200-Baseline!Y200</f>
        <v>63.652843892445709</v>
      </c>
      <c r="Z220" s="21">
        <f>Z200-Baseline!Z200</f>
        <v>62.359972705155123</v>
      </c>
      <c r="AA220" s="21">
        <f>AA200-Baseline!AA200</f>
        <v>61.082254100244242</v>
      </c>
      <c r="AB220" s="21">
        <f>AB200-Baseline!AB200</f>
        <v>59.819630597875566</v>
      </c>
      <c r="AC220" s="21">
        <f>AC200-Baseline!AC200</f>
        <v>58.542954911963342</v>
      </c>
      <c r="AD220" s="21">
        <f>AD200-Baseline!AD200</f>
        <v>57.293925223282073</v>
      </c>
      <c r="AE220" s="21">
        <f>AE200-Baseline!AE200</f>
        <v>56.074294543175554</v>
      </c>
      <c r="AF220" s="21">
        <f>AF200-Baseline!AF200</f>
        <v>54.867811927436854</v>
      </c>
      <c r="AG220" s="21">
        <f>AG200-Baseline!AG200</f>
        <v>53.676458335415816</v>
      </c>
      <c r="AH220" s="21">
        <f>AH200-Baseline!AH200</f>
        <v>52.502305104621556</v>
      </c>
      <c r="AI220" s="21">
        <f>AI200-Baseline!AI200</f>
        <v>51.347879041703671</v>
      </c>
      <c r="AJ220" s="21">
        <f>AJ200-Baseline!AJ200</f>
        <v>50.455464179196085</v>
      </c>
      <c r="AK220" s="21">
        <f>AK200-Baseline!AK200</f>
        <v>49.570786378986995</v>
      </c>
      <c r="AL220" s="21">
        <f>AL200-Baseline!AL200</f>
        <v>48.694779694266039</v>
      </c>
      <c r="AM220" s="21">
        <f>AM200-Baseline!AM200</f>
        <v>47.827915011303695</v>
      </c>
      <c r="AN220" s="21">
        <f>AN200-Baseline!AN200</f>
        <v>46.97034082001678</v>
      </c>
      <c r="AO220" s="21">
        <f>AO200-Baseline!AO200</f>
        <v>46.122072400749587</v>
      </c>
      <c r="AP220" s="21">
        <f>AP200-Baseline!AP200</f>
        <v>45.283324647418624</v>
      </c>
      <c r="AQ220" s="21">
        <f>AQ200-Baseline!AQ200</f>
        <v>44.454336466511919</v>
      </c>
      <c r="AR220" s="21">
        <f>AR200-Baseline!AR200</f>
        <v>43.635240657888069</v>
      </c>
      <c r="AS220" s="21">
        <f>AS200-Baseline!AS200</f>
        <v>42.826141657335668</v>
      </c>
      <c r="AT220" s="21">
        <f>AT200-Baseline!AT200</f>
        <v>42.027147962113254</v>
      </c>
      <c r="AU220" s="21">
        <f>AU200-Baseline!AU200</f>
        <v>41.238368133096053</v>
      </c>
      <c r="AV220" s="21">
        <f>AV200-Baseline!AV200</f>
        <v>40.459887348793728</v>
      </c>
      <c r="AW220" s="21">
        <f>AW200-Baseline!AW200</f>
        <v>39.691770679174233</v>
      </c>
      <c r="AX220" s="21">
        <f>AX200-Baseline!AX200</f>
        <v>38.934073686965547</v>
      </c>
      <c r="AY220" s="21">
        <f>AY200-Baseline!AY200</f>
        <v>38.186842229025899</v>
      </c>
      <c r="AZ220" s="21">
        <f>AZ200-Baseline!AZ200</f>
        <v>37.450110209006688</v>
      </c>
      <c r="BA220" s="21">
        <f>BA200-Baseline!BA200</f>
        <v>36.723899465940988</v>
      </c>
      <c r="BB220" s="21">
        <f>BB200-Baseline!BB200</f>
        <v>36.008221756543854</v>
      </c>
    </row>
    <row r="221" spans="1:54" outlineLevel="2">
      <c r="A221" s="562"/>
      <c r="B221" s="150" t="s">
        <v>498</v>
      </c>
      <c r="C221" s="19"/>
      <c r="D221" s="135" t="s">
        <v>389</v>
      </c>
      <c r="E221" s="21">
        <f>E201-Baseline!E201</f>
        <v>59.995709348929026</v>
      </c>
      <c r="F221" s="21">
        <f>F201-Baseline!F201</f>
        <v>58.107126550006654</v>
      </c>
      <c r="G221" s="21">
        <f>G201-Baseline!G201</f>
        <v>55.80353872219861</v>
      </c>
      <c r="H221" s="21">
        <f>H201-Baseline!H201</f>
        <v>53.217625768228928</v>
      </c>
      <c r="I221" s="21">
        <f>I201-Baseline!I201</f>
        <v>50.466529503888623</v>
      </c>
      <c r="J221" s="21">
        <f>J201-Baseline!J201</f>
        <v>50.266938221328317</v>
      </c>
      <c r="K221" s="21">
        <f>K201-Baseline!K201</f>
        <v>48.674937237976437</v>
      </c>
      <c r="L221" s="21">
        <f>L201-Baseline!L201</f>
        <v>47.395272570632073</v>
      </c>
      <c r="M221" s="21">
        <f>M201-Baseline!M201</f>
        <v>46.571950587783306</v>
      </c>
      <c r="N221" s="21">
        <f>N201-Baseline!N201</f>
        <v>45.405521857355509</v>
      </c>
      <c r="O221" s="21">
        <f>O201-Baseline!O201</f>
        <v>44.369597631327608</v>
      </c>
      <c r="P221" s="21">
        <f>P201-Baseline!P201</f>
        <v>43.408746649123231</v>
      </c>
      <c r="Q221" s="21">
        <f>Q201-Baseline!Q201</f>
        <v>42.406845510857757</v>
      </c>
      <c r="R221" s="21">
        <f>R201-Baseline!R201</f>
        <v>41.455886895603662</v>
      </c>
      <c r="S221" s="21">
        <f>S201-Baseline!S201</f>
        <v>40.524440468085004</v>
      </c>
      <c r="T221" s="21">
        <f>T201-Baseline!T201</f>
        <v>39.605188695837199</v>
      </c>
      <c r="U221" s="21">
        <f>U201-Baseline!U201</f>
        <v>38.714244859072998</v>
      </c>
      <c r="V221" s="21">
        <f>V201-Baseline!V201</f>
        <v>37.844604689481713</v>
      </c>
      <c r="W221" s="21">
        <f>W201-Baseline!W201</f>
        <v>36.994528716573491</v>
      </c>
      <c r="X221" s="21">
        <f>X201-Baseline!X201</f>
        <v>36.166245552170672</v>
      </c>
      <c r="Y221" s="21">
        <f>Y201-Baseline!Y201</f>
        <v>35.357753678648287</v>
      </c>
      <c r="Z221" s="21">
        <f>Z201-Baseline!Z201</f>
        <v>34.568576700424927</v>
      </c>
      <c r="AA221" s="21">
        <f>AA201-Baseline!AA201</f>
        <v>33.798623394055021</v>
      </c>
      <c r="AB221" s="21">
        <f>AB201-Baseline!AB201</f>
        <v>33.04709583744264</v>
      </c>
      <c r="AC221" s="21">
        <f>AC201-Baseline!AC201</f>
        <v>32.296718702200522</v>
      </c>
      <c r="AD221" s="21">
        <f>AD201-Baseline!AD201</f>
        <v>31.56536405177776</v>
      </c>
      <c r="AE221" s="21">
        <f>AE201-Baseline!AE201</f>
        <v>30.847836762742247</v>
      </c>
      <c r="AF221" s="21">
        <f>AF201-Baseline!AF201</f>
        <v>30.142868794276819</v>
      </c>
      <c r="AG221" s="21">
        <f>AG201-Baseline!AG201</f>
        <v>29.449798657517306</v>
      </c>
      <c r="AH221" s="21">
        <f>AH201-Baseline!AH201</f>
        <v>28.768658619574254</v>
      </c>
      <c r="AI221" s="21">
        <f>AI201-Baseline!AI201</f>
        <v>28.100392391040785</v>
      </c>
      <c r="AJ221" s="21">
        <f>AJ201-Baseline!AJ201</f>
        <v>27.577682069109496</v>
      </c>
      <c r="AK221" s="21">
        <f>AK201-Baseline!AK201</f>
        <v>27.061492638631062</v>
      </c>
      <c r="AL221" s="21">
        <f>AL201-Baseline!AL201</f>
        <v>26.55192820186728</v>
      </c>
      <c r="AM221" s="21">
        <f>AM201-Baseline!AM201</f>
        <v>26.049111749043742</v>
      </c>
      <c r="AN221" s="21">
        <f>AN201-Baseline!AN201</f>
        <v>25.553097858668409</v>
      </c>
      <c r="AO221" s="21">
        <f>AO201-Baseline!AO201</f>
        <v>25.063863689673504</v>
      </c>
      <c r="AP221" s="21">
        <f>AP201-Baseline!AP201</f>
        <v>24.58144096376698</v>
      </c>
      <c r="AQ221" s="21">
        <f>AQ201-Baseline!AQ201</f>
        <v>24.105860239336511</v>
      </c>
      <c r="AR221" s="21">
        <f>AR201-Baseline!AR201</f>
        <v>23.63713461352712</v>
      </c>
      <c r="AS221" s="21">
        <f>AS201-Baseline!AS201</f>
        <v>23.175263674903736</v>
      </c>
      <c r="AT221" s="21">
        <f>AT201-Baseline!AT201</f>
        <v>22.720243173880323</v>
      </c>
      <c r="AU221" s="21">
        <f>AU201-Baseline!AU201</f>
        <v>22.272068341630103</v>
      </c>
      <c r="AV221" s="21">
        <f>AV201-Baseline!AV201</f>
        <v>21.830727130129432</v>
      </c>
      <c r="AW221" s="21">
        <f>AW201-Baseline!AW201</f>
        <v>21.396201062790748</v>
      </c>
      <c r="AX221" s="21">
        <f>AX201-Baseline!AX201</f>
        <v>20.968467115514539</v>
      </c>
      <c r="AY221" s="21">
        <f>AY201-Baseline!AY201</f>
        <v>20.547498415084306</v>
      </c>
      <c r="AZ221" s="21">
        <f>AZ201-Baseline!AZ201</f>
        <v>20.133263968128805</v>
      </c>
      <c r="BA221" s="21">
        <f>BA201-Baseline!BA201</f>
        <v>19.725728542969538</v>
      </c>
      <c r="BB221" s="21">
        <f>BB201-Baseline!BB201</f>
        <v>19.324853232340029</v>
      </c>
    </row>
    <row r="222" spans="1:54" outlineLevel="2">
      <c r="A222" s="563"/>
      <c r="B222" s="150" t="s">
        <v>499</v>
      </c>
      <c r="C222" s="19"/>
      <c r="D222" s="135" t="s">
        <v>389</v>
      </c>
      <c r="E222" s="21">
        <f>E202-Baseline!E202</f>
        <v>148.94477691579272</v>
      </c>
      <c r="F222" s="21">
        <f>F202-Baseline!F202</f>
        <v>144.52868343223983</v>
      </c>
      <c r="G222" s="21">
        <f>G202-Baseline!G202</f>
        <v>139.05127485575238</v>
      </c>
      <c r="H222" s="21">
        <f>H202-Baseline!H202</f>
        <v>132.83929838940261</v>
      </c>
      <c r="I222" s="21">
        <f>I202-Baseline!I202</f>
        <v>126.18339212267026</v>
      </c>
      <c r="J222" s="21">
        <f>J202-Baseline!J202</f>
        <v>126.74914132731803</v>
      </c>
      <c r="K222" s="21">
        <f>K202-Baseline!K202</f>
        <v>123.01429702950858</v>
      </c>
      <c r="L222" s="21">
        <f>L202-Baseline!L202</f>
        <v>120.05103013342926</v>
      </c>
      <c r="M222" s="21">
        <f>M202-Baseline!M202</f>
        <v>118.23074674038635</v>
      </c>
      <c r="N222" s="21">
        <f>N202-Baseline!N202</f>
        <v>115.52425808559067</v>
      </c>
      <c r="O222" s="21">
        <f>O202-Baseline!O202</f>
        <v>113.13539259559889</v>
      </c>
      <c r="P222" s="21">
        <f>P202-Baseline!P202</f>
        <v>110.92461173168864</v>
      </c>
      <c r="Q222" s="21">
        <f>Q202-Baseline!Q202</f>
        <v>108.59561952702917</v>
      </c>
      <c r="R222" s="21">
        <f>R202-Baseline!R202</f>
        <v>106.38424479590398</v>
      </c>
      <c r="S222" s="21">
        <f>S202-Baseline!S202</f>
        <v>104.20751028573244</v>
      </c>
      <c r="T222" s="21">
        <f>T202-Baseline!T202</f>
        <v>102.05026650745118</v>
      </c>
      <c r="U222" s="21">
        <f>U202-Baseline!U202</f>
        <v>99.954490790765476</v>
      </c>
      <c r="V222" s="21">
        <f>V202-Baseline!V202</f>
        <v>97.902636356365235</v>
      </c>
      <c r="W222" s="21">
        <f>W202-Baseline!W202</f>
        <v>95.890663718749508</v>
      </c>
      <c r="X222" s="21">
        <f>X202-Baseline!X202</f>
        <v>93.924801101838739</v>
      </c>
      <c r="Y222" s="21">
        <f>Y202-Baseline!Y202</f>
        <v>92.000302753733806</v>
      </c>
      <c r="Z222" s="21">
        <f>Z202-Baseline!Z202</f>
        <v>90.116354274459567</v>
      </c>
      <c r="AA222" s="21">
        <f>AA202-Baseline!AA202</f>
        <v>88.273131665718211</v>
      </c>
      <c r="AB222" s="21">
        <f>AB202-Baseline!AB202</f>
        <v>86.468953219086288</v>
      </c>
      <c r="AC222" s="21">
        <f>AC202-Baseline!AC202</f>
        <v>84.65254478781867</v>
      </c>
      <c r="AD222" s="21">
        <f>AD202-Baseline!AD202</f>
        <v>82.872307510572654</v>
      </c>
      <c r="AE222" s="21">
        <f>AE202-Baseline!AE202</f>
        <v>81.119564793722418</v>
      </c>
      <c r="AF222" s="21">
        <f>AF202-Baseline!AF202</f>
        <v>79.390978969657311</v>
      </c>
      <c r="AG222" s="21">
        <f>AG202-Baseline!AG202</f>
        <v>77.685020644178337</v>
      </c>
      <c r="AH222" s="21">
        <f>AH202-Baseline!AH202</f>
        <v>76.002231897688475</v>
      </c>
      <c r="AI222" s="21">
        <f>AI202-Baseline!AI202</f>
        <v>74.345869110376682</v>
      </c>
      <c r="AJ222" s="21">
        <f>AJ202-Baseline!AJ202</f>
        <v>73.067698402487594</v>
      </c>
      <c r="AK222" s="21">
        <f>AK202-Baseline!AK202</f>
        <v>71.800645171749466</v>
      </c>
      <c r="AL222" s="21">
        <f>AL202-Baseline!AL202</f>
        <v>70.545267383259258</v>
      </c>
      <c r="AM222" s="21">
        <f>AM202-Baseline!AM202</f>
        <v>69.302172868743654</v>
      </c>
      <c r="AN222" s="21">
        <f>AN202-Baseline!AN202</f>
        <v>68.071757302500274</v>
      </c>
      <c r="AO222" s="21">
        <f>AO202-Baseline!AO202</f>
        <v>66.854177209642785</v>
      </c>
      <c r="AP222" s="21">
        <f>AP202-Baseline!AP202</f>
        <v>65.649746325231149</v>
      </c>
      <c r="AQ222" s="21">
        <f>AQ202-Baseline!AQ202</f>
        <v>64.45876852122656</v>
      </c>
      <c r="AR222" s="21">
        <f>AR202-Baseline!AR202</f>
        <v>63.281489085883997</v>
      </c>
      <c r="AS222" s="21">
        <f>AS202-Baseline!AS202</f>
        <v>62.11810679661756</v>
      </c>
      <c r="AT222" s="21">
        <f>AT202-Baseline!AT202</f>
        <v>60.968803087353486</v>
      </c>
      <c r="AU222" s="21">
        <f>AU202-Baseline!AU202</f>
        <v>59.833752176074043</v>
      </c>
      <c r="AV222" s="21">
        <f>AV202-Baseline!AV202</f>
        <v>58.713100954814145</v>
      </c>
      <c r="AW222" s="21">
        <f>AW202-Baseline!AW202</f>
        <v>57.606971697811048</v>
      </c>
      <c r="AX222" s="21">
        <f>AX202-Baseline!AX202</f>
        <v>56.515467860709769</v>
      </c>
      <c r="AY222" s="21">
        <f>AY202-Baseline!AY202</f>
        <v>55.438676327157502</v>
      </c>
      <c r="AZ222" s="21">
        <f>AZ202-Baseline!AZ202</f>
        <v>54.376666741382714</v>
      </c>
      <c r="BA222" s="21">
        <f>BA202-Baseline!BA202</f>
        <v>53.329491296063544</v>
      </c>
      <c r="BB222" s="21">
        <f>BB202-Baseline!BB202</f>
        <v>52.29718655850936</v>
      </c>
    </row>
    <row r="223" spans="1:54" outlineLevel="2">
      <c r="B223" s="19"/>
      <c r="C223" s="19"/>
      <c r="D223" s="19"/>
      <c r="E223" s="15"/>
    </row>
    <row r="224" spans="1:54" outlineLevel="2">
      <c r="A224" s="561" t="s">
        <v>500</v>
      </c>
      <c r="B224" s="150" t="s">
        <v>497</v>
      </c>
      <c r="C224" s="19"/>
      <c r="D224" s="135" t="s">
        <v>389</v>
      </c>
      <c r="E224" s="21">
        <f>E204-Baseline!E204</f>
        <v>104.32969163016872</v>
      </c>
      <c r="F224" s="21">
        <f>F204-Baseline!F204</f>
        <v>205.72905440813634</v>
      </c>
      <c r="G224" s="21">
        <f>G204-Baseline!G204</f>
        <v>303.13295482909268</v>
      </c>
      <c r="H224" s="21">
        <f>H204-Baseline!H204</f>
        <v>396.02639763417926</v>
      </c>
      <c r="I224" s="21">
        <f>I204-Baseline!I204</f>
        <v>484.35536917192462</v>
      </c>
      <c r="J224" s="21">
        <f>J204-Baseline!J204</f>
        <v>572.98001522560492</v>
      </c>
      <c r="K224" s="21">
        <f>K204-Baseline!K204</f>
        <v>658.78612729231111</v>
      </c>
      <c r="L224" s="21">
        <f>L204-Baseline!L204</f>
        <v>742.54355643172721</v>
      </c>
      <c r="M224" s="21">
        <f>M204-Baseline!M204</f>
        <v>825.0313940031233</v>
      </c>
      <c r="N224" s="21">
        <f>N204-Baseline!N204</f>
        <v>905.39767889684947</v>
      </c>
      <c r="O224" s="21">
        <f>O204-Baseline!O204</f>
        <v>984.07373103787745</v>
      </c>
      <c r="P224" s="21">
        <f>P204-Baseline!P204</f>
        <v>1061.1694815476221</v>
      </c>
      <c r="Q224" s="21">
        <f>Q204-Baseline!Q204</f>
        <v>1136.5902260709502</v>
      </c>
      <c r="R224" s="21">
        <f>R204-Baseline!R204</f>
        <v>1210.5958655278994</v>
      </c>
      <c r="S224" s="21">
        <f>S204-Baseline!S204</f>
        <v>1283.0192147496557</v>
      </c>
      <c r="T224" s="21">
        <f>T204-Baseline!T204</f>
        <v>1353.8642724402059</v>
      </c>
      <c r="U224" s="21">
        <f>U204-Baseline!U204</f>
        <v>1423.1652002088383</v>
      </c>
      <c r="V224" s="21">
        <f>V204-Baseline!V204</f>
        <v>1491.1100961705417</v>
      </c>
      <c r="W224" s="21">
        <f>W204-Baseline!W204</f>
        <v>1557.5491726526977</v>
      </c>
      <c r="X224" s="21">
        <f>X204-Baseline!X204</f>
        <v>1622.6629494712897</v>
      </c>
      <c r="Y224" s="21">
        <f>Y204-Baseline!Y204</f>
        <v>1686.3157933637353</v>
      </c>
      <c r="Z224" s="21">
        <f>Z204-Baseline!Z204</f>
        <v>1748.6757660688904</v>
      </c>
      <c r="AA224" s="21">
        <f>AA204-Baseline!AA204</f>
        <v>1809.7580201691346</v>
      </c>
      <c r="AB224" s="21">
        <f>AB204-Baseline!AB204</f>
        <v>1869.5776507670103</v>
      </c>
      <c r="AC224" s="21">
        <f>AC204-Baseline!AC204</f>
        <v>1928.1206056789736</v>
      </c>
      <c r="AD224" s="21">
        <f>AD204-Baseline!AD204</f>
        <v>1985.4145309022556</v>
      </c>
      <c r="AE224" s="21">
        <f>AE204-Baseline!AE204</f>
        <v>2041.4888254454311</v>
      </c>
      <c r="AF224" s="21">
        <f>AF204-Baseline!AF204</f>
        <v>2096.3566373728681</v>
      </c>
      <c r="AG224" s="21">
        <f>AG204-Baseline!AG204</f>
        <v>2150.0330957082838</v>
      </c>
      <c r="AH224" s="21">
        <f>AH204-Baseline!AH204</f>
        <v>2202.5354008129052</v>
      </c>
      <c r="AI224" s="21">
        <f>AI204-Baseline!AI204</f>
        <v>2253.8832798546091</v>
      </c>
      <c r="AJ224" s="21">
        <f>AJ204-Baseline!AJ204</f>
        <v>2304.3387440338051</v>
      </c>
      <c r="AK224" s="21">
        <f>AK204-Baseline!AK204</f>
        <v>2353.9095304127923</v>
      </c>
      <c r="AL224" s="21">
        <f>AL204-Baseline!AL204</f>
        <v>2402.6043101070582</v>
      </c>
      <c r="AM224" s="21">
        <f>AM204-Baseline!AM204</f>
        <v>2450.4322251183617</v>
      </c>
      <c r="AN224" s="21">
        <f>AN204-Baseline!AN204</f>
        <v>2497.4025659383783</v>
      </c>
      <c r="AO224" s="21">
        <f>AO204-Baseline!AO204</f>
        <v>2543.5246383391277</v>
      </c>
      <c r="AP224" s="21">
        <f>AP204-Baseline!AP204</f>
        <v>2588.8079629865465</v>
      </c>
      <c r="AQ224" s="21">
        <f>AQ204-Baseline!AQ204</f>
        <v>2633.2622994530584</v>
      </c>
      <c r="AR224" s="21">
        <f>AR204-Baseline!AR204</f>
        <v>2676.8975401109465</v>
      </c>
      <c r="AS224" s="21">
        <f>AS204-Baseline!AS204</f>
        <v>2719.7236817682819</v>
      </c>
      <c r="AT224" s="21">
        <f>AT204-Baseline!AT204</f>
        <v>2761.7508297303953</v>
      </c>
      <c r="AU224" s="21">
        <f>AU204-Baseline!AU204</f>
        <v>2802.9891978634914</v>
      </c>
      <c r="AV224" s="21">
        <f>AV204-Baseline!AV204</f>
        <v>2843.4490852122854</v>
      </c>
      <c r="AW224" s="21">
        <f>AW204-Baseline!AW204</f>
        <v>2883.1408558914595</v>
      </c>
      <c r="AX224" s="21">
        <f>AX204-Baseline!AX204</f>
        <v>2922.0749295784249</v>
      </c>
      <c r="AY224" s="21">
        <f>AY204-Baseline!AY204</f>
        <v>2960.2617718074507</v>
      </c>
      <c r="AZ224" s="21">
        <f>AZ204-Baseline!AZ204</f>
        <v>2997.7118820164574</v>
      </c>
      <c r="BA224" s="21">
        <f>BA204-Baseline!BA204</f>
        <v>3034.4357814823984</v>
      </c>
      <c r="BB224" s="21">
        <f>BB204-Baseline!BB204</f>
        <v>3070.4440032389421</v>
      </c>
    </row>
    <row r="225" spans="1:54" outlineLevel="2">
      <c r="A225" s="562"/>
      <c r="B225" s="150" t="s">
        <v>498</v>
      </c>
      <c r="C225" s="19"/>
      <c r="D225" s="135" t="s">
        <v>389</v>
      </c>
      <c r="E225" s="21">
        <f>E205-Baseline!E205</f>
        <v>59.995709348929026</v>
      </c>
      <c r="F225" s="21">
        <f>F205-Baseline!F205</f>
        <v>118.10283589893568</v>
      </c>
      <c r="G225" s="21">
        <f>G205-Baseline!G205</f>
        <v>173.90637462113429</v>
      </c>
      <c r="H225" s="21">
        <f>H205-Baseline!H205</f>
        <v>227.12400038936323</v>
      </c>
      <c r="I225" s="21">
        <f>I205-Baseline!I205</f>
        <v>277.59052989325187</v>
      </c>
      <c r="J225" s="21">
        <f>J205-Baseline!J205</f>
        <v>327.85746811458017</v>
      </c>
      <c r="K225" s="21">
        <f>K205-Baseline!K205</f>
        <v>376.53240535255662</v>
      </c>
      <c r="L225" s="21">
        <f>L205-Baseline!L205</f>
        <v>423.9276779231887</v>
      </c>
      <c r="M225" s="21">
        <f>M205-Baseline!M205</f>
        <v>470.499628510972</v>
      </c>
      <c r="N225" s="21">
        <f>N205-Baseline!N205</f>
        <v>515.90515036832755</v>
      </c>
      <c r="O225" s="21">
        <f>O205-Baseline!O205</f>
        <v>560.27474799965512</v>
      </c>
      <c r="P225" s="21">
        <f>P205-Baseline!P205</f>
        <v>603.68349464877838</v>
      </c>
      <c r="Q225" s="21">
        <f>Q205-Baseline!Q205</f>
        <v>646.09034015963618</v>
      </c>
      <c r="R225" s="21">
        <f>R205-Baseline!R205</f>
        <v>687.5462270552398</v>
      </c>
      <c r="S225" s="21">
        <f>S205-Baseline!S205</f>
        <v>728.0706675233248</v>
      </c>
      <c r="T225" s="21">
        <f>T205-Baseline!T205</f>
        <v>767.67585621916203</v>
      </c>
      <c r="U225" s="21">
        <f>U205-Baseline!U205</f>
        <v>806.39010107823503</v>
      </c>
      <c r="V225" s="21">
        <f>V205-Baseline!V205</f>
        <v>844.23470576771672</v>
      </c>
      <c r="W225" s="21">
        <f>W205-Baseline!W205</f>
        <v>881.22923448429026</v>
      </c>
      <c r="X225" s="21">
        <f>X205-Baseline!X205</f>
        <v>917.39548003646098</v>
      </c>
      <c r="Y225" s="21">
        <f>Y205-Baseline!Y205</f>
        <v>952.75323371510922</v>
      </c>
      <c r="Z225" s="21">
        <f>Z205-Baseline!Z205</f>
        <v>987.32181041553417</v>
      </c>
      <c r="AA225" s="21">
        <f>AA205-Baseline!AA205</f>
        <v>1021.1204338095891</v>
      </c>
      <c r="AB225" s="21">
        <f>AB205-Baseline!AB205</f>
        <v>1054.1675296470319</v>
      </c>
      <c r="AC225" s="21">
        <f>AC205-Baseline!AC205</f>
        <v>1086.4642483492323</v>
      </c>
      <c r="AD225" s="21">
        <f>AD205-Baseline!AD205</f>
        <v>1118.0296124010101</v>
      </c>
      <c r="AE225" s="21">
        <f>AE205-Baseline!AE205</f>
        <v>1148.8774491637523</v>
      </c>
      <c r="AF225" s="21">
        <f>AF205-Baseline!AF205</f>
        <v>1179.0203179580292</v>
      </c>
      <c r="AG225" s="21">
        <f>AG205-Baseline!AG205</f>
        <v>1208.4701166155464</v>
      </c>
      <c r="AH225" s="21">
        <f>AH205-Baseline!AH205</f>
        <v>1237.2387752351208</v>
      </c>
      <c r="AI225" s="21">
        <f>AI205-Baseline!AI205</f>
        <v>1265.3391676261615</v>
      </c>
      <c r="AJ225" s="21">
        <f>AJ205-Baseline!AJ205</f>
        <v>1292.9168496952709</v>
      </c>
      <c r="AK225" s="21">
        <f>AK205-Baseline!AK205</f>
        <v>1319.978342333902</v>
      </c>
      <c r="AL225" s="21">
        <f>AL205-Baseline!AL205</f>
        <v>1346.5302705357692</v>
      </c>
      <c r="AM225" s="21">
        <f>AM205-Baseline!AM205</f>
        <v>1372.5793822848129</v>
      </c>
      <c r="AN225" s="21">
        <f>AN205-Baseline!AN205</f>
        <v>1398.1324801434814</v>
      </c>
      <c r="AO225" s="21">
        <f>AO205-Baseline!AO205</f>
        <v>1423.196343833155</v>
      </c>
      <c r="AP225" s="21">
        <f>AP205-Baseline!AP205</f>
        <v>1447.7777847969219</v>
      </c>
      <c r="AQ225" s="21">
        <f>AQ205-Baseline!AQ205</f>
        <v>1471.8836450362585</v>
      </c>
      <c r="AR225" s="21">
        <f>AR205-Baseline!AR205</f>
        <v>1495.5207796497857</v>
      </c>
      <c r="AS225" s="21">
        <f>AS205-Baseline!AS205</f>
        <v>1518.6960433246895</v>
      </c>
      <c r="AT225" s="21">
        <f>AT205-Baseline!AT205</f>
        <v>1541.4162864985699</v>
      </c>
      <c r="AU225" s="21">
        <f>AU205-Baseline!AU205</f>
        <v>1563.6883548402</v>
      </c>
      <c r="AV225" s="21">
        <f>AV205-Baseline!AV205</f>
        <v>1585.5190819703294</v>
      </c>
      <c r="AW225" s="21">
        <f>AW205-Baseline!AW205</f>
        <v>1606.9152830331202</v>
      </c>
      <c r="AX225" s="21">
        <f>AX205-Baseline!AX205</f>
        <v>1627.8837501486348</v>
      </c>
      <c r="AY225" s="21">
        <f>AY205-Baseline!AY205</f>
        <v>1648.4312485637192</v>
      </c>
      <c r="AZ225" s="21">
        <f>AZ205-Baseline!AZ205</f>
        <v>1668.5645125318481</v>
      </c>
      <c r="BA225" s="21">
        <f>BA205-Baseline!BA205</f>
        <v>1688.2902410748177</v>
      </c>
      <c r="BB225" s="21">
        <f>BB205-Baseline!BB205</f>
        <v>1707.6150943071577</v>
      </c>
    </row>
    <row r="226" spans="1:54" outlineLevel="2">
      <c r="A226" s="563"/>
      <c r="B226" s="150" t="s">
        <v>499</v>
      </c>
      <c r="C226" s="19"/>
      <c r="D226" s="135" t="s">
        <v>389</v>
      </c>
      <c r="E226" s="21">
        <f>E206-Baseline!E206</f>
        <v>148.94477691579272</v>
      </c>
      <c r="F226" s="21">
        <f>F206-Baseline!F206</f>
        <v>293.47346034803252</v>
      </c>
      <c r="G226" s="21">
        <f>G206-Baseline!G206</f>
        <v>432.52473520378487</v>
      </c>
      <c r="H226" s="21">
        <f>H206-Baseline!H206</f>
        <v>565.36403359318751</v>
      </c>
      <c r="I226" s="21">
        <f>I206-Baseline!I206</f>
        <v>691.5474257158578</v>
      </c>
      <c r="J226" s="21">
        <f>J206-Baseline!J206</f>
        <v>818.29656704317586</v>
      </c>
      <c r="K226" s="21">
        <f>K206-Baseline!K206</f>
        <v>941.31086407268447</v>
      </c>
      <c r="L226" s="21">
        <f>L206-Baseline!L206</f>
        <v>1061.3618942061137</v>
      </c>
      <c r="M226" s="21">
        <f>M206-Baseline!M206</f>
        <v>1179.5926409465001</v>
      </c>
      <c r="N226" s="21">
        <f>N206-Baseline!N206</f>
        <v>1295.1168990320907</v>
      </c>
      <c r="O226" s="21">
        <f>O206-Baseline!O206</f>
        <v>1408.2522916276896</v>
      </c>
      <c r="P226" s="21">
        <f>P206-Baseline!P206</f>
        <v>1519.1769033593782</v>
      </c>
      <c r="Q226" s="21">
        <f>Q206-Baseline!Q206</f>
        <v>1627.7725228864074</v>
      </c>
      <c r="R226" s="21">
        <f>R206-Baseline!R206</f>
        <v>1734.1567676823113</v>
      </c>
      <c r="S226" s="21">
        <f>S206-Baseline!S206</f>
        <v>1838.3642779680438</v>
      </c>
      <c r="T226" s="21">
        <f>T206-Baseline!T206</f>
        <v>1940.4145444754949</v>
      </c>
      <c r="U226" s="21">
        <f>U206-Baseline!U206</f>
        <v>2040.3690352662604</v>
      </c>
      <c r="V226" s="21">
        <f>V206-Baseline!V206</f>
        <v>2138.2716716226255</v>
      </c>
      <c r="W226" s="21">
        <f>W206-Baseline!W206</f>
        <v>2234.1623353413752</v>
      </c>
      <c r="X226" s="21">
        <f>X206-Baseline!X206</f>
        <v>2328.0871364432141</v>
      </c>
      <c r="Y226" s="21">
        <f>Y206-Baseline!Y206</f>
        <v>2420.0874391969478</v>
      </c>
      <c r="Z226" s="21">
        <f>Z206-Baseline!Z206</f>
        <v>2510.2037934714072</v>
      </c>
      <c r="AA226" s="21">
        <f>AA206-Baseline!AA206</f>
        <v>2598.4769251371254</v>
      </c>
      <c r="AB226" s="21">
        <f>AB206-Baseline!AB206</f>
        <v>2684.9458783562118</v>
      </c>
      <c r="AC226" s="21">
        <f>AC206-Baseline!AC206</f>
        <v>2769.5984231440307</v>
      </c>
      <c r="AD226" s="21">
        <f>AD206-Baseline!AD206</f>
        <v>2852.4707306546034</v>
      </c>
      <c r="AE226" s="21">
        <f>AE206-Baseline!AE206</f>
        <v>2933.5902954483258</v>
      </c>
      <c r="AF226" s="21">
        <f>AF206-Baseline!AF206</f>
        <v>3012.9812744179831</v>
      </c>
      <c r="AG226" s="21">
        <f>AG206-Baseline!AG206</f>
        <v>3090.6662950621612</v>
      </c>
      <c r="AH226" s="21">
        <f>AH206-Baseline!AH206</f>
        <v>3166.6685269598497</v>
      </c>
      <c r="AI226" s="21">
        <f>AI206-Baseline!AI206</f>
        <v>3241.0143960702262</v>
      </c>
      <c r="AJ226" s="21">
        <f>AJ206-Baseline!AJ206</f>
        <v>3314.0820944727138</v>
      </c>
      <c r="AK226" s="21">
        <f>AK206-Baseline!AK206</f>
        <v>3385.8827396444631</v>
      </c>
      <c r="AL226" s="21">
        <f>AL206-Baseline!AL206</f>
        <v>3456.4280070277223</v>
      </c>
      <c r="AM226" s="21">
        <f>AM206-Baseline!AM206</f>
        <v>3525.7301798964659</v>
      </c>
      <c r="AN226" s="21">
        <f>AN206-Baseline!AN206</f>
        <v>3593.8019371989662</v>
      </c>
      <c r="AO226" s="21">
        <f>AO206-Baseline!AO206</f>
        <v>3660.656114408609</v>
      </c>
      <c r="AP226" s="21">
        <f>AP206-Baseline!AP206</f>
        <v>3726.3058607338403</v>
      </c>
      <c r="AQ226" s="21">
        <f>AQ206-Baseline!AQ206</f>
        <v>3790.7646292550667</v>
      </c>
      <c r="AR226" s="21">
        <f>AR206-Baseline!AR206</f>
        <v>3854.0461183409507</v>
      </c>
      <c r="AS226" s="21">
        <f>AS206-Baseline!AS206</f>
        <v>3916.1642251375683</v>
      </c>
      <c r="AT226" s="21">
        <f>AT206-Baseline!AT206</f>
        <v>3977.1330282249219</v>
      </c>
      <c r="AU226" s="21">
        <f>AU206-Baseline!AU206</f>
        <v>4036.966780400996</v>
      </c>
      <c r="AV226" s="21">
        <f>AV206-Baseline!AV206</f>
        <v>4095.6798813558103</v>
      </c>
      <c r="AW226" s="21">
        <f>AW206-Baseline!AW206</f>
        <v>4153.2868530536216</v>
      </c>
      <c r="AX226" s="21">
        <f>AX206-Baseline!AX206</f>
        <v>4209.8023209143312</v>
      </c>
      <c r="AY226" s="21">
        <f>AY206-Baseline!AY206</f>
        <v>4265.2409972414889</v>
      </c>
      <c r="AZ226" s="21">
        <f>AZ206-Baseline!AZ206</f>
        <v>4319.6176639828718</v>
      </c>
      <c r="BA226" s="21">
        <f>BA206-Baseline!BA206</f>
        <v>4372.9471552789355</v>
      </c>
      <c r="BB226" s="21">
        <f>BB206-Baseline!BB206</f>
        <v>4425.2443418374451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483"/>
      <c r="C23" s="483"/>
      <c r="D23" s="483"/>
      <c r="E23" s="483"/>
      <c r="F23" s="483"/>
      <c r="G23" s="483"/>
      <c r="H23" s="483"/>
      <c r="I23" s="483"/>
      <c r="J23" s="483"/>
      <c r="K23" s="483"/>
      <c r="L23" s="483"/>
      <c r="M23" s="483"/>
      <c r="N23" s="483"/>
      <c r="O23" s="483"/>
      <c r="P23" s="483"/>
      <c r="Q23" s="483"/>
      <c r="R23" s="483"/>
      <c r="S23" s="483"/>
    </row>
    <row r="24" spans="1:19">
      <c r="A24" s="158" t="s">
        <v>340</v>
      </c>
      <c r="B24" s="483"/>
      <c r="C24" s="483"/>
      <c r="D24" s="483"/>
      <c r="E24" s="483"/>
      <c r="F24" s="483"/>
      <c r="G24" s="483"/>
      <c r="H24" s="483"/>
      <c r="I24" s="483"/>
      <c r="J24" s="483"/>
      <c r="K24" s="483"/>
      <c r="L24" s="483"/>
      <c r="M24" s="483"/>
      <c r="N24" s="483"/>
      <c r="O24" s="483"/>
      <c r="P24" s="483"/>
      <c r="Q24" s="483"/>
      <c r="R24" s="483"/>
      <c r="S24" s="483"/>
    </row>
    <row r="25" spans="1:19">
      <c r="A25" s="159" t="s">
        <v>395</v>
      </c>
      <c r="B25" s="483"/>
      <c r="C25" s="483"/>
      <c r="D25" s="483"/>
      <c r="E25" s="483"/>
      <c r="F25" s="483"/>
      <c r="G25" s="483"/>
      <c r="H25" s="483"/>
      <c r="I25" s="483"/>
      <c r="J25" s="483"/>
      <c r="K25" s="483"/>
      <c r="L25" s="483"/>
      <c r="M25" s="483"/>
      <c r="N25" s="483"/>
      <c r="O25" s="483"/>
      <c r="P25" s="483"/>
      <c r="Q25" s="483"/>
      <c r="R25" s="483"/>
      <c r="S25" s="483"/>
    </row>
    <row r="26" spans="1:19">
      <c r="A26" s="159" t="s">
        <v>471</v>
      </c>
      <c r="B26" s="483"/>
      <c r="C26" s="483"/>
      <c r="D26" s="483"/>
      <c r="E26" s="483"/>
      <c r="F26" s="483"/>
      <c r="G26" s="483"/>
      <c r="H26" s="483"/>
      <c r="I26" s="483"/>
      <c r="J26" s="483"/>
      <c r="K26" s="483"/>
      <c r="L26" s="483"/>
      <c r="M26" s="483"/>
      <c r="N26" s="483"/>
      <c r="O26" s="483"/>
      <c r="P26" s="483"/>
      <c r="Q26" s="483"/>
      <c r="R26" s="483"/>
      <c r="S26" s="483"/>
    </row>
    <row r="27" spans="1:19">
      <c r="A27" s="159" t="s">
        <v>472</v>
      </c>
      <c r="B27" s="483"/>
      <c r="C27" s="483"/>
      <c r="D27" s="483"/>
      <c r="E27" s="483"/>
      <c r="F27" s="483"/>
      <c r="G27" s="483"/>
      <c r="H27" s="483"/>
      <c r="I27" s="483"/>
      <c r="J27" s="483"/>
      <c r="K27" s="483"/>
      <c r="L27" s="483"/>
      <c r="M27" s="483"/>
      <c r="N27" s="483"/>
      <c r="O27" s="483"/>
      <c r="P27" s="483"/>
      <c r="Q27" s="483"/>
      <c r="R27" s="483"/>
      <c r="S27" s="483"/>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topLeftCell="A9"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427" customFormat="1" ht="56.9" customHeight="1"/>
    <row r="2" spans="1:14">
      <c r="A2" s="40"/>
    </row>
    <row r="3" spans="1:14">
      <c r="A3" s="40"/>
    </row>
    <row r="4" spans="1:14">
      <c r="A4" s="42" t="s">
        <v>77</v>
      </c>
      <c r="B4" s="42" t="s">
        <v>78</v>
      </c>
      <c r="C4" s="428" t="s">
        <v>79</v>
      </c>
      <c r="D4" s="428"/>
      <c r="E4" s="428"/>
      <c r="F4" s="428"/>
      <c r="G4" s="428"/>
      <c r="H4" s="428"/>
      <c r="I4" s="428"/>
      <c r="J4" s="428"/>
      <c r="K4" s="428"/>
      <c r="L4" s="428"/>
      <c r="M4" s="428"/>
      <c r="N4" s="428"/>
    </row>
    <row r="5" spans="1:14" ht="72.400000000000006" customHeight="1">
      <c r="A5" s="94" t="s">
        <v>80</v>
      </c>
      <c r="B5" s="43" t="s">
        <v>81</v>
      </c>
      <c r="C5" s="430" t="s">
        <v>82</v>
      </c>
      <c r="D5" s="433"/>
      <c r="E5" s="433"/>
      <c r="F5" s="433"/>
      <c r="G5" s="433"/>
      <c r="H5" s="433"/>
      <c r="I5" s="433"/>
      <c r="J5" s="433"/>
      <c r="K5" s="433"/>
      <c r="L5" s="433"/>
      <c r="M5" s="433"/>
      <c r="N5" s="434"/>
    </row>
    <row r="6" spans="1:14" ht="83.65" customHeight="1">
      <c r="A6" s="95" t="s">
        <v>83</v>
      </c>
      <c r="B6" s="43" t="s">
        <v>84</v>
      </c>
      <c r="C6" s="429" t="s">
        <v>85</v>
      </c>
      <c r="D6" s="425"/>
      <c r="E6" s="425"/>
      <c r="F6" s="425"/>
      <c r="G6" s="425"/>
      <c r="H6" s="425"/>
      <c r="I6" s="425"/>
      <c r="J6" s="425"/>
      <c r="K6" s="425"/>
      <c r="L6" s="425"/>
      <c r="M6" s="425"/>
      <c r="N6" s="425"/>
    </row>
    <row r="7" spans="1:14" ht="70.900000000000006" customHeight="1">
      <c r="A7" s="96" t="s">
        <v>13</v>
      </c>
      <c r="B7" s="43" t="s">
        <v>86</v>
      </c>
      <c r="C7" s="425" t="s">
        <v>87</v>
      </c>
      <c r="D7" s="425"/>
      <c r="E7" s="425"/>
      <c r="F7" s="425"/>
      <c r="G7" s="425"/>
      <c r="H7" s="425"/>
      <c r="I7" s="425"/>
      <c r="J7" s="425"/>
      <c r="K7" s="425"/>
      <c r="L7" s="425"/>
      <c r="M7" s="425"/>
      <c r="N7" s="425"/>
    </row>
    <row r="8" spans="1:14" ht="158.65" customHeight="1">
      <c r="A8" s="95" t="s">
        <v>88</v>
      </c>
      <c r="B8" s="43" t="s">
        <v>89</v>
      </c>
      <c r="C8" s="425" t="s">
        <v>90</v>
      </c>
      <c r="D8" s="425"/>
      <c r="E8" s="425"/>
      <c r="F8" s="425"/>
      <c r="G8" s="425"/>
      <c r="H8" s="425"/>
      <c r="I8" s="425"/>
      <c r="J8" s="425"/>
      <c r="K8" s="425"/>
      <c r="L8" s="425"/>
      <c r="M8" s="425"/>
      <c r="N8" s="425"/>
    </row>
    <row r="9" spans="1:14" ht="105" customHeight="1">
      <c r="A9" s="97" t="s">
        <v>91</v>
      </c>
      <c r="B9" s="43" t="s">
        <v>92</v>
      </c>
      <c r="C9" s="425" t="s">
        <v>93</v>
      </c>
      <c r="D9" s="425"/>
      <c r="E9" s="425"/>
      <c r="F9" s="425"/>
      <c r="G9" s="425"/>
      <c r="H9" s="425"/>
      <c r="I9" s="425"/>
      <c r="J9" s="425"/>
      <c r="K9" s="425"/>
      <c r="L9" s="425"/>
      <c r="M9" s="425"/>
      <c r="N9" s="425"/>
    </row>
    <row r="10" spans="1:14" ht="105" customHeight="1">
      <c r="A10" s="157" t="s">
        <v>94</v>
      </c>
      <c r="B10" s="43" t="s">
        <v>95</v>
      </c>
      <c r="C10" s="430"/>
      <c r="D10" s="431"/>
      <c r="E10" s="431"/>
      <c r="F10" s="431"/>
      <c r="G10" s="431"/>
      <c r="H10" s="431"/>
      <c r="I10" s="431"/>
      <c r="J10" s="431"/>
      <c r="K10" s="431"/>
      <c r="L10" s="431"/>
      <c r="M10" s="431"/>
      <c r="N10" s="432"/>
    </row>
    <row r="11" spans="1:14" ht="384" customHeight="1">
      <c r="A11" s="98" t="s">
        <v>96</v>
      </c>
      <c r="B11" s="43" t="s">
        <v>97</v>
      </c>
      <c r="C11" s="425" t="s">
        <v>98</v>
      </c>
      <c r="D11" s="426"/>
      <c r="E11" s="426"/>
      <c r="F11" s="426"/>
      <c r="G11" s="426"/>
      <c r="H11" s="426"/>
      <c r="I11" s="426"/>
      <c r="J11" s="426"/>
      <c r="K11" s="426"/>
      <c r="L11" s="426"/>
      <c r="M11" s="426"/>
      <c r="N11" s="426"/>
    </row>
    <row r="12" spans="1:14" ht="122.25" customHeight="1">
      <c r="A12" s="229" t="s">
        <v>99</v>
      </c>
      <c r="B12" s="156" t="s">
        <v>100</v>
      </c>
      <c r="C12" s="423" t="s">
        <v>101</v>
      </c>
      <c r="D12" s="424"/>
      <c r="E12" s="424"/>
      <c r="F12" s="424"/>
      <c r="G12" s="424"/>
      <c r="H12" s="424"/>
      <c r="I12" s="424"/>
      <c r="J12" s="424"/>
      <c r="K12" s="424"/>
      <c r="L12" s="424"/>
      <c r="M12" s="424"/>
      <c r="N12" s="424"/>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topLeftCell="A144"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86"/>
      <c r="E4" s="53" t="s">
        <v>334</v>
      </c>
      <c r="F4" s="91"/>
      <c r="G4" s="28"/>
      <c r="H4" s="10"/>
      <c r="I4" s="497"/>
      <c r="J4" s="498"/>
      <c r="K4" s="498"/>
      <c r="L4" s="498"/>
      <c r="M4" s="498"/>
      <c r="N4" s="499"/>
      <c r="P4" s="503"/>
      <c r="Q4" s="504"/>
      <c r="R4" s="504"/>
      <c r="S4" s="504"/>
      <c r="T4" s="504"/>
      <c r="U4" s="505"/>
    </row>
    <row r="5" spans="1:21" outlineLevel="1">
      <c r="A5" s="13" t="s">
        <v>335</v>
      </c>
      <c r="B5" s="88"/>
      <c r="E5" s="14"/>
      <c r="H5" s="10"/>
      <c r="I5" s="601"/>
      <c r="J5" s="507"/>
      <c r="K5" s="507"/>
      <c r="L5" s="507"/>
      <c r="M5" s="507"/>
      <c r="N5" s="508"/>
      <c r="P5" s="601"/>
      <c r="Q5" s="507"/>
      <c r="R5" s="507"/>
      <c r="S5" s="507"/>
      <c r="T5" s="507"/>
      <c r="U5" s="508"/>
    </row>
    <row r="6" spans="1:21" outlineLevel="1">
      <c r="A6" s="13" t="s">
        <v>339</v>
      </c>
      <c r="B6" s="88"/>
      <c r="E6" s="53" t="s">
        <v>341</v>
      </c>
      <c r="F6" s="90"/>
      <c r="H6" s="10"/>
      <c r="I6" s="509"/>
      <c r="J6" s="510"/>
      <c r="K6" s="510"/>
      <c r="L6" s="510"/>
      <c r="M6" s="510"/>
      <c r="N6" s="511"/>
      <c r="P6" s="509"/>
      <c r="Q6" s="510"/>
      <c r="R6" s="510"/>
      <c r="S6" s="510"/>
      <c r="T6" s="510"/>
      <c r="U6" s="511"/>
    </row>
    <row r="7" spans="1:21" outlineLevel="1">
      <c r="A7" s="13" t="s">
        <v>343</v>
      </c>
      <c r="B7" s="88"/>
      <c r="E7" s="14"/>
      <c r="H7" s="10"/>
      <c r="I7" s="509"/>
      <c r="J7" s="510"/>
      <c r="K7" s="510"/>
      <c r="L7" s="510"/>
      <c r="M7" s="510"/>
      <c r="N7" s="511"/>
      <c r="P7" s="509"/>
      <c r="Q7" s="510"/>
      <c r="R7" s="510"/>
      <c r="S7" s="510"/>
      <c r="T7" s="510"/>
      <c r="U7" s="511"/>
    </row>
    <row r="8" spans="1:21" ht="41" outlineLevel="1" thickBot="1">
      <c r="A8" s="34" t="s">
        <v>345</v>
      </c>
      <c r="B8" s="89"/>
      <c r="E8" s="14"/>
      <c r="H8" s="10"/>
      <c r="I8" s="509"/>
      <c r="J8" s="510"/>
      <c r="K8" s="510"/>
      <c r="L8" s="510"/>
      <c r="M8" s="510"/>
      <c r="N8" s="511"/>
      <c r="P8" s="509"/>
      <c r="Q8" s="510"/>
      <c r="R8" s="510"/>
      <c r="S8" s="510"/>
      <c r="T8" s="510"/>
      <c r="U8" s="511"/>
    </row>
    <row r="9" spans="1:21" outlineLevel="1">
      <c r="E9" s="14"/>
      <c r="H9" s="10"/>
      <c r="I9" s="509"/>
      <c r="J9" s="510"/>
      <c r="K9" s="510"/>
      <c r="L9" s="510"/>
      <c r="M9" s="510"/>
      <c r="N9" s="511"/>
      <c r="P9" s="509"/>
      <c r="Q9" s="510"/>
      <c r="R9" s="510"/>
      <c r="S9" s="510"/>
      <c r="T9" s="510"/>
      <c r="U9" s="511"/>
    </row>
    <row r="10" spans="1:21" ht="14" outlineLevel="1" thickBot="1">
      <c r="A10" s="32" t="s">
        <v>347</v>
      </c>
      <c r="B10" s="35"/>
      <c r="E10" s="14"/>
      <c r="H10" s="10"/>
      <c r="I10" s="509"/>
      <c r="J10" s="510"/>
      <c r="K10" s="510"/>
      <c r="L10" s="510"/>
      <c r="M10" s="510"/>
      <c r="N10" s="511"/>
      <c r="P10" s="509"/>
      <c r="Q10" s="510"/>
      <c r="R10" s="510"/>
      <c r="S10" s="510"/>
      <c r="T10" s="510"/>
      <c r="U10" s="511"/>
    </row>
    <row r="11" spans="1:21" outlineLevel="1">
      <c r="A11" s="16"/>
      <c r="H11" s="10"/>
      <c r="I11" s="509"/>
      <c r="J11" s="510"/>
      <c r="K11" s="510"/>
      <c r="L11" s="510"/>
      <c r="M11" s="510"/>
      <c r="N11" s="511"/>
      <c r="P11" s="509"/>
      <c r="Q11" s="510"/>
      <c r="R11" s="510"/>
      <c r="S11" s="510"/>
      <c r="T11" s="510"/>
      <c r="U11" s="511"/>
    </row>
    <row r="12" spans="1:21" ht="40.5" outlineLevel="1">
      <c r="A12" s="26" t="s">
        <v>348</v>
      </c>
      <c r="B12" s="26" t="s">
        <v>349</v>
      </c>
      <c r="C12" s="26" t="s">
        <v>350</v>
      </c>
      <c r="D12" s="26" t="s">
        <v>351</v>
      </c>
      <c r="E12" s="26" t="s">
        <v>352</v>
      </c>
      <c r="F12" s="26" t="s">
        <v>353</v>
      </c>
      <c r="G12" s="26" t="s">
        <v>354</v>
      </c>
      <c r="I12" s="509"/>
      <c r="J12" s="510"/>
      <c r="K12" s="510"/>
      <c r="L12" s="510"/>
      <c r="M12" s="510"/>
      <c r="N12" s="511"/>
      <c r="P12" s="509"/>
      <c r="Q12" s="510"/>
      <c r="R12" s="510"/>
      <c r="S12" s="510"/>
      <c r="T12" s="510"/>
      <c r="U12" s="511"/>
    </row>
    <row r="13" spans="1:21" outlineLevel="1">
      <c r="A13" s="58">
        <v>2035</v>
      </c>
      <c r="B13" s="21">
        <f t="shared" ref="B13:B18" si="0">INDEX($E$204:$AW$204,1,MATCH($A13,$E$53:$BB$53,0))</f>
        <v>0</v>
      </c>
      <c r="C13" s="21">
        <f>B13-Baseline!B13</f>
        <v>825.0313940031233</v>
      </c>
      <c r="D13" s="21">
        <f t="shared" ref="D13:D18" si="1">INDEX($E$205:$AW$205,1,MATCH($A13,$E$53:$BB$53,0))</f>
        <v>0</v>
      </c>
      <c r="E13" s="21">
        <f>D13-Baseline!D13</f>
        <v>470.499628510972</v>
      </c>
      <c r="F13" s="21">
        <f t="shared" ref="F13:F18" si="2">INDEX($E$206:$AW$206,1,MATCH($A13,$E$53:$BB$53,0))</f>
        <v>0</v>
      </c>
      <c r="G13" s="21">
        <f>F13-Baseline!F13</f>
        <v>1179.5926409465001</v>
      </c>
      <c r="I13" s="509"/>
      <c r="J13" s="510"/>
      <c r="K13" s="510"/>
      <c r="L13" s="510"/>
      <c r="M13" s="510"/>
      <c r="N13" s="511"/>
      <c r="P13" s="509"/>
      <c r="Q13" s="510"/>
      <c r="R13" s="510"/>
      <c r="S13" s="510"/>
      <c r="T13" s="510"/>
      <c r="U13" s="511"/>
    </row>
    <row r="14" spans="1:21" outlineLevel="1">
      <c r="A14" s="58">
        <v>2040</v>
      </c>
      <c r="B14" s="21">
        <f t="shared" si="0"/>
        <v>0</v>
      </c>
      <c r="C14" s="21">
        <f>B14-Baseline!B14</f>
        <v>1210.5958655278994</v>
      </c>
      <c r="D14" s="21">
        <f t="shared" si="1"/>
        <v>0</v>
      </c>
      <c r="E14" s="21">
        <f>D14-Baseline!D14</f>
        <v>687.5462270552398</v>
      </c>
      <c r="F14" s="21">
        <f t="shared" si="2"/>
        <v>0</v>
      </c>
      <c r="G14" s="21">
        <f>F14-Baseline!F14</f>
        <v>1734.1567676823113</v>
      </c>
      <c r="I14" s="509"/>
      <c r="J14" s="510"/>
      <c r="K14" s="510"/>
      <c r="L14" s="510"/>
      <c r="M14" s="510"/>
      <c r="N14" s="511"/>
      <c r="P14" s="509"/>
      <c r="Q14" s="510"/>
      <c r="R14" s="510"/>
      <c r="S14" s="510"/>
      <c r="T14" s="510"/>
      <c r="U14" s="511"/>
    </row>
    <row r="15" spans="1:21" outlineLevel="1">
      <c r="A15" s="58">
        <v>2045</v>
      </c>
      <c r="B15" s="21">
        <f t="shared" si="0"/>
        <v>0</v>
      </c>
      <c r="C15" s="21">
        <f>B15-Baseline!B15</f>
        <v>1557.5491726526977</v>
      </c>
      <c r="D15" s="21">
        <f t="shared" si="1"/>
        <v>0</v>
      </c>
      <c r="E15" s="21">
        <f>D15-Baseline!D15</f>
        <v>881.22923448429026</v>
      </c>
      <c r="F15" s="21">
        <f t="shared" si="2"/>
        <v>0</v>
      </c>
      <c r="G15" s="21">
        <f>F15-Baseline!F15</f>
        <v>2234.1623353413752</v>
      </c>
      <c r="I15" s="509"/>
      <c r="J15" s="510"/>
      <c r="K15" s="510"/>
      <c r="L15" s="510"/>
      <c r="M15" s="510"/>
      <c r="N15" s="511"/>
      <c r="P15" s="509"/>
      <c r="Q15" s="510"/>
      <c r="R15" s="510"/>
      <c r="S15" s="510"/>
      <c r="T15" s="510"/>
      <c r="U15" s="511"/>
    </row>
    <row r="16" spans="1:21" outlineLevel="1">
      <c r="A16" s="58">
        <v>2050</v>
      </c>
      <c r="B16" s="21">
        <f t="shared" si="0"/>
        <v>0</v>
      </c>
      <c r="C16" s="21">
        <f>B16-Baseline!B16</f>
        <v>1869.5776507670103</v>
      </c>
      <c r="D16" s="21">
        <f t="shared" si="1"/>
        <v>0</v>
      </c>
      <c r="E16" s="21">
        <f>D16-Baseline!D16</f>
        <v>1054.1675296470319</v>
      </c>
      <c r="F16" s="21">
        <f t="shared" si="2"/>
        <v>0</v>
      </c>
      <c r="G16" s="21">
        <f>F16-Baseline!F16</f>
        <v>2684.9458783562118</v>
      </c>
      <c r="I16" s="509"/>
      <c r="J16" s="510"/>
      <c r="K16" s="510"/>
      <c r="L16" s="510"/>
      <c r="M16" s="510"/>
      <c r="N16" s="511"/>
      <c r="P16" s="509"/>
      <c r="Q16" s="510"/>
      <c r="R16" s="510"/>
      <c r="S16" s="510"/>
      <c r="T16" s="510"/>
      <c r="U16" s="511"/>
    </row>
    <row r="17" spans="1:21" outlineLevel="1">
      <c r="A17" s="58">
        <v>2060</v>
      </c>
      <c r="B17" s="21">
        <f t="shared" si="0"/>
        <v>0</v>
      </c>
      <c r="C17" s="21">
        <f>B17-Baseline!B17</f>
        <v>2402.6043101070582</v>
      </c>
      <c r="D17" s="21">
        <f t="shared" si="1"/>
        <v>0</v>
      </c>
      <c r="E17" s="21">
        <f>D17-Baseline!D17</f>
        <v>1346.5302705357692</v>
      </c>
      <c r="F17" s="21">
        <f t="shared" si="2"/>
        <v>0</v>
      </c>
      <c r="G17" s="21">
        <f>F17-Baseline!F17</f>
        <v>3456.4280070277223</v>
      </c>
      <c r="I17" s="509"/>
      <c r="J17" s="510"/>
      <c r="K17" s="510"/>
      <c r="L17" s="510"/>
      <c r="M17" s="510"/>
      <c r="N17" s="511"/>
      <c r="P17" s="509"/>
      <c r="Q17" s="510"/>
      <c r="R17" s="510"/>
      <c r="S17" s="510"/>
      <c r="T17" s="510"/>
      <c r="U17" s="511"/>
    </row>
    <row r="18" spans="1:21" outlineLevel="1">
      <c r="A18" s="58">
        <v>2070</v>
      </c>
      <c r="B18" s="21">
        <f t="shared" si="0"/>
        <v>0</v>
      </c>
      <c r="C18" s="21">
        <f>B18-Baseline!B18</f>
        <v>2843.4490852122854</v>
      </c>
      <c r="D18" s="21">
        <f t="shared" si="1"/>
        <v>0</v>
      </c>
      <c r="E18" s="21">
        <f>D18-Baseline!D18</f>
        <v>1585.5190819703294</v>
      </c>
      <c r="F18" s="21">
        <f t="shared" si="2"/>
        <v>0</v>
      </c>
      <c r="G18" s="21">
        <f>F18-Baseline!F18</f>
        <v>4095.6798813558103</v>
      </c>
      <c r="I18" s="512"/>
      <c r="J18" s="513"/>
      <c r="K18" s="513"/>
      <c r="L18" s="513"/>
      <c r="M18" s="513"/>
      <c r="N18" s="514"/>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f>Baseline!B20</f>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601"/>
      <c r="J21" s="507"/>
      <c r="K21" s="507"/>
      <c r="L21" s="507"/>
      <c r="M21" s="507"/>
      <c r="N21" s="508"/>
      <c r="P21" s="601"/>
      <c r="Q21" s="507"/>
      <c r="R21" s="507"/>
      <c r="S21" s="507"/>
      <c r="T21" s="507"/>
      <c r="U21" s="508"/>
    </row>
    <row r="22" spans="1:21" ht="12.75" customHeight="1" outlineLevel="1">
      <c r="A22" s="154"/>
      <c r="B22" s="155"/>
      <c r="I22" s="509"/>
      <c r="J22" s="510"/>
      <c r="K22" s="510"/>
      <c r="L22" s="510"/>
      <c r="M22" s="510"/>
      <c r="N22" s="511"/>
      <c r="P22" s="509"/>
      <c r="Q22" s="510"/>
      <c r="R22" s="510"/>
      <c r="S22" s="510"/>
      <c r="T22" s="510"/>
      <c r="U22" s="511"/>
    </row>
    <row r="23" spans="1:21" outlineLevel="1">
      <c r="A23" s="154"/>
      <c r="B23" s="533" t="s">
        <v>360</v>
      </c>
      <c r="C23" s="534"/>
      <c r="D23" s="534"/>
      <c r="E23" s="534"/>
      <c r="F23" s="534"/>
      <c r="G23" s="535"/>
      <c r="I23" s="509"/>
      <c r="J23" s="510"/>
      <c r="K23" s="510"/>
      <c r="L23" s="510"/>
      <c r="M23" s="510"/>
      <c r="N23" s="511"/>
      <c r="P23" s="509"/>
      <c r="Q23" s="510"/>
      <c r="R23" s="510"/>
      <c r="S23" s="510"/>
      <c r="T23" s="510"/>
      <c r="U23" s="511"/>
    </row>
    <row r="24" spans="1:21" outlineLevel="1">
      <c r="B24" s="17">
        <v>2027</v>
      </c>
      <c r="C24" s="17">
        <v>2028</v>
      </c>
      <c r="D24" s="17">
        <v>2029</v>
      </c>
      <c r="E24" s="17">
        <v>2030</v>
      </c>
      <c r="F24" s="17">
        <v>2031</v>
      </c>
      <c r="G24" s="17" t="s">
        <v>361</v>
      </c>
      <c r="I24" s="509"/>
      <c r="J24" s="510"/>
      <c r="K24" s="510"/>
      <c r="L24" s="510"/>
      <c r="M24" s="510"/>
      <c r="N24" s="511"/>
      <c r="P24" s="509"/>
      <c r="Q24" s="510"/>
      <c r="R24" s="510"/>
      <c r="S24" s="510"/>
      <c r="T24" s="510"/>
      <c r="U24" s="511"/>
    </row>
    <row r="25" spans="1:21" ht="14" outlineLevel="1" thickBot="1">
      <c r="B25" s="30" t="s">
        <v>362</v>
      </c>
      <c r="C25" s="30" t="s">
        <v>362</v>
      </c>
      <c r="D25" s="30" t="s">
        <v>362</v>
      </c>
      <c r="E25" s="30" t="s">
        <v>362</v>
      </c>
      <c r="F25" s="30" t="s">
        <v>362</v>
      </c>
      <c r="G25" s="30" t="s">
        <v>362</v>
      </c>
      <c r="I25" s="509"/>
      <c r="J25" s="510"/>
      <c r="K25" s="510"/>
      <c r="L25" s="510"/>
      <c r="M25" s="510"/>
      <c r="N25" s="511"/>
      <c r="P25" s="509"/>
      <c r="Q25" s="510"/>
      <c r="R25" s="510"/>
      <c r="S25" s="510"/>
      <c r="T25" s="510"/>
      <c r="U25" s="511"/>
    </row>
    <row r="26" spans="1:21" outlineLevel="1">
      <c r="A26" s="54" t="s">
        <v>363</v>
      </c>
      <c r="B26" s="21">
        <f>E64</f>
        <v>0</v>
      </c>
      <c r="C26" s="21">
        <f>F64</f>
        <v>0</v>
      </c>
      <c r="D26" s="21">
        <f>G64</f>
        <v>0</v>
      </c>
      <c r="E26" s="21">
        <f>H64</f>
        <v>0</v>
      </c>
      <c r="F26" s="21">
        <f>I64</f>
        <v>0</v>
      </c>
      <c r="G26" s="21">
        <f>SUM(J64:BB64)</f>
        <v>0</v>
      </c>
      <c r="I26" s="509"/>
      <c r="J26" s="510"/>
      <c r="K26" s="510"/>
      <c r="L26" s="510"/>
      <c r="M26" s="510"/>
      <c r="N26" s="511"/>
      <c r="P26" s="509"/>
      <c r="Q26" s="510"/>
      <c r="R26" s="510"/>
      <c r="S26" s="510"/>
      <c r="T26" s="510"/>
      <c r="U26" s="511"/>
    </row>
    <row r="27" spans="1:21" outlineLevel="1">
      <c r="A27" s="54" t="s">
        <v>364</v>
      </c>
      <c r="B27" s="21">
        <f>E71+E77</f>
        <v>0</v>
      </c>
      <c r="C27" s="21">
        <f>F71+F77</f>
        <v>0</v>
      </c>
      <c r="D27" s="21">
        <f>G71+G77</f>
        <v>0</v>
      </c>
      <c r="E27" s="21">
        <f>H71+H77</f>
        <v>0</v>
      </c>
      <c r="F27" s="21">
        <f>I71+I77</f>
        <v>0</v>
      </c>
      <c r="G27" s="21">
        <f>SUM(J71:BB71)+SUM(J77:BB77)</f>
        <v>0</v>
      </c>
      <c r="I27" s="509"/>
      <c r="J27" s="510"/>
      <c r="K27" s="510"/>
      <c r="L27" s="510"/>
      <c r="M27" s="510"/>
      <c r="N27" s="511"/>
      <c r="P27" s="509"/>
      <c r="Q27" s="510"/>
      <c r="R27" s="510"/>
      <c r="S27" s="510"/>
      <c r="T27" s="510"/>
      <c r="U27" s="511"/>
    </row>
    <row r="28" spans="1:21" outlineLevel="1">
      <c r="A28" s="154"/>
      <c r="B28" s="248"/>
      <c r="C28" s="248"/>
      <c r="D28" s="248"/>
      <c r="E28" s="248"/>
      <c r="F28" s="248"/>
      <c r="G28" s="248"/>
      <c r="I28" s="509"/>
      <c r="J28" s="510"/>
      <c r="K28" s="510"/>
      <c r="L28" s="510"/>
      <c r="M28" s="510"/>
      <c r="N28" s="511"/>
      <c r="P28" s="509"/>
      <c r="Q28" s="510"/>
      <c r="R28" s="510"/>
      <c r="S28" s="510"/>
      <c r="T28" s="510"/>
      <c r="U28" s="511"/>
    </row>
    <row r="29" spans="1:21" ht="14" outlineLevel="1" thickBot="1">
      <c r="A29" s="154"/>
      <c r="B29" s="248"/>
      <c r="C29" s="248"/>
      <c r="D29" s="248"/>
      <c r="E29" s="248"/>
      <c r="F29" s="248"/>
      <c r="G29" s="248"/>
      <c r="I29" s="509"/>
      <c r="J29" s="510"/>
      <c r="K29" s="510"/>
      <c r="L29" s="510"/>
      <c r="M29" s="510"/>
      <c r="N29" s="511"/>
      <c r="P29" s="509"/>
      <c r="Q29" s="510"/>
      <c r="R29" s="510"/>
      <c r="S29" s="510"/>
      <c r="T29" s="510"/>
      <c r="U29" s="511"/>
    </row>
    <row r="30" spans="1:21" ht="14" outlineLevel="1" thickBot="1">
      <c r="A30" s="308"/>
      <c r="B30" s="309" t="s">
        <v>365</v>
      </c>
      <c r="C30" s="310" t="s">
        <v>366</v>
      </c>
      <c r="D30" s="537" t="s">
        <v>321</v>
      </c>
      <c r="E30" s="538"/>
      <c r="F30" s="538"/>
      <c r="G30" s="539"/>
      <c r="I30" s="509"/>
      <c r="J30" s="510"/>
      <c r="K30" s="510"/>
      <c r="L30" s="510"/>
      <c r="M30" s="510"/>
      <c r="N30" s="511"/>
      <c r="P30" s="509"/>
      <c r="Q30" s="510"/>
      <c r="R30" s="510"/>
      <c r="S30" s="510"/>
      <c r="T30" s="510"/>
      <c r="U30" s="511"/>
    </row>
    <row r="31" spans="1:21" outlineLevel="1">
      <c r="A31" s="530" t="s">
        <v>367</v>
      </c>
      <c r="B31" s="311"/>
      <c r="C31" s="307"/>
      <c r="D31" s="602"/>
      <c r="E31" s="602"/>
      <c r="F31" s="602"/>
      <c r="G31" s="603"/>
      <c r="I31" s="509"/>
      <c r="J31" s="510"/>
      <c r="K31" s="510"/>
      <c r="L31" s="510"/>
      <c r="M31" s="510"/>
      <c r="N31" s="511"/>
      <c r="P31" s="509"/>
      <c r="Q31" s="510"/>
      <c r="R31" s="510"/>
      <c r="S31" s="510"/>
      <c r="T31" s="510"/>
      <c r="U31" s="511"/>
    </row>
    <row r="32" spans="1:21" outlineLevel="1">
      <c r="A32" s="530"/>
      <c r="B32" s="312"/>
      <c r="C32" s="252"/>
      <c r="D32" s="604"/>
      <c r="E32" s="604"/>
      <c r="F32" s="604"/>
      <c r="G32" s="605"/>
      <c r="I32" s="509"/>
      <c r="J32" s="510"/>
      <c r="K32" s="510"/>
      <c r="L32" s="510"/>
      <c r="M32" s="510"/>
      <c r="N32" s="511"/>
      <c r="P32" s="509"/>
      <c r="Q32" s="510"/>
      <c r="R32" s="510"/>
      <c r="S32" s="510"/>
      <c r="T32" s="510"/>
      <c r="U32" s="511"/>
    </row>
    <row r="33" spans="1:21" outlineLevel="1">
      <c r="A33" s="530"/>
      <c r="B33" s="312"/>
      <c r="C33" s="252"/>
      <c r="D33" s="604"/>
      <c r="E33" s="604"/>
      <c r="F33" s="604"/>
      <c r="G33" s="605"/>
      <c r="I33" s="509"/>
      <c r="J33" s="510"/>
      <c r="K33" s="510"/>
      <c r="L33" s="510"/>
      <c r="M33" s="510"/>
      <c r="N33" s="511"/>
      <c r="P33" s="509"/>
      <c r="Q33" s="510"/>
      <c r="R33" s="510"/>
      <c r="S33" s="510"/>
      <c r="T33" s="510"/>
      <c r="U33" s="511"/>
    </row>
    <row r="34" spans="1:21" outlineLevel="1">
      <c r="A34" s="530"/>
      <c r="B34" s="312"/>
      <c r="C34" s="252"/>
      <c r="D34" s="604"/>
      <c r="E34" s="604"/>
      <c r="F34" s="604"/>
      <c r="G34" s="605"/>
      <c r="I34" s="509"/>
      <c r="J34" s="510"/>
      <c r="K34" s="510"/>
      <c r="L34" s="510"/>
      <c r="M34" s="510"/>
      <c r="N34" s="511"/>
      <c r="P34" s="509"/>
      <c r="Q34" s="510"/>
      <c r="R34" s="510"/>
      <c r="S34" s="510"/>
      <c r="T34" s="510"/>
      <c r="U34" s="511"/>
    </row>
    <row r="35" spans="1:21" outlineLevel="1">
      <c r="A35" s="530"/>
      <c r="B35" s="312"/>
      <c r="C35" s="252"/>
      <c r="D35" s="604"/>
      <c r="E35" s="604"/>
      <c r="F35" s="604"/>
      <c r="G35" s="605"/>
      <c r="I35" s="509"/>
      <c r="J35" s="510"/>
      <c r="K35" s="510"/>
      <c r="L35" s="510"/>
      <c r="M35" s="510"/>
      <c r="N35" s="511"/>
      <c r="P35" s="509"/>
      <c r="Q35" s="510"/>
      <c r="R35" s="510"/>
      <c r="S35" s="510"/>
      <c r="T35" s="510"/>
      <c r="U35" s="511"/>
    </row>
    <row r="36" spans="1:21" outlineLevel="1">
      <c r="A36" s="530"/>
      <c r="B36" s="312"/>
      <c r="C36" s="252"/>
      <c r="D36" s="604"/>
      <c r="E36" s="604"/>
      <c r="F36" s="604"/>
      <c r="G36" s="605"/>
      <c r="I36" s="509"/>
      <c r="J36" s="510"/>
      <c r="K36" s="510"/>
      <c r="L36" s="510"/>
      <c r="M36" s="510"/>
      <c r="N36" s="511"/>
      <c r="P36" s="509"/>
      <c r="Q36" s="510"/>
      <c r="R36" s="510"/>
      <c r="S36" s="510"/>
      <c r="T36" s="510"/>
      <c r="U36" s="511"/>
    </row>
    <row r="37" spans="1:21" outlineLevel="1">
      <c r="A37" s="530"/>
      <c r="B37" s="312"/>
      <c r="C37" s="252"/>
      <c r="D37" s="604"/>
      <c r="E37" s="604"/>
      <c r="F37" s="604"/>
      <c r="G37" s="605"/>
      <c r="I37" s="509"/>
      <c r="J37" s="510"/>
      <c r="K37" s="510"/>
      <c r="L37" s="510"/>
      <c r="M37" s="510"/>
      <c r="N37" s="511"/>
      <c r="P37" s="509"/>
      <c r="Q37" s="510"/>
      <c r="R37" s="510"/>
      <c r="S37" s="510"/>
      <c r="T37" s="510"/>
      <c r="U37" s="511"/>
    </row>
    <row r="38" spans="1:21" outlineLevel="1">
      <c r="A38" s="530"/>
      <c r="B38" s="312"/>
      <c r="C38" s="252"/>
      <c r="D38" s="604"/>
      <c r="E38" s="604"/>
      <c r="F38" s="604"/>
      <c r="G38" s="605"/>
      <c r="I38" s="509"/>
      <c r="J38" s="510"/>
      <c r="K38" s="510"/>
      <c r="L38" s="510"/>
      <c r="M38" s="510"/>
      <c r="N38" s="511"/>
      <c r="P38" s="509"/>
      <c r="Q38" s="510"/>
      <c r="R38" s="510"/>
      <c r="S38" s="510"/>
      <c r="T38" s="510"/>
      <c r="U38" s="511"/>
    </row>
    <row r="39" spans="1:21" outlineLevel="1">
      <c r="A39" s="530"/>
      <c r="B39" s="312"/>
      <c r="C39" s="252"/>
      <c r="D39" s="604"/>
      <c r="E39" s="604"/>
      <c r="F39" s="604"/>
      <c r="G39" s="605"/>
      <c r="I39" s="509"/>
      <c r="J39" s="510"/>
      <c r="K39" s="510"/>
      <c r="L39" s="510"/>
      <c r="M39" s="510"/>
      <c r="N39" s="511"/>
      <c r="P39" s="509"/>
      <c r="Q39" s="510"/>
      <c r="R39" s="510"/>
      <c r="S39" s="510"/>
      <c r="T39" s="510"/>
      <c r="U39" s="511"/>
    </row>
    <row r="40" spans="1:21" ht="14" outlineLevel="1" thickBot="1">
      <c r="A40" s="531"/>
      <c r="B40" s="313"/>
      <c r="C40" s="314"/>
      <c r="D40" s="540"/>
      <c r="E40" s="540"/>
      <c r="F40" s="540"/>
      <c r="G40" s="541"/>
      <c r="I40" s="509"/>
      <c r="J40" s="510"/>
      <c r="K40" s="510"/>
      <c r="L40" s="510"/>
      <c r="M40" s="510"/>
      <c r="N40" s="511"/>
      <c r="P40" s="509"/>
      <c r="Q40" s="510"/>
      <c r="R40" s="510"/>
      <c r="S40" s="510"/>
      <c r="T40" s="510"/>
      <c r="U40" s="511"/>
    </row>
    <row r="41" spans="1:21" outlineLevel="1">
      <c r="A41" s="154"/>
      <c r="B41" s="248"/>
      <c r="C41" s="248"/>
      <c r="D41" s="248"/>
      <c r="E41" s="248"/>
      <c r="F41" s="248"/>
      <c r="G41" s="248"/>
      <c r="I41" s="509"/>
      <c r="J41" s="510"/>
      <c r="K41" s="510"/>
      <c r="L41" s="510"/>
      <c r="M41" s="510"/>
      <c r="N41" s="511"/>
      <c r="P41" s="509"/>
      <c r="Q41" s="510"/>
      <c r="R41" s="510"/>
      <c r="S41" s="510"/>
      <c r="T41" s="510"/>
      <c r="U41" s="511"/>
    </row>
    <row r="42" spans="1:21" outlineLevel="1">
      <c r="A42" s="154"/>
      <c r="B42" s="248"/>
      <c r="C42" s="248"/>
      <c r="D42" s="248"/>
      <c r="E42" s="248"/>
      <c r="F42" s="248"/>
      <c r="G42" s="248"/>
      <c r="I42" s="509"/>
      <c r="J42" s="510"/>
      <c r="K42" s="510"/>
      <c r="L42" s="510"/>
      <c r="M42" s="510"/>
      <c r="N42" s="511"/>
      <c r="P42" s="509"/>
      <c r="Q42" s="510"/>
      <c r="R42" s="510"/>
      <c r="S42" s="510"/>
      <c r="T42" s="510"/>
      <c r="U42" s="511"/>
    </row>
    <row r="43" spans="1:21" outlineLevel="1">
      <c r="A43" s="154"/>
      <c r="B43" s="248"/>
      <c r="C43" s="248"/>
      <c r="D43" s="248"/>
      <c r="E43" s="248"/>
      <c r="F43" s="248"/>
      <c r="G43" s="248"/>
      <c r="I43" s="509"/>
      <c r="J43" s="510"/>
      <c r="K43" s="510"/>
      <c r="L43" s="510"/>
      <c r="M43" s="510"/>
      <c r="N43" s="511"/>
      <c r="P43" s="509"/>
      <c r="Q43" s="510"/>
      <c r="R43" s="510"/>
      <c r="S43" s="510"/>
      <c r="T43" s="510"/>
      <c r="U43" s="511"/>
    </row>
    <row r="44" spans="1:21" outlineLevel="1">
      <c r="A44" s="154"/>
      <c r="B44" s="248"/>
      <c r="C44" s="248"/>
      <c r="D44" s="248"/>
      <c r="E44" s="248"/>
      <c r="F44" s="248"/>
      <c r="G44" s="248"/>
      <c r="I44" s="509"/>
      <c r="J44" s="510"/>
      <c r="K44" s="510"/>
      <c r="L44" s="510"/>
      <c r="M44" s="510"/>
      <c r="N44" s="511"/>
      <c r="P44" s="509"/>
      <c r="Q44" s="510"/>
      <c r="R44" s="510"/>
      <c r="S44" s="510"/>
      <c r="T44" s="510"/>
      <c r="U44" s="511"/>
    </row>
    <row r="45" spans="1:21" outlineLevel="1">
      <c r="A45" s="154"/>
      <c r="B45" s="248"/>
      <c r="C45" s="248"/>
      <c r="D45" s="248"/>
      <c r="E45" s="248"/>
      <c r="F45" s="248"/>
      <c r="G45" s="248"/>
      <c r="I45" s="512"/>
      <c r="J45" s="513"/>
      <c r="K45" s="513"/>
      <c r="L45" s="513"/>
      <c r="M45" s="513"/>
      <c r="N45" s="514"/>
      <c r="P45" s="512"/>
      <c r="Q45" s="513"/>
      <c r="R45" s="513"/>
      <c r="S45" s="513"/>
      <c r="T45" s="513"/>
      <c r="U45" s="514"/>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526"/>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531</v>
      </c>
      <c r="C108" t="s">
        <v>532</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533</v>
      </c>
      <c r="C109" t="s">
        <v>534</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535</v>
      </c>
      <c r="C110" t="s">
        <v>536</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537</v>
      </c>
      <c r="C111" t="s">
        <v>538</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539</v>
      </c>
      <c r="C112" t="s">
        <v>540</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541</v>
      </c>
      <c r="C113" t="s">
        <v>542</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543</v>
      </c>
      <c r="C114" t="s">
        <v>544</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545</v>
      </c>
      <c r="C115" t="s">
        <v>546</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547</v>
      </c>
      <c r="C116" t="s">
        <v>548</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549</v>
      </c>
      <c r="C117" t="s">
        <v>550</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551</v>
      </c>
      <c r="C118" t="s">
        <v>552</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553</v>
      </c>
      <c r="C119" t="s">
        <v>554</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555</v>
      </c>
      <c r="C120" t="s">
        <v>556</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557</v>
      </c>
      <c r="C121" t="s">
        <v>558</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559</v>
      </c>
      <c r="C122" t="s">
        <v>560</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561</v>
      </c>
      <c r="C123" t="s">
        <v>562</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563</v>
      </c>
      <c r="C124" t="s">
        <v>564</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565</v>
      </c>
      <c r="C125" t="s">
        <v>566</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567</v>
      </c>
      <c r="C126" t="s">
        <v>568</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569</v>
      </c>
      <c r="C127" t="s">
        <v>570</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522"/>
      <c r="B191" s="150" t="s">
        <v>340</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522"/>
      <c r="B192" s="150" t="s">
        <v>573</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522"/>
      <c r="B193" s="150" t="s">
        <v>493</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522"/>
      <c r="B194" s="150" t="s">
        <v>494</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522"/>
      <c r="B195" s="150" t="s">
        <v>495</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522"/>
      <c r="B196" s="150" t="s">
        <v>283</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522"/>
      <c r="B197" s="150" t="s">
        <v>286</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523"/>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522"/>
      <c r="B201" s="150" t="s">
        <v>498</v>
      </c>
      <c r="C201" s="19"/>
      <c r="D201" s="135" t="s">
        <v>389</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523"/>
      <c r="B202" s="150" t="s">
        <v>499</v>
      </c>
      <c r="C202" s="19"/>
      <c r="D202" s="135" t="s">
        <v>389</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521" t="s">
        <v>500</v>
      </c>
      <c r="B204" s="150" t="s">
        <v>501</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522"/>
      <c r="B205" s="150" t="s">
        <v>502</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523"/>
      <c r="B206" s="150" t="s">
        <v>503</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61" t="s">
        <v>491</v>
      </c>
      <c r="B210" s="150" t="s">
        <v>575</v>
      </c>
      <c r="C210" s="19"/>
      <c r="D210" s="135" t="s">
        <v>389</v>
      </c>
      <c r="E210" s="21">
        <f>E190-Baseline!E190</f>
        <v>0.62690816028021545</v>
      </c>
      <c r="F210" s="21">
        <f>F190-Baseline!F190</f>
        <v>0.64237079533708186</v>
      </c>
      <c r="G210" s="21">
        <f>G190-Baseline!G190</f>
        <v>0.65512640045224813</v>
      </c>
      <c r="H210" s="21">
        <f>H190-Baseline!H190</f>
        <v>0.6653723118985112</v>
      </c>
      <c r="I210" s="21">
        <f>I190-Baseline!I190</f>
        <v>0.67329453525162963</v>
      </c>
      <c r="J210" s="21">
        <f>J190-Baseline!J190</f>
        <v>0.15122847353169502</v>
      </c>
      <c r="K210" s="21">
        <f>K190-Baseline!K190</f>
        <v>0.13647515523481565</v>
      </c>
      <c r="L210" s="21">
        <f>L190-Baseline!L190</f>
        <v>0.12275594916092925</v>
      </c>
      <c r="M210" s="21">
        <f>M190-Baseline!M190</f>
        <v>0.11001071074762073</v>
      </c>
      <c r="N210" s="21">
        <f>N190-Baseline!N190</f>
        <v>9.8182419898290518E-2</v>
      </c>
      <c r="O210" s="21">
        <f>O190-Baseline!O190</f>
        <v>8.7217030352474148E-2</v>
      </c>
      <c r="P210" s="21">
        <f>P190-Baseline!P190</f>
        <v>7.7063325944317501E-2</v>
      </c>
      <c r="Q210" s="21">
        <f>Q190-Baseline!Q190</f>
        <v>6.7672783446341395E-2</v>
      </c>
      <c r="R210" s="21">
        <f>R190-Baseline!R190</f>
        <v>5.8999441708549642E-2</v>
      </c>
      <c r="S210" s="21">
        <f>S190-Baseline!S190</f>
        <v>5.099977681531534E-2</v>
      </c>
      <c r="T210" s="21">
        <f>T190-Baseline!T190</f>
        <v>4.3632582994346802E-2</v>
      </c>
      <c r="U210" s="21">
        <f>U190-Baseline!U190</f>
        <v>3.6858859023403877E-2</v>
      </c>
      <c r="V210" s="21">
        <f>V190-Baseline!V190</f>
        <v>3.064169989133262E-2</v>
      </c>
      <c r="W210" s="21">
        <f>W190-Baseline!W190</f>
        <v>2.4946193480425361E-2</v>
      </c>
      <c r="X210" s="21">
        <f>X190-Baseline!X190</f>
        <v>1.9739322047118726E-2</v>
      </c>
      <c r="Y210" s="21">
        <f>Y190-Baseline!Y190</f>
        <v>1.4989868287625555E-2</v>
      </c>
      <c r="Z210" s="21">
        <f>Z190-Baseline!Z190</f>
        <v>1.0668325784281949E-2</v>
      </c>
      <c r="AA210" s="21">
        <f>AA190-Baseline!AA190</f>
        <v>6.7468136371876333E-3</v>
      </c>
      <c r="AB210" s="21">
        <f>AB190-Baseline!AB190</f>
        <v>3.1989950941478549E-3</v>
      </c>
      <c r="AC210" s="21">
        <f>AC190-Baseline!AC190</f>
        <v>5.1719210048414211E-18</v>
      </c>
      <c r="AD210" s="21">
        <f>AD190-Baseline!AD190</f>
        <v>4.9970251254506483E-18</v>
      </c>
      <c r="AE210" s="21">
        <f>AE190-Baseline!AE190</f>
        <v>4.8280435994692253E-18</v>
      </c>
      <c r="AF210" s="21">
        <f>AF190-Baseline!AF190</f>
        <v>4.6647764246079469E-18</v>
      </c>
      <c r="AG210" s="21">
        <f>AG190-Baseline!AG190</f>
        <v>4.507030361940046E-18</v>
      </c>
      <c r="AH210" s="21">
        <f>AH190-Baseline!AH190</f>
        <v>4.3546187071884513E-18</v>
      </c>
      <c r="AI210" s="21">
        <f>AI190-Baseline!AI190</f>
        <v>4.2073610697472958E-18</v>
      </c>
      <c r="AJ210" s="21">
        <f>AJ190-Baseline!AJ190</f>
        <v>4.0848165725701894E-18</v>
      </c>
      <c r="AK210" s="21">
        <f>AK190-Baseline!AK190</f>
        <v>3.9658413325924175E-18</v>
      </c>
      <c r="AL210" s="21">
        <f>AL190-Baseline!AL190</f>
        <v>3.8503313908664242E-18</v>
      </c>
      <c r="AM210" s="21">
        <f>AM190-Baseline!AM190</f>
        <v>3.738185816375169E-18</v>
      </c>
      <c r="AN210" s="21">
        <f>AN190-Baseline!AN190</f>
        <v>3.6293066178399699E-18</v>
      </c>
      <c r="AO210" s="21">
        <f>AO190-Baseline!AO190</f>
        <v>3.5235986580970587E-18</v>
      </c>
      <c r="AP210" s="21">
        <f>AP190-Baseline!AP190</f>
        <v>3.4209695709680174E-18</v>
      </c>
      <c r="AQ210" s="21">
        <f>AQ190-Baseline!AQ190</f>
        <v>3.3213296805514738E-18</v>
      </c>
      <c r="AR210" s="21">
        <f>AR190-Baseline!AR190</f>
        <v>3.2245919228655083E-18</v>
      </c>
      <c r="AS210" s="21">
        <f>AS190-Baseline!AS190</f>
        <v>3.1306717697723381E-18</v>
      </c>
      <c r="AT210" s="21">
        <f>AT190-Baseline!AT190</f>
        <v>3.039487155118775E-18</v>
      </c>
      <c r="AU210" s="21">
        <f>AU190-Baseline!AU190</f>
        <v>2.9509584030279372E-18</v>
      </c>
      <c r="AV210" s="21">
        <f>AV190-Baseline!AV190</f>
        <v>2.8650081582795504E-18</v>
      </c>
      <c r="AW210" s="21">
        <f>AW190-Baseline!AW190</f>
        <v>2.78156131871801E-18</v>
      </c>
      <c r="AX210" s="21">
        <f>AX190-Baseline!AX190</f>
        <v>2.7005449696291359E-18</v>
      </c>
      <c r="AY210" s="21">
        <f>AY190-Baseline!AY190</f>
        <v>2.6218883200282871E-18</v>
      </c>
      <c r="AZ210" s="21">
        <f>AZ190-Baseline!AZ190</f>
        <v>2.5455226408041622E-18</v>
      </c>
      <c r="BA210" s="21">
        <f>BA190-Baseline!BA190</f>
        <v>2.4713812046642351E-18</v>
      </c>
      <c r="BB210" s="21">
        <f>BB190-Baseline!BB190</f>
        <v>2.3993992278293544E-18</v>
      </c>
    </row>
    <row r="211" spans="1:54" outlineLevel="2">
      <c r="A211" s="562"/>
      <c r="B211" s="150" t="s">
        <v>340</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62"/>
      <c r="B212" s="150" t="s">
        <v>573</v>
      </c>
      <c r="C212" s="19"/>
      <c r="D212" s="135" t="s">
        <v>389</v>
      </c>
      <c r="E212" s="21">
        <f>E192-Baseline!E192</f>
        <v>14.894267389414768</v>
      </c>
      <c r="F212" s="21">
        <f>F77*F186-Baseline!F77*Baseline!F186</f>
        <v>14.253977298430076</v>
      </c>
      <c r="G212" s="21">
        <f>G77*G186-Baseline!G77*Baseline!G186</f>
        <v>13.524544254969495</v>
      </c>
      <c r="H212" s="21">
        <f>H77*H186-Baseline!H77*Baseline!H186</f>
        <v>12.741417145743583</v>
      </c>
      <c r="I212" s="21">
        <f>I77*I186-Baseline!I77*Baseline!I186</f>
        <v>11.93480365924618</v>
      </c>
      <c r="J212" s="21">
        <f>J77*J186-Baseline!J77*Baseline!J186</f>
        <v>11.874608182203279</v>
      </c>
      <c r="K212" s="21">
        <f>K77*K186-Baseline!K77*Baseline!K186</f>
        <v>11.368782186975533</v>
      </c>
      <c r="L212" s="21">
        <f>L77*L186-Baseline!L77*Baseline!L186</f>
        <v>10.94463784007254</v>
      </c>
      <c r="M212" s="21">
        <f>M77*M186-Baseline!M77*Baseline!M186</f>
        <v>10.632541789453475</v>
      </c>
      <c r="N212" s="21">
        <f>N77*N186-Baseline!N77*Baseline!N186</f>
        <v>10.247971312466939</v>
      </c>
      <c r="O212" s="21">
        <f>O77*O186-Baseline!O77*Baseline!O186</f>
        <v>9.8994831188394929</v>
      </c>
      <c r="P212" s="21">
        <f>P77*P186-Baseline!P77*Baseline!P186</f>
        <v>9.5737507920535698</v>
      </c>
      <c r="Q212" s="21">
        <f>Q77*Q186-Baseline!Q77*Baseline!Q186</f>
        <v>9.2447857193256961</v>
      </c>
      <c r="R212" s="21">
        <f>R77*R186-Baseline!R77*Baseline!R186</f>
        <v>8.9327085037449567</v>
      </c>
      <c r="S212" s="21">
        <f>S77*S186-Baseline!S77*Baseline!S186</f>
        <v>8.6319057732878637</v>
      </c>
      <c r="T212" s="21">
        <f>T77*T186-Baseline!T77*Baseline!T186</f>
        <v>8.3390171981885004</v>
      </c>
      <c r="U212" s="21">
        <f>U77*U186-Baseline!U77*Baseline!U186</f>
        <v>8.0572630427517851</v>
      </c>
      <c r="V212" s="21">
        <f>V77*V186-Baseline!V77*Baseline!V186</f>
        <v>7.7849471478891035</v>
      </c>
      <c r="W212" s="21">
        <f>W77*W186-Baseline!W77*Baseline!W186</f>
        <v>7.5215150220050671</v>
      </c>
      <c r="X212" s="21">
        <f>X77*X186-Baseline!X77*Baseline!X186</f>
        <v>7.267228455289521</v>
      </c>
      <c r="Y212" s="21">
        <f>Y77*Y186-Baseline!Y77*Baseline!Y186</f>
        <v>7.0214892728178988</v>
      </c>
      <c r="Z212" s="21">
        <f>Z77*Z186-Baseline!Z77*Baseline!Z186</f>
        <v>6.7840195804257482</v>
      </c>
      <c r="AA212" s="21">
        <f>AA77*AA186-Baseline!AA77*Baseline!AA186</f>
        <v>6.5546224515404408</v>
      </c>
      <c r="AB212" s="21">
        <f>AB77*AB186-Baseline!AB77*Baseline!AB186</f>
        <v>6.3329681515266634</v>
      </c>
      <c r="AC212" s="21">
        <f>AC77*AC186-Baseline!AC77*Baseline!AC186</f>
        <v>6.1188056597624101</v>
      </c>
      <c r="AD212" s="21">
        <f>AD77*AD186-Baseline!AD77*Baseline!AD186</f>
        <v>5.91189232314834</v>
      </c>
      <c r="AE212" s="21">
        <f>AE77*AE186-Baseline!AE77*Baseline!AE186</f>
        <v>5.7119727484762048</v>
      </c>
      <c r="AF212" s="21">
        <f>AF77*AF186-Baseline!AF77*Baseline!AF186</f>
        <v>5.5188137083437825</v>
      </c>
      <c r="AG212" s="21">
        <f>AG77*AG186-Baseline!AG77*Baseline!AG186</f>
        <v>5.3321876654274449</v>
      </c>
      <c r="AH212" s="21">
        <f>AH77*AH186-Baseline!AH77*Baseline!AH186</f>
        <v>5.1518719820133203</v>
      </c>
      <c r="AI212" s="21">
        <f>AI77*AI186-Baseline!AI77*Baseline!AI186</f>
        <v>4.9776540330404639</v>
      </c>
      <c r="AJ212" s="21">
        <f>AJ77*AJ186-Baseline!AJ77*Baseline!AJ186</f>
        <v>4.8326739042008056</v>
      </c>
      <c r="AK212" s="21">
        <f>AK77*AK186-Baseline!AK77*Baseline!AK186</f>
        <v>4.6919163739180734</v>
      </c>
      <c r="AL212" s="21">
        <f>AL77*AL186-Baseline!AL77*Baseline!AL186</f>
        <v>4.5552586130713877</v>
      </c>
      <c r="AM212" s="21">
        <f>AM77*AM186-Baseline!AM77*Baseline!AM186</f>
        <v>4.4225811911983675</v>
      </c>
      <c r="AN212" s="21">
        <f>AN77*AN186-Baseline!AN77*Baseline!AN186</f>
        <v>4.2937681388318554</v>
      </c>
      <c r="AO212" s="21">
        <f>AO77*AO186-Baseline!AO77*Baseline!AO186</f>
        <v>4.1687069318297016</v>
      </c>
      <c r="AP212" s="21">
        <f>AP77*AP186-Baseline!AP77*Baseline!AP186</f>
        <v>4.0472882852329723</v>
      </c>
      <c r="AQ212" s="21">
        <f>AQ77*AQ186-Baseline!AQ77*Baseline!AQ186</f>
        <v>3.9294061006454823</v>
      </c>
      <c r="AR212" s="21">
        <f>AR77*AR186-Baseline!AR77*Baseline!AR186</f>
        <v>3.8149573796548926</v>
      </c>
      <c r="AS212" s="21">
        <f>AS77*AS186-Baseline!AS77*Baseline!AS186</f>
        <v>3.7038421163973854</v>
      </c>
      <c r="AT212" s="21">
        <f>AT77*AT186-Baseline!AT77*Baseline!AT186</f>
        <v>3.5959632195342501</v>
      </c>
      <c r="AU212" s="21">
        <f>AU77*AU186-Baseline!AU77*Baseline!AU186</f>
        <v>3.4912264268349085</v>
      </c>
      <c r="AV212" s="21">
        <f>AV77*AV186-Baseline!AV77*Baseline!AV186</f>
        <v>3.3895402202461722</v>
      </c>
      <c r="AW212" s="21">
        <f>AW77*AW186-Baseline!AW77*Baseline!AW186</f>
        <v>3.2908157477678537</v>
      </c>
      <c r="AX212" s="21">
        <f>AX77*AX186-Baseline!AX77*Baseline!AX186</f>
        <v>3.1949667454284501</v>
      </c>
      <c r="AY212" s="21">
        <f>AY77*AY186-Baseline!AY77*Baseline!AY186</f>
        <v>3.1019094615800973</v>
      </c>
      <c r="AZ212" s="21">
        <f>AZ77*AZ186-Baseline!AZ77*Baseline!AZ186</f>
        <v>3.0115625840517906</v>
      </c>
      <c r="BA212" s="21">
        <f>BA77*BA186-Baseline!BA77*Baseline!BA186</f>
        <v>2.9238471689868542</v>
      </c>
      <c r="BB212" s="21">
        <f>BB77*BB186-Baseline!BB77*Baseline!BB186</f>
        <v>2.8386865718310235</v>
      </c>
    </row>
    <row r="213" spans="1:54" outlineLevel="2">
      <c r="A213" s="562"/>
      <c r="B213" s="150" t="s">
        <v>493</v>
      </c>
      <c r="C213" s="19"/>
      <c r="D213" s="135" t="s">
        <v>389</v>
      </c>
      <c r="E213" s="21">
        <f>E193-Baseline!E193</f>
        <v>88.808516080473737</v>
      </c>
      <c r="F213" s="21">
        <f>F193-Baseline!F193</f>
        <v>86.503014684200437</v>
      </c>
      <c r="G213" s="21">
        <f>G193-Baseline!G193</f>
        <v>83.224229765534602</v>
      </c>
      <c r="H213" s="21">
        <f>H193-Baseline!H193</f>
        <v>79.486653347444516</v>
      </c>
      <c r="I213" s="21">
        <f>I193-Baseline!I193</f>
        <v>75.720873343247547</v>
      </c>
      <c r="J213" s="21">
        <f>J193-Baseline!J193</f>
        <v>76.598809397945274</v>
      </c>
      <c r="K213" s="21">
        <f>K193-Baseline!K193</f>
        <v>74.300854724495807</v>
      </c>
      <c r="L213" s="21">
        <f>L193-Baseline!L193</f>
        <v>72.690035350182626</v>
      </c>
      <c r="M213" s="21">
        <f>M193-Baseline!M193</f>
        <v>71.745285071194928</v>
      </c>
      <c r="N213" s="21">
        <f>N193-Baseline!N193</f>
        <v>70.020131161360951</v>
      </c>
      <c r="O213" s="21">
        <f>O193-Baseline!O193</f>
        <v>68.689351991836077</v>
      </c>
      <c r="P213" s="21">
        <f>P193-Baseline!P193</f>
        <v>67.444936391746907</v>
      </c>
      <c r="Q213" s="21">
        <f>Q193-Baseline!Q193</f>
        <v>66.108286020555994</v>
      </c>
      <c r="R213" s="21">
        <f>R193-Baseline!R193</f>
        <v>65.013931511495628</v>
      </c>
      <c r="S213" s="21">
        <f>S193-Baseline!S193</f>
        <v>63.740443671653246</v>
      </c>
      <c r="T213" s="21">
        <f>T193-Baseline!T193</f>
        <v>62.4624079093674</v>
      </c>
      <c r="U213" s="21">
        <f>U193-Baseline!U193</f>
        <v>61.20680586685711</v>
      </c>
      <c r="V213" s="21">
        <f>V193-Baseline!V193</f>
        <v>60.129307113922884</v>
      </c>
      <c r="W213" s="21">
        <f>W193-Baseline!W193</f>
        <v>58.892615266670525</v>
      </c>
      <c r="X213" s="21">
        <f>X193-Baseline!X193</f>
        <v>57.826809041255373</v>
      </c>
      <c r="Y213" s="21">
        <f>Y193-Baseline!Y193</f>
        <v>56.616364751340186</v>
      </c>
      <c r="Z213" s="21">
        <f>Z193-Baseline!Z193</f>
        <v>55.565284798945093</v>
      </c>
      <c r="AA213" s="21">
        <f>AA193-Baseline!AA193</f>
        <v>54.52088483506661</v>
      </c>
      <c r="AB213" s="21">
        <f>AB193-Baseline!AB193</f>
        <v>53.483463451254757</v>
      </c>
      <c r="AC213" s="21">
        <f>AC193-Baseline!AC193</f>
        <v>52.424149252200934</v>
      </c>
      <c r="AD213" s="21">
        <f>AD193-Baseline!AD193</f>
        <v>51.382032900133737</v>
      </c>
      <c r="AE213" s="21">
        <f>AE193-Baseline!AE193</f>
        <v>50.362321794699348</v>
      </c>
      <c r="AF213" s="21">
        <f>AF193-Baseline!AF193</f>
        <v>49.348998219093069</v>
      </c>
      <c r="AG213" s="21">
        <f>AG193-Baseline!AG193</f>
        <v>48.344270669988369</v>
      </c>
      <c r="AH213" s="21">
        <f>AH193-Baseline!AH193</f>
        <v>47.350433122608237</v>
      </c>
      <c r="AI213" s="21">
        <f>AI193-Baseline!AI193</f>
        <v>46.370225008663205</v>
      </c>
      <c r="AJ213" s="21">
        <f>AJ193-Baseline!AJ193</f>
        <v>45.622790274995282</v>
      </c>
      <c r="AK213" s="21">
        <f>AK193-Baseline!AK193</f>
        <v>44.878870005068919</v>
      </c>
      <c r="AL213" s="21">
        <f>AL193-Baseline!AL193</f>
        <v>44.139521081194651</v>
      </c>
      <c r="AM213" s="21">
        <f>AM193-Baseline!AM193</f>
        <v>43.405333820105326</v>
      </c>
      <c r="AN213" s="21">
        <f>AN193-Baseline!AN193</f>
        <v>42.676572681184922</v>
      </c>
      <c r="AO213" s="21">
        <f>AO193-Baseline!AO193</f>
        <v>41.953365468919884</v>
      </c>
      <c r="AP213" s="21">
        <f>AP193-Baseline!AP193</f>
        <v>41.236036362185651</v>
      </c>
      <c r="AQ213" s="21">
        <f>AQ193-Baseline!AQ193</f>
        <v>40.524930365866439</v>
      </c>
      <c r="AR213" s="21">
        <f>AR193-Baseline!AR193</f>
        <v>39.820283278233177</v>
      </c>
      <c r="AS213" s="21">
        <f>AS193-Baseline!AS193</f>
        <v>39.122299540938286</v>
      </c>
      <c r="AT213" s="21">
        <f>AT193-Baseline!AT193</f>
        <v>38.431184742579006</v>
      </c>
      <c r="AU213" s="21">
        <f>AU193-Baseline!AU193</f>
        <v>37.747141706261147</v>
      </c>
      <c r="AV213" s="21">
        <f>AV193-Baseline!AV193</f>
        <v>37.070347128547553</v>
      </c>
      <c r="AW213" s="21">
        <f>AW193-Baseline!AW193</f>
        <v>36.400954931406382</v>
      </c>
      <c r="AX213" s="21">
        <f>AX193-Baseline!AX193</f>
        <v>35.739106941537095</v>
      </c>
      <c r="AY213" s="21">
        <f>AY193-Baseline!AY193</f>
        <v>35.0849327674458</v>
      </c>
      <c r="AZ213" s="21">
        <f>AZ193-Baseline!AZ193</f>
        <v>34.4385476249549</v>
      </c>
      <c r="BA213" s="21">
        <f>BA193-Baseline!BA193</f>
        <v>33.800052296954135</v>
      </c>
      <c r="BB213" s="21">
        <f>BB193-Baseline!BB193</f>
        <v>33.169535184712828</v>
      </c>
    </row>
    <row r="214" spans="1:54" outlineLevel="2">
      <c r="A214" s="562"/>
      <c r="B214" s="150" t="s">
        <v>494</v>
      </c>
      <c r="C214" s="19"/>
      <c r="D214" s="135" t="s">
        <v>389</v>
      </c>
      <c r="E214" s="21">
        <f>E194-Baseline!E194</f>
        <v>44.474533799234045</v>
      </c>
      <c r="F214" s="21">
        <f>F194-Baseline!F194</f>
        <v>43.210778456239495</v>
      </c>
      <c r="G214" s="21">
        <f>G194-Baseline!G194</f>
        <v>41.623868066776865</v>
      </c>
      <c r="H214" s="21">
        <f>H194-Baseline!H194</f>
        <v>39.810836310586836</v>
      </c>
      <c r="I214" s="21">
        <f>I194-Baseline!I194</f>
        <v>37.858431309390809</v>
      </c>
      <c r="J214" s="21">
        <f>J194-Baseline!J194</f>
        <v>38.24110156559334</v>
      </c>
      <c r="K214" s="21">
        <f>K194-Baseline!K194</f>
        <v>37.169679895766087</v>
      </c>
      <c r="L214" s="21">
        <f>L194-Baseline!L194</f>
        <v>36.327878781398603</v>
      </c>
      <c r="M214" s="21">
        <f>M194-Baseline!M194</f>
        <v>35.829398087582213</v>
      </c>
      <c r="N214" s="21">
        <f>N194-Baseline!N194</f>
        <v>35.059368124990279</v>
      </c>
      <c r="O214" s="21">
        <f>O194-Baseline!O194</f>
        <v>34.38289748213564</v>
      </c>
      <c r="P214" s="21">
        <f>P194-Baseline!P194</f>
        <v>33.757932531125341</v>
      </c>
      <c r="Q214" s="21">
        <f>Q194-Baseline!Q194</f>
        <v>33.094387008085718</v>
      </c>
      <c r="R214" s="21">
        <f>R194-Baseline!R194</f>
        <v>32.464178950150156</v>
      </c>
      <c r="S214" s="21">
        <f>S194-Baseline!S194</f>
        <v>31.841534917981829</v>
      </c>
      <c r="T214" s="21">
        <f>T194-Baseline!T194</f>
        <v>31.222538914654354</v>
      </c>
      <c r="U214" s="21">
        <f>U194-Baseline!U194</f>
        <v>30.620122957297809</v>
      </c>
      <c r="V214" s="21">
        <f>V194-Baseline!V194</f>
        <v>30.029015841701277</v>
      </c>
      <c r="W214" s="21">
        <f>W194-Baseline!W194</f>
        <v>29.448067501088001</v>
      </c>
      <c r="X214" s="21">
        <f>X194-Baseline!X194</f>
        <v>28.879277774834033</v>
      </c>
      <c r="Y214" s="21">
        <f>Y194-Baseline!Y194</f>
        <v>28.321274537542763</v>
      </c>
      <c r="Z214" s="21">
        <f>Z194-Baseline!Z194</f>
        <v>27.773888794214898</v>
      </c>
      <c r="AA214" s="21">
        <f>AA194-Baseline!AA194</f>
        <v>27.237254128877392</v>
      </c>
      <c r="AB214" s="21">
        <f>AB194-Baseline!AB194</f>
        <v>26.710928690821827</v>
      </c>
      <c r="AC214" s="21">
        <f>AC194-Baseline!AC194</f>
        <v>26.17791304243811</v>
      </c>
      <c r="AD214" s="21">
        <f>AD194-Baseline!AD194</f>
        <v>25.65347172862942</v>
      </c>
      <c r="AE214" s="21">
        <f>AE194-Baseline!AE194</f>
        <v>25.135864014266041</v>
      </c>
      <c r="AF214" s="21">
        <f>AF194-Baseline!AF194</f>
        <v>24.624055085933037</v>
      </c>
      <c r="AG214" s="21">
        <f>AG194-Baseline!AG194</f>
        <v>24.117610992089862</v>
      </c>
      <c r="AH214" s="21">
        <f>AH194-Baseline!AH194</f>
        <v>23.616786637560931</v>
      </c>
      <c r="AI214" s="21">
        <f>AI194-Baseline!AI194</f>
        <v>23.122738358000319</v>
      </c>
      <c r="AJ214" s="21">
        <f>AJ194-Baseline!AJ194</f>
        <v>22.74500816490869</v>
      </c>
      <c r="AK214" s="21">
        <f>AK194-Baseline!AK194</f>
        <v>22.36957626471299</v>
      </c>
      <c r="AL214" s="21">
        <f>AL194-Baseline!AL194</f>
        <v>21.996669588795893</v>
      </c>
      <c r="AM214" s="21">
        <f>AM194-Baseline!AM194</f>
        <v>21.626530557845374</v>
      </c>
      <c r="AN214" s="21">
        <f>AN194-Baseline!AN194</f>
        <v>21.259329719836554</v>
      </c>
      <c r="AO214" s="21">
        <f>AO194-Baseline!AO194</f>
        <v>20.895156757843804</v>
      </c>
      <c r="AP214" s="21">
        <f>AP194-Baseline!AP194</f>
        <v>20.534152678534006</v>
      </c>
      <c r="AQ214" s="21">
        <f>AQ194-Baseline!AQ194</f>
        <v>20.176454138691028</v>
      </c>
      <c r="AR214" s="21">
        <f>AR194-Baseline!AR194</f>
        <v>19.822177233872228</v>
      </c>
      <c r="AS214" s="21">
        <f>AS194-Baseline!AS194</f>
        <v>19.47142155850635</v>
      </c>
      <c r="AT214" s="21">
        <f>AT194-Baseline!AT194</f>
        <v>19.124279954346072</v>
      </c>
      <c r="AU214" s="21">
        <f>AU194-Baseline!AU194</f>
        <v>18.780841914795193</v>
      </c>
      <c r="AV214" s="21">
        <f>AV194-Baseline!AV194</f>
        <v>18.44118690988326</v>
      </c>
      <c r="AW214" s="21">
        <f>AW194-Baseline!AW194</f>
        <v>18.105385315022893</v>
      </c>
      <c r="AX214" s="21">
        <f>AX194-Baseline!AX194</f>
        <v>17.77350037008609</v>
      </c>
      <c r="AY214" s="21">
        <f>AY194-Baseline!AY194</f>
        <v>17.44558895350421</v>
      </c>
      <c r="AZ214" s="21">
        <f>AZ194-Baseline!AZ194</f>
        <v>17.121701384077014</v>
      </c>
      <c r="BA214" s="21">
        <f>BA194-Baseline!BA194</f>
        <v>16.801881373982685</v>
      </c>
      <c r="BB214" s="21">
        <f>BB194-Baseline!BB194</f>
        <v>16.486166660509006</v>
      </c>
    </row>
    <row r="215" spans="1:54" outlineLevel="2">
      <c r="A215" s="562"/>
      <c r="B215" s="150" t="s">
        <v>495</v>
      </c>
      <c r="C215" s="19"/>
      <c r="D215" s="135" t="s">
        <v>389</v>
      </c>
      <c r="E215" s="21">
        <f>E195-Baseline!E195</f>
        <v>133.42360136609773</v>
      </c>
      <c r="F215" s="21">
        <f>F195-Baseline!F195</f>
        <v>129.63233533847267</v>
      </c>
      <c r="G215" s="21">
        <f>G195-Baseline!G195</f>
        <v>124.87160420033064</v>
      </c>
      <c r="H215" s="21">
        <f>H195-Baseline!H195</f>
        <v>119.43250893176052</v>
      </c>
      <c r="I215" s="21">
        <f>I195-Baseline!I195</f>
        <v>113.57529392817244</v>
      </c>
      <c r="J215" s="21">
        <f>J195-Baseline!J195</f>
        <v>114.72330467158305</v>
      </c>
      <c r="K215" s="21">
        <f>K195-Baseline!K195</f>
        <v>111.50903968729824</v>
      </c>
      <c r="L215" s="21">
        <f>L195-Baseline!L195</f>
        <v>108.9836363441958</v>
      </c>
      <c r="M215" s="21">
        <f>M195-Baseline!M195</f>
        <v>107.48819424018525</v>
      </c>
      <c r="N215" s="21">
        <f>N195-Baseline!N195</f>
        <v>105.17810435322545</v>
      </c>
      <c r="O215" s="21">
        <f>O195-Baseline!O195</f>
        <v>103.14869244640693</v>
      </c>
      <c r="P215" s="21">
        <f>P195-Baseline!P195</f>
        <v>101.27379761369076</v>
      </c>
      <c r="Q215" s="21">
        <f>Q195-Baseline!Q195</f>
        <v>99.28316102425714</v>
      </c>
      <c r="R215" s="21">
        <f>R195-Baseline!R195</f>
        <v>97.392536850450469</v>
      </c>
      <c r="S215" s="21">
        <f>S195-Baseline!S195</f>
        <v>95.524604735629268</v>
      </c>
      <c r="T215" s="21">
        <f>T195-Baseline!T195</f>
        <v>93.667616726268335</v>
      </c>
      <c r="U215" s="21">
        <f>U195-Baseline!U195</f>
        <v>91.860368888990294</v>
      </c>
      <c r="V215" s="21">
        <f>V195-Baseline!V195</f>
        <v>90.087047508584803</v>
      </c>
      <c r="W215" s="21">
        <f>W195-Baseline!W195</f>
        <v>88.344202503264015</v>
      </c>
      <c r="X215" s="21">
        <f>X195-Baseline!X195</f>
        <v>86.637833324502097</v>
      </c>
      <c r="Y215" s="21">
        <f>Y195-Baseline!Y195</f>
        <v>84.963823612628275</v>
      </c>
      <c r="Z215" s="21">
        <f>Z195-Baseline!Z195</f>
        <v>83.321666368249538</v>
      </c>
      <c r="AA215" s="21">
        <f>AA195-Baseline!AA195</f>
        <v>81.711762400540579</v>
      </c>
      <c r="AB215" s="21">
        <f>AB195-Baseline!AB195</f>
        <v>80.132786072465478</v>
      </c>
      <c r="AC215" s="21">
        <f>AC195-Baseline!AC195</f>
        <v>78.533739128056254</v>
      </c>
      <c r="AD215" s="21">
        <f>AD195-Baseline!AD195</f>
        <v>76.960415187424317</v>
      </c>
      <c r="AE215" s="21">
        <f>AE195-Baseline!AE195</f>
        <v>75.407592045246219</v>
      </c>
      <c r="AF215" s="21">
        <f>AF195-Baseline!AF195</f>
        <v>73.872165261313526</v>
      </c>
      <c r="AG215" s="21">
        <f>AG195-Baseline!AG195</f>
        <v>72.352832978750897</v>
      </c>
      <c r="AH215" s="21">
        <f>AH195-Baseline!AH195</f>
        <v>70.850359915675156</v>
      </c>
      <c r="AI215" s="21">
        <f>AI195-Baseline!AI195</f>
        <v>69.368215077336217</v>
      </c>
      <c r="AJ215" s="21">
        <f>AJ195-Baseline!AJ195</f>
        <v>68.235024498286791</v>
      </c>
      <c r="AK215" s="21">
        <f>AK195-Baseline!AK195</f>
        <v>67.10872879783139</v>
      </c>
      <c r="AL215" s="21">
        <f>AL195-Baseline!AL195</f>
        <v>65.99000877018787</v>
      </c>
      <c r="AM215" s="21">
        <f>AM195-Baseline!AM195</f>
        <v>64.879591677545292</v>
      </c>
      <c r="AN215" s="21">
        <f>AN195-Baseline!AN195</f>
        <v>63.777989163668423</v>
      </c>
      <c r="AO215" s="21">
        <f>AO195-Baseline!AO195</f>
        <v>62.685470277813089</v>
      </c>
      <c r="AP215" s="21">
        <f>AP195-Baseline!AP195</f>
        <v>61.602458039998176</v>
      </c>
      <c r="AQ215" s="21">
        <f>AQ195-Baseline!AQ195</f>
        <v>60.52936242058108</v>
      </c>
      <c r="AR215" s="21">
        <f>AR195-Baseline!AR195</f>
        <v>59.466531706229105</v>
      </c>
      <c r="AS215" s="21">
        <f>AS195-Baseline!AS195</f>
        <v>58.414264680220178</v>
      </c>
      <c r="AT215" s="21">
        <f>AT195-Baseline!AT195</f>
        <v>57.372839867819238</v>
      </c>
      <c r="AU215" s="21">
        <f>AU195-Baseline!AU195</f>
        <v>56.342525749239137</v>
      </c>
      <c r="AV215" s="21">
        <f>AV195-Baseline!AV195</f>
        <v>55.32356073456797</v>
      </c>
      <c r="AW215" s="21">
        <f>AW195-Baseline!AW195</f>
        <v>54.316155950043196</v>
      </c>
      <c r="AX215" s="21">
        <f>AX195-Baseline!AX195</f>
        <v>53.320501115281317</v>
      </c>
      <c r="AY215" s="21">
        <f>AY195-Baseline!AY195</f>
        <v>52.336766865577403</v>
      </c>
      <c r="AZ215" s="21">
        <f>AZ195-Baseline!AZ195</f>
        <v>51.365104157330926</v>
      </c>
      <c r="BA215" s="21">
        <f>BA195-Baseline!BA195</f>
        <v>50.405644127076691</v>
      </c>
      <c r="BB215" s="21">
        <f>BB195-Baseline!BB195</f>
        <v>49.458499986678333</v>
      </c>
    </row>
    <row r="216" spans="1:54" outlineLevel="2">
      <c r="A216" s="562"/>
      <c r="B216" s="150" t="s">
        <v>283</v>
      </c>
      <c r="C216" s="19"/>
      <c r="D216" s="135" t="s">
        <v>389</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62"/>
      <c r="B217" s="150" t="s">
        <v>286</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63"/>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61" t="s">
        <v>496</v>
      </c>
      <c r="B220" s="150" t="s">
        <v>497</v>
      </c>
      <c r="C220" s="19"/>
      <c r="D220" s="135" t="s">
        <v>389</v>
      </c>
      <c r="E220" s="21">
        <f>SUM(E210:E213,E216:E218)</f>
        <v>104.32969163016872</v>
      </c>
      <c r="F220" s="21">
        <f t="shared" ref="F220:BB220" si="31">SUM(F210:F213,F216:F218)</f>
        <v>101.3993627779676</v>
      </c>
      <c r="G220" s="21">
        <f t="shared" si="31"/>
        <v>97.403900420956347</v>
      </c>
      <c r="H220" s="21">
        <f t="shared" si="31"/>
        <v>92.893442805086607</v>
      </c>
      <c r="I220" s="21">
        <f t="shared" si="31"/>
        <v>88.32897153774536</v>
      </c>
      <c r="J220" s="21">
        <f t="shared" si="31"/>
        <v>88.624646053680252</v>
      </c>
      <c r="K220" s="21">
        <f t="shared" si="31"/>
        <v>85.806112066706163</v>
      </c>
      <c r="L220" s="21">
        <f t="shared" si="31"/>
        <v>83.757429139416089</v>
      </c>
      <c r="M220" s="21">
        <f t="shared" si="31"/>
        <v>82.487837571396028</v>
      </c>
      <c r="N220" s="21">
        <f t="shared" si="31"/>
        <v>80.366284893726174</v>
      </c>
      <c r="O220" s="21">
        <f t="shared" si="31"/>
        <v>78.676052141028038</v>
      </c>
      <c r="P220" s="21">
        <f t="shared" si="31"/>
        <v>77.095750509744789</v>
      </c>
      <c r="Q220" s="21">
        <f t="shared" si="31"/>
        <v>75.420744523328025</v>
      </c>
      <c r="R220" s="21">
        <f t="shared" si="31"/>
        <v>74.005639456949126</v>
      </c>
      <c r="S220" s="21">
        <f t="shared" si="31"/>
        <v>72.423349221756425</v>
      </c>
      <c r="T220" s="21">
        <f t="shared" si="31"/>
        <v>70.845057690550249</v>
      </c>
      <c r="U220" s="21">
        <f t="shared" si="31"/>
        <v>69.300927768632306</v>
      </c>
      <c r="V220" s="21">
        <f t="shared" si="31"/>
        <v>67.944895961703324</v>
      </c>
      <c r="W220" s="21">
        <f t="shared" si="31"/>
        <v>66.439076482156011</v>
      </c>
      <c r="X220" s="21">
        <f t="shared" si="31"/>
        <v>65.113776818592015</v>
      </c>
      <c r="Y220" s="21">
        <f t="shared" si="31"/>
        <v>63.652843892445709</v>
      </c>
      <c r="Z220" s="21">
        <f t="shared" si="31"/>
        <v>62.359972705155123</v>
      </c>
      <c r="AA220" s="21">
        <f t="shared" si="31"/>
        <v>61.082254100244242</v>
      </c>
      <c r="AB220" s="21">
        <f t="shared" si="31"/>
        <v>59.819630597875566</v>
      </c>
      <c r="AC220" s="21">
        <f t="shared" si="31"/>
        <v>58.542954911963342</v>
      </c>
      <c r="AD220" s="21">
        <f t="shared" si="31"/>
        <v>57.293925223282073</v>
      </c>
      <c r="AE220" s="21">
        <f t="shared" si="31"/>
        <v>56.074294543175554</v>
      </c>
      <c r="AF220" s="21">
        <f t="shared" si="31"/>
        <v>54.867811927436854</v>
      </c>
      <c r="AG220" s="21">
        <f t="shared" si="31"/>
        <v>53.676458335415816</v>
      </c>
      <c r="AH220" s="21">
        <f t="shared" si="31"/>
        <v>52.502305104621556</v>
      </c>
      <c r="AI220" s="21">
        <f t="shared" si="31"/>
        <v>51.347879041703671</v>
      </c>
      <c r="AJ220" s="21">
        <f t="shared" si="31"/>
        <v>50.455464179196085</v>
      </c>
      <c r="AK220" s="21">
        <f t="shared" si="31"/>
        <v>49.570786378986995</v>
      </c>
      <c r="AL220" s="21">
        <f t="shared" si="31"/>
        <v>48.694779694266039</v>
      </c>
      <c r="AM220" s="21">
        <f t="shared" si="31"/>
        <v>47.827915011303695</v>
      </c>
      <c r="AN220" s="21">
        <f t="shared" si="31"/>
        <v>46.97034082001678</v>
      </c>
      <c r="AO220" s="21">
        <f t="shared" si="31"/>
        <v>46.122072400749587</v>
      </c>
      <c r="AP220" s="21">
        <f t="shared" si="31"/>
        <v>45.283324647418624</v>
      </c>
      <c r="AQ220" s="21">
        <f t="shared" si="31"/>
        <v>44.454336466511919</v>
      </c>
      <c r="AR220" s="21">
        <f t="shared" si="31"/>
        <v>43.635240657888069</v>
      </c>
      <c r="AS220" s="21">
        <f t="shared" si="31"/>
        <v>42.826141657335668</v>
      </c>
      <c r="AT220" s="21">
        <f t="shared" si="31"/>
        <v>42.027147962113254</v>
      </c>
      <c r="AU220" s="21">
        <f t="shared" si="31"/>
        <v>41.238368133096053</v>
      </c>
      <c r="AV220" s="21">
        <f t="shared" si="31"/>
        <v>40.459887348793728</v>
      </c>
      <c r="AW220" s="21">
        <f t="shared" si="31"/>
        <v>39.691770679174233</v>
      </c>
      <c r="AX220" s="21">
        <f t="shared" si="31"/>
        <v>38.934073686965547</v>
      </c>
      <c r="AY220" s="21">
        <f t="shared" si="31"/>
        <v>38.186842229025899</v>
      </c>
      <c r="AZ220" s="21">
        <f t="shared" si="31"/>
        <v>37.450110209006688</v>
      </c>
      <c r="BA220" s="21">
        <f t="shared" si="31"/>
        <v>36.723899465940988</v>
      </c>
      <c r="BB220" s="21">
        <f t="shared" si="31"/>
        <v>36.008221756543854</v>
      </c>
    </row>
    <row r="221" spans="1:54" outlineLevel="2">
      <c r="A221" s="562"/>
      <c r="B221" s="150" t="s">
        <v>498</v>
      </c>
      <c r="C221" s="19"/>
      <c r="D221" s="135" t="s">
        <v>389</v>
      </c>
      <c r="E221" s="21">
        <f>SUM(E210:E212,E214,E216:E218)</f>
        <v>59.995709348929026</v>
      </c>
      <c r="F221" s="21">
        <f t="shared" ref="F221:BB221" si="32">SUM(F210:F212,F214,F216:F218)</f>
        <v>58.107126550006654</v>
      </c>
      <c r="G221" s="21">
        <f t="shared" si="32"/>
        <v>55.80353872219861</v>
      </c>
      <c r="H221" s="21">
        <f t="shared" si="32"/>
        <v>53.217625768228928</v>
      </c>
      <c r="I221" s="21">
        <f t="shared" si="32"/>
        <v>50.466529503888623</v>
      </c>
      <c r="J221" s="21">
        <f t="shared" si="32"/>
        <v>50.266938221328317</v>
      </c>
      <c r="K221" s="21">
        <f t="shared" si="32"/>
        <v>48.674937237976437</v>
      </c>
      <c r="L221" s="21">
        <f t="shared" si="32"/>
        <v>47.395272570632073</v>
      </c>
      <c r="M221" s="21">
        <f t="shared" si="32"/>
        <v>46.571950587783306</v>
      </c>
      <c r="N221" s="21">
        <f t="shared" si="32"/>
        <v>45.405521857355509</v>
      </c>
      <c r="O221" s="21">
        <f t="shared" si="32"/>
        <v>44.369597631327608</v>
      </c>
      <c r="P221" s="21">
        <f t="shared" si="32"/>
        <v>43.408746649123231</v>
      </c>
      <c r="Q221" s="21">
        <f t="shared" si="32"/>
        <v>42.406845510857757</v>
      </c>
      <c r="R221" s="21">
        <f t="shared" si="32"/>
        <v>41.455886895603662</v>
      </c>
      <c r="S221" s="21">
        <f t="shared" si="32"/>
        <v>40.524440468085004</v>
      </c>
      <c r="T221" s="21">
        <f t="shared" si="32"/>
        <v>39.605188695837199</v>
      </c>
      <c r="U221" s="21">
        <f t="shared" si="32"/>
        <v>38.714244859072998</v>
      </c>
      <c r="V221" s="21">
        <f t="shared" si="32"/>
        <v>37.844604689481713</v>
      </c>
      <c r="W221" s="21">
        <f t="shared" si="32"/>
        <v>36.994528716573491</v>
      </c>
      <c r="X221" s="21">
        <f t="shared" si="32"/>
        <v>36.166245552170672</v>
      </c>
      <c r="Y221" s="21">
        <f t="shared" si="32"/>
        <v>35.357753678648287</v>
      </c>
      <c r="Z221" s="21">
        <f t="shared" si="32"/>
        <v>34.568576700424927</v>
      </c>
      <c r="AA221" s="21">
        <f t="shared" si="32"/>
        <v>33.798623394055021</v>
      </c>
      <c r="AB221" s="21">
        <f t="shared" si="32"/>
        <v>33.04709583744264</v>
      </c>
      <c r="AC221" s="21">
        <f t="shared" si="32"/>
        <v>32.296718702200522</v>
      </c>
      <c r="AD221" s="21">
        <f t="shared" si="32"/>
        <v>31.56536405177776</v>
      </c>
      <c r="AE221" s="21">
        <f t="shared" si="32"/>
        <v>30.847836762742247</v>
      </c>
      <c r="AF221" s="21">
        <f t="shared" si="32"/>
        <v>30.142868794276819</v>
      </c>
      <c r="AG221" s="21">
        <f t="shared" si="32"/>
        <v>29.449798657517306</v>
      </c>
      <c r="AH221" s="21">
        <f t="shared" si="32"/>
        <v>28.768658619574254</v>
      </c>
      <c r="AI221" s="21">
        <f t="shared" si="32"/>
        <v>28.100392391040785</v>
      </c>
      <c r="AJ221" s="21">
        <f t="shared" si="32"/>
        <v>27.577682069109496</v>
      </c>
      <c r="AK221" s="21">
        <f t="shared" si="32"/>
        <v>27.061492638631062</v>
      </c>
      <c r="AL221" s="21">
        <f t="shared" si="32"/>
        <v>26.55192820186728</v>
      </c>
      <c r="AM221" s="21">
        <f t="shared" si="32"/>
        <v>26.049111749043742</v>
      </c>
      <c r="AN221" s="21">
        <f t="shared" si="32"/>
        <v>25.553097858668409</v>
      </c>
      <c r="AO221" s="21">
        <f t="shared" si="32"/>
        <v>25.063863689673504</v>
      </c>
      <c r="AP221" s="21">
        <f t="shared" si="32"/>
        <v>24.58144096376698</v>
      </c>
      <c r="AQ221" s="21">
        <f t="shared" si="32"/>
        <v>24.105860239336511</v>
      </c>
      <c r="AR221" s="21">
        <f t="shared" si="32"/>
        <v>23.63713461352712</v>
      </c>
      <c r="AS221" s="21">
        <f t="shared" si="32"/>
        <v>23.175263674903736</v>
      </c>
      <c r="AT221" s="21">
        <f t="shared" si="32"/>
        <v>22.720243173880323</v>
      </c>
      <c r="AU221" s="21">
        <f t="shared" si="32"/>
        <v>22.272068341630103</v>
      </c>
      <c r="AV221" s="21">
        <f t="shared" si="32"/>
        <v>21.830727130129432</v>
      </c>
      <c r="AW221" s="21">
        <f t="shared" si="32"/>
        <v>21.396201062790748</v>
      </c>
      <c r="AX221" s="21">
        <f t="shared" si="32"/>
        <v>20.968467115514539</v>
      </c>
      <c r="AY221" s="21">
        <f t="shared" si="32"/>
        <v>20.547498415084306</v>
      </c>
      <c r="AZ221" s="21">
        <f t="shared" si="32"/>
        <v>20.133263968128805</v>
      </c>
      <c r="BA221" s="21">
        <f t="shared" si="32"/>
        <v>19.725728542969538</v>
      </c>
      <c r="BB221" s="21">
        <f t="shared" si="32"/>
        <v>19.324853232340029</v>
      </c>
    </row>
    <row r="222" spans="1:54" outlineLevel="2">
      <c r="A222" s="563"/>
      <c r="B222" s="150" t="s">
        <v>499</v>
      </c>
      <c r="C222" s="19"/>
      <c r="D222" s="135" t="s">
        <v>389</v>
      </c>
      <c r="E222" s="21">
        <f>SUM(E210:E212,E215:E218)</f>
        <v>148.94477691579272</v>
      </c>
      <c r="F222" s="21">
        <f t="shared" ref="F222:BB222" si="33">SUM(F210:F212,F215:F218)</f>
        <v>144.52868343223983</v>
      </c>
      <c r="G222" s="21">
        <f t="shared" si="33"/>
        <v>139.05127485575238</v>
      </c>
      <c r="H222" s="21">
        <f t="shared" si="33"/>
        <v>132.83929838940261</v>
      </c>
      <c r="I222" s="21">
        <f t="shared" si="33"/>
        <v>126.18339212267026</v>
      </c>
      <c r="J222" s="21">
        <f t="shared" si="33"/>
        <v>126.74914132731803</v>
      </c>
      <c r="K222" s="21">
        <f t="shared" si="33"/>
        <v>123.01429702950858</v>
      </c>
      <c r="L222" s="21">
        <f t="shared" si="33"/>
        <v>120.05103013342926</v>
      </c>
      <c r="M222" s="21">
        <f t="shared" si="33"/>
        <v>118.23074674038635</v>
      </c>
      <c r="N222" s="21">
        <f t="shared" si="33"/>
        <v>115.52425808559067</v>
      </c>
      <c r="O222" s="21">
        <f t="shared" si="33"/>
        <v>113.13539259559889</v>
      </c>
      <c r="P222" s="21">
        <f t="shared" si="33"/>
        <v>110.92461173168864</v>
      </c>
      <c r="Q222" s="21">
        <f t="shared" si="33"/>
        <v>108.59561952702917</v>
      </c>
      <c r="R222" s="21">
        <f t="shared" si="33"/>
        <v>106.38424479590398</v>
      </c>
      <c r="S222" s="21">
        <f t="shared" si="33"/>
        <v>104.20751028573244</v>
      </c>
      <c r="T222" s="21">
        <f t="shared" si="33"/>
        <v>102.05026650745118</v>
      </c>
      <c r="U222" s="21">
        <f t="shared" si="33"/>
        <v>99.954490790765476</v>
      </c>
      <c r="V222" s="21">
        <f t="shared" si="33"/>
        <v>97.902636356365235</v>
      </c>
      <c r="W222" s="21">
        <f t="shared" si="33"/>
        <v>95.890663718749508</v>
      </c>
      <c r="X222" s="21">
        <f t="shared" si="33"/>
        <v>93.924801101838739</v>
      </c>
      <c r="Y222" s="21">
        <f t="shared" si="33"/>
        <v>92.000302753733806</v>
      </c>
      <c r="Z222" s="21">
        <f t="shared" si="33"/>
        <v>90.116354274459567</v>
      </c>
      <c r="AA222" s="21">
        <f t="shared" si="33"/>
        <v>88.273131665718211</v>
      </c>
      <c r="AB222" s="21">
        <f t="shared" si="33"/>
        <v>86.468953219086288</v>
      </c>
      <c r="AC222" s="21">
        <f t="shared" si="33"/>
        <v>84.65254478781867</v>
      </c>
      <c r="AD222" s="21">
        <f t="shared" si="33"/>
        <v>82.872307510572654</v>
      </c>
      <c r="AE222" s="21">
        <f t="shared" si="33"/>
        <v>81.119564793722418</v>
      </c>
      <c r="AF222" s="21">
        <f t="shared" si="33"/>
        <v>79.390978969657311</v>
      </c>
      <c r="AG222" s="21">
        <f t="shared" si="33"/>
        <v>77.685020644178337</v>
      </c>
      <c r="AH222" s="21">
        <f t="shared" si="33"/>
        <v>76.002231897688475</v>
      </c>
      <c r="AI222" s="21">
        <f t="shared" si="33"/>
        <v>74.345869110376682</v>
      </c>
      <c r="AJ222" s="21">
        <f t="shared" si="33"/>
        <v>73.067698402487594</v>
      </c>
      <c r="AK222" s="21">
        <f t="shared" si="33"/>
        <v>71.800645171749466</v>
      </c>
      <c r="AL222" s="21">
        <f t="shared" si="33"/>
        <v>70.545267383259258</v>
      </c>
      <c r="AM222" s="21">
        <f t="shared" si="33"/>
        <v>69.302172868743654</v>
      </c>
      <c r="AN222" s="21">
        <f t="shared" si="33"/>
        <v>68.071757302500274</v>
      </c>
      <c r="AO222" s="21">
        <f t="shared" si="33"/>
        <v>66.854177209642785</v>
      </c>
      <c r="AP222" s="21">
        <f t="shared" si="33"/>
        <v>65.649746325231149</v>
      </c>
      <c r="AQ222" s="21">
        <f t="shared" si="33"/>
        <v>64.45876852122656</v>
      </c>
      <c r="AR222" s="21">
        <f t="shared" si="33"/>
        <v>63.281489085883997</v>
      </c>
      <c r="AS222" s="21">
        <f t="shared" si="33"/>
        <v>62.11810679661756</v>
      </c>
      <c r="AT222" s="21">
        <f t="shared" si="33"/>
        <v>60.968803087353486</v>
      </c>
      <c r="AU222" s="21">
        <f t="shared" si="33"/>
        <v>59.833752176074043</v>
      </c>
      <c r="AV222" s="21">
        <f t="shared" si="33"/>
        <v>58.713100954814145</v>
      </c>
      <c r="AW222" s="21">
        <f t="shared" si="33"/>
        <v>57.606971697811048</v>
      </c>
      <c r="AX222" s="21">
        <f t="shared" si="33"/>
        <v>56.515467860709769</v>
      </c>
      <c r="AY222" s="21">
        <f t="shared" si="33"/>
        <v>55.438676327157502</v>
      </c>
      <c r="AZ222" s="21">
        <f t="shared" si="33"/>
        <v>54.376666741382714</v>
      </c>
      <c r="BA222" s="21">
        <f t="shared" si="33"/>
        <v>53.329491296063544</v>
      </c>
      <c r="BB222" s="21">
        <f t="shared" si="33"/>
        <v>52.29718655850936</v>
      </c>
    </row>
    <row r="223" spans="1:54" outlineLevel="2">
      <c r="B223" s="19"/>
      <c r="C223" s="19"/>
      <c r="D223" s="19"/>
      <c r="E223" s="15"/>
    </row>
    <row r="224" spans="1:54" outlineLevel="2">
      <c r="A224" s="561" t="s">
        <v>500</v>
      </c>
      <c r="B224" s="150" t="s">
        <v>497</v>
      </c>
      <c r="C224" s="19"/>
      <c r="D224" s="135" t="s">
        <v>389</v>
      </c>
      <c r="E224" s="21">
        <f>E204-Baseline!E204</f>
        <v>104.32969163016872</v>
      </c>
      <c r="F224" s="21">
        <f>F204-Baseline!F204</f>
        <v>205.72905440813634</v>
      </c>
      <c r="G224" s="21">
        <f>G204-Baseline!G204</f>
        <v>303.13295482909268</v>
      </c>
      <c r="H224" s="21">
        <f>H204-Baseline!H204</f>
        <v>396.02639763417926</v>
      </c>
      <c r="I224" s="21">
        <f>I204-Baseline!I204</f>
        <v>484.35536917192462</v>
      </c>
      <c r="J224" s="21">
        <f>J204-Baseline!J204</f>
        <v>572.98001522560492</v>
      </c>
      <c r="K224" s="21">
        <f>K204-Baseline!K204</f>
        <v>658.78612729231111</v>
      </c>
      <c r="L224" s="21">
        <f>L204-Baseline!L204</f>
        <v>742.54355643172721</v>
      </c>
      <c r="M224" s="21">
        <f>M204-Baseline!M204</f>
        <v>825.0313940031233</v>
      </c>
      <c r="N224" s="21">
        <f>N204-Baseline!N204</f>
        <v>905.39767889684947</v>
      </c>
      <c r="O224" s="21">
        <f>O204-Baseline!O204</f>
        <v>984.07373103787745</v>
      </c>
      <c r="P224" s="21">
        <f>P204-Baseline!P204</f>
        <v>1061.1694815476221</v>
      </c>
      <c r="Q224" s="21">
        <f>Q204-Baseline!Q204</f>
        <v>1136.5902260709502</v>
      </c>
      <c r="R224" s="21">
        <f>R204-Baseline!R204</f>
        <v>1210.5958655278994</v>
      </c>
      <c r="S224" s="21">
        <f>S204-Baseline!S204</f>
        <v>1283.0192147496557</v>
      </c>
      <c r="T224" s="21">
        <f>T204-Baseline!T204</f>
        <v>1353.8642724402059</v>
      </c>
      <c r="U224" s="21">
        <f>U204-Baseline!U204</f>
        <v>1423.1652002088383</v>
      </c>
      <c r="V224" s="21">
        <f>V204-Baseline!V204</f>
        <v>1491.1100961705417</v>
      </c>
      <c r="W224" s="21">
        <f>W204-Baseline!W204</f>
        <v>1557.5491726526977</v>
      </c>
      <c r="X224" s="21">
        <f>X204-Baseline!X204</f>
        <v>1622.6629494712897</v>
      </c>
      <c r="Y224" s="21">
        <f>Y204-Baseline!Y204</f>
        <v>1686.3157933637353</v>
      </c>
      <c r="Z224" s="21">
        <f>Z204-Baseline!Z204</f>
        <v>1748.6757660688904</v>
      </c>
      <c r="AA224" s="21">
        <f>AA204-Baseline!AA204</f>
        <v>1809.7580201691346</v>
      </c>
      <c r="AB224" s="21">
        <f>AB204-Baseline!AB204</f>
        <v>1869.5776507670103</v>
      </c>
      <c r="AC224" s="21">
        <f>AC204-Baseline!AC204</f>
        <v>1928.1206056789736</v>
      </c>
      <c r="AD224" s="21">
        <f>AD204-Baseline!AD204</f>
        <v>1985.4145309022556</v>
      </c>
      <c r="AE224" s="21">
        <f>AE204-Baseline!AE204</f>
        <v>2041.4888254454311</v>
      </c>
      <c r="AF224" s="21">
        <f>AF204-Baseline!AF204</f>
        <v>2096.3566373728681</v>
      </c>
      <c r="AG224" s="21">
        <f>AG204-Baseline!AG204</f>
        <v>2150.0330957082838</v>
      </c>
      <c r="AH224" s="21">
        <f>AH204-Baseline!AH204</f>
        <v>2202.5354008129052</v>
      </c>
      <c r="AI224" s="21">
        <f>AI204-Baseline!AI204</f>
        <v>2253.8832798546091</v>
      </c>
      <c r="AJ224" s="21">
        <f>AJ204-Baseline!AJ204</f>
        <v>2304.3387440338051</v>
      </c>
      <c r="AK224" s="21">
        <f>AK204-Baseline!AK204</f>
        <v>2353.9095304127923</v>
      </c>
      <c r="AL224" s="21">
        <f>AL204-Baseline!AL204</f>
        <v>2402.6043101070582</v>
      </c>
      <c r="AM224" s="21">
        <f>AM204-Baseline!AM204</f>
        <v>2450.4322251183617</v>
      </c>
      <c r="AN224" s="21">
        <f>AN204-Baseline!AN204</f>
        <v>2497.4025659383783</v>
      </c>
      <c r="AO224" s="21">
        <f>AO204-Baseline!AO204</f>
        <v>2543.5246383391277</v>
      </c>
      <c r="AP224" s="21">
        <f>AP204-Baseline!AP204</f>
        <v>2588.8079629865465</v>
      </c>
      <c r="AQ224" s="21">
        <f>AQ204-Baseline!AQ204</f>
        <v>2633.2622994530584</v>
      </c>
      <c r="AR224" s="21">
        <f>AR204-Baseline!AR204</f>
        <v>2676.8975401109465</v>
      </c>
      <c r="AS224" s="21">
        <f>AS204-Baseline!AS204</f>
        <v>2719.7236817682819</v>
      </c>
      <c r="AT224" s="21">
        <f>AT204-Baseline!AT204</f>
        <v>2761.7508297303953</v>
      </c>
      <c r="AU224" s="21">
        <f>AU204-Baseline!AU204</f>
        <v>2802.9891978634914</v>
      </c>
      <c r="AV224" s="21">
        <f>AV204-Baseline!AV204</f>
        <v>2843.4490852122854</v>
      </c>
      <c r="AW224" s="21">
        <f>AW204-Baseline!AW204</f>
        <v>2883.1408558914595</v>
      </c>
      <c r="AX224" s="21">
        <f>AX204-Baseline!AX204</f>
        <v>2922.0749295784249</v>
      </c>
      <c r="AY224" s="21">
        <f>AY204-Baseline!AY204</f>
        <v>2960.2617718074507</v>
      </c>
      <c r="AZ224" s="21">
        <f>AZ204-Baseline!AZ204</f>
        <v>2997.7118820164574</v>
      </c>
      <c r="BA224" s="21">
        <f>BA204-Baseline!BA204</f>
        <v>3034.4357814823984</v>
      </c>
      <c r="BB224" s="21">
        <f>BB204-Baseline!BB204</f>
        <v>3070.4440032389421</v>
      </c>
    </row>
    <row r="225" spans="1:54" outlineLevel="2">
      <c r="A225" s="562"/>
      <c r="B225" s="150" t="s">
        <v>498</v>
      </c>
      <c r="C225" s="19"/>
      <c r="D225" s="135" t="s">
        <v>389</v>
      </c>
      <c r="E225" s="21">
        <f>E205-Baseline!E205</f>
        <v>59.995709348929026</v>
      </c>
      <c r="F225" s="21">
        <f>F205-Baseline!F205</f>
        <v>118.10283589893568</v>
      </c>
      <c r="G225" s="21">
        <f>G205-Baseline!G205</f>
        <v>173.90637462113429</v>
      </c>
      <c r="H225" s="21">
        <f>H205-Baseline!H205</f>
        <v>227.12400038936323</v>
      </c>
      <c r="I225" s="21">
        <f>I205-Baseline!I205</f>
        <v>277.59052989325187</v>
      </c>
      <c r="J225" s="21">
        <f>J205-Baseline!J205</f>
        <v>327.85746811458017</v>
      </c>
      <c r="K225" s="21">
        <f>K205-Baseline!K205</f>
        <v>376.53240535255662</v>
      </c>
      <c r="L225" s="21">
        <f>L205-Baseline!L205</f>
        <v>423.9276779231887</v>
      </c>
      <c r="M225" s="21">
        <f>M205-Baseline!M205</f>
        <v>470.499628510972</v>
      </c>
      <c r="N225" s="21">
        <f>N205-Baseline!N205</f>
        <v>515.90515036832755</v>
      </c>
      <c r="O225" s="21">
        <f>O205-Baseline!O205</f>
        <v>560.27474799965512</v>
      </c>
      <c r="P225" s="21">
        <f>P205-Baseline!P205</f>
        <v>603.68349464877838</v>
      </c>
      <c r="Q225" s="21">
        <f>Q205-Baseline!Q205</f>
        <v>646.09034015963618</v>
      </c>
      <c r="R225" s="21">
        <f>R205-Baseline!R205</f>
        <v>687.5462270552398</v>
      </c>
      <c r="S225" s="21">
        <f>S205-Baseline!S205</f>
        <v>728.0706675233248</v>
      </c>
      <c r="T225" s="21">
        <f>T205-Baseline!T205</f>
        <v>767.67585621916203</v>
      </c>
      <c r="U225" s="21">
        <f>U205-Baseline!U205</f>
        <v>806.39010107823503</v>
      </c>
      <c r="V225" s="21">
        <f>V205-Baseline!V205</f>
        <v>844.23470576771672</v>
      </c>
      <c r="W225" s="21">
        <f>W205-Baseline!W205</f>
        <v>881.22923448429026</v>
      </c>
      <c r="X225" s="21">
        <f>X205-Baseline!X205</f>
        <v>917.39548003646098</v>
      </c>
      <c r="Y225" s="21">
        <f>Y205-Baseline!Y205</f>
        <v>952.75323371510922</v>
      </c>
      <c r="Z225" s="21">
        <f>Z205-Baseline!Z205</f>
        <v>987.32181041553417</v>
      </c>
      <c r="AA225" s="21">
        <f>AA205-Baseline!AA205</f>
        <v>1021.1204338095891</v>
      </c>
      <c r="AB225" s="21">
        <f>AB205-Baseline!AB205</f>
        <v>1054.1675296470319</v>
      </c>
      <c r="AC225" s="21">
        <f>AC205-Baseline!AC205</f>
        <v>1086.4642483492323</v>
      </c>
      <c r="AD225" s="21">
        <f>AD205-Baseline!AD205</f>
        <v>1118.0296124010101</v>
      </c>
      <c r="AE225" s="21">
        <f>AE205-Baseline!AE205</f>
        <v>1148.8774491637523</v>
      </c>
      <c r="AF225" s="21">
        <f>AF205-Baseline!AF205</f>
        <v>1179.0203179580292</v>
      </c>
      <c r="AG225" s="21">
        <f>AG205-Baseline!AG205</f>
        <v>1208.4701166155464</v>
      </c>
      <c r="AH225" s="21">
        <f>AH205-Baseline!AH205</f>
        <v>1237.2387752351208</v>
      </c>
      <c r="AI225" s="21">
        <f>AI205-Baseline!AI205</f>
        <v>1265.3391676261615</v>
      </c>
      <c r="AJ225" s="21">
        <f>AJ205-Baseline!AJ205</f>
        <v>1292.9168496952709</v>
      </c>
      <c r="AK225" s="21">
        <f>AK205-Baseline!AK205</f>
        <v>1319.978342333902</v>
      </c>
      <c r="AL225" s="21">
        <f>AL205-Baseline!AL205</f>
        <v>1346.5302705357692</v>
      </c>
      <c r="AM225" s="21">
        <f>AM205-Baseline!AM205</f>
        <v>1372.5793822848129</v>
      </c>
      <c r="AN225" s="21">
        <f>AN205-Baseline!AN205</f>
        <v>1398.1324801434814</v>
      </c>
      <c r="AO225" s="21">
        <f>AO205-Baseline!AO205</f>
        <v>1423.196343833155</v>
      </c>
      <c r="AP225" s="21">
        <f>AP205-Baseline!AP205</f>
        <v>1447.7777847969219</v>
      </c>
      <c r="AQ225" s="21">
        <f>AQ205-Baseline!AQ205</f>
        <v>1471.8836450362585</v>
      </c>
      <c r="AR225" s="21">
        <f>AR205-Baseline!AR205</f>
        <v>1495.5207796497857</v>
      </c>
      <c r="AS225" s="21">
        <f>AS205-Baseline!AS205</f>
        <v>1518.6960433246895</v>
      </c>
      <c r="AT225" s="21">
        <f>AT205-Baseline!AT205</f>
        <v>1541.4162864985699</v>
      </c>
      <c r="AU225" s="21">
        <f>AU205-Baseline!AU205</f>
        <v>1563.6883548402</v>
      </c>
      <c r="AV225" s="21">
        <f>AV205-Baseline!AV205</f>
        <v>1585.5190819703294</v>
      </c>
      <c r="AW225" s="21">
        <f>AW205-Baseline!AW205</f>
        <v>1606.9152830331202</v>
      </c>
      <c r="AX225" s="21">
        <f>AX205-Baseline!AX205</f>
        <v>1627.8837501486348</v>
      </c>
      <c r="AY225" s="21">
        <f>AY205-Baseline!AY205</f>
        <v>1648.4312485637192</v>
      </c>
      <c r="AZ225" s="21">
        <f>AZ205-Baseline!AZ205</f>
        <v>1668.5645125318481</v>
      </c>
      <c r="BA225" s="21">
        <f>BA205-Baseline!BA205</f>
        <v>1688.2902410748177</v>
      </c>
      <c r="BB225" s="21">
        <f>BB205-Baseline!BB205</f>
        <v>1707.6150943071577</v>
      </c>
    </row>
    <row r="226" spans="1:54" outlineLevel="2">
      <c r="A226" s="563"/>
      <c r="B226" s="150" t="s">
        <v>499</v>
      </c>
      <c r="C226" s="19"/>
      <c r="D226" s="135" t="s">
        <v>389</v>
      </c>
      <c r="E226" s="21">
        <f>E206-Baseline!E206</f>
        <v>148.94477691579272</v>
      </c>
      <c r="F226" s="21">
        <f>F206-Baseline!F206</f>
        <v>293.47346034803252</v>
      </c>
      <c r="G226" s="21">
        <f>G206-Baseline!G206</f>
        <v>432.52473520378487</v>
      </c>
      <c r="H226" s="21">
        <f>H206-Baseline!H206</f>
        <v>565.36403359318751</v>
      </c>
      <c r="I226" s="21">
        <f>I206-Baseline!I206</f>
        <v>691.5474257158578</v>
      </c>
      <c r="J226" s="21">
        <f>J206-Baseline!J206</f>
        <v>818.29656704317586</v>
      </c>
      <c r="K226" s="21">
        <f>K206-Baseline!K206</f>
        <v>941.31086407268447</v>
      </c>
      <c r="L226" s="21">
        <f>L206-Baseline!L206</f>
        <v>1061.3618942061137</v>
      </c>
      <c r="M226" s="21">
        <f>M206-Baseline!M206</f>
        <v>1179.5926409465001</v>
      </c>
      <c r="N226" s="21">
        <f>N206-Baseline!N206</f>
        <v>1295.1168990320907</v>
      </c>
      <c r="O226" s="21">
        <f>O206-Baseline!O206</f>
        <v>1408.2522916276896</v>
      </c>
      <c r="P226" s="21">
        <f>P206-Baseline!P206</f>
        <v>1519.1769033593782</v>
      </c>
      <c r="Q226" s="21">
        <f>Q206-Baseline!Q206</f>
        <v>1627.7725228864074</v>
      </c>
      <c r="R226" s="21">
        <f>R206-Baseline!R206</f>
        <v>1734.1567676823113</v>
      </c>
      <c r="S226" s="21">
        <f>S206-Baseline!S206</f>
        <v>1838.3642779680438</v>
      </c>
      <c r="T226" s="21">
        <f>T206-Baseline!T206</f>
        <v>1940.4145444754949</v>
      </c>
      <c r="U226" s="21">
        <f>U206-Baseline!U206</f>
        <v>2040.3690352662604</v>
      </c>
      <c r="V226" s="21">
        <f>V206-Baseline!V206</f>
        <v>2138.2716716226255</v>
      </c>
      <c r="W226" s="21">
        <f>W206-Baseline!W206</f>
        <v>2234.1623353413752</v>
      </c>
      <c r="X226" s="21">
        <f>X206-Baseline!X206</f>
        <v>2328.0871364432141</v>
      </c>
      <c r="Y226" s="21">
        <f>Y206-Baseline!Y206</f>
        <v>2420.0874391969478</v>
      </c>
      <c r="Z226" s="21">
        <f>Z206-Baseline!Z206</f>
        <v>2510.2037934714072</v>
      </c>
      <c r="AA226" s="21">
        <f>AA206-Baseline!AA206</f>
        <v>2598.4769251371254</v>
      </c>
      <c r="AB226" s="21">
        <f>AB206-Baseline!AB206</f>
        <v>2684.9458783562118</v>
      </c>
      <c r="AC226" s="21">
        <f>AC206-Baseline!AC206</f>
        <v>2769.5984231440307</v>
      </c>
      <c r="AD226" s="21">
        <f>AD206-Baseline!AD206</f>
        <v>2852.4707306546034</v>
      </c>
      <c r="AE226" s="21">
        <f>AE206-Baseline!AE206</f>
        <v>2933.5902954483258</v>
      </c>
      <c r="AF226" s="21">
        <f>AF206-Baseline!AF206</f>
        <v>3012.9812744179831</v>
      </c>
      <c r="AG226" s="21">
        <f>AG206-Baseline!AG206</f>
        <v>3090.6662950621612</v>
      </c>
      <c r="AH226" s="21">
        <f>AH206-Baseline!AH206</f>
        <v>3166.6685269598497</v>
      </c>
      <c r="AI226" s="21">
        <f>AI206-Baseline!AI206</f>
        <v>3241.0143960702262</v>
      </c>
      <c r="AJ226" s="21">
        <f>AJ206-Baseline!AJ206</f>
        <v>3314.0820944727138</v>
      </c>
      <c r="AK226" s="21">
        <f>AK206-Baseline!AK206</f>
        <v>3385.8827396444631</v>
      </c>
      <c r="AL226" s="21">
        <f>AL206-Baseline!AL206</f>
        <v>3456.4280070277223</v>
      </c>
      <c r="AM226" s="21">
        <f>AM206-Baseline!AM206</f>
        <v>3525.7301798964659</v>
      </c>
      <c r="AN226" s="21">
        <f>AN206-Baseline!AN206</f>
        <v>3593.8019371989662</v>
      </c>
      <c r="AO226" s="21">
        <f>AO206-Baseline!AO206</f>
        <v>3660.656114408609</v>
      </c>
      <c r="AP226" s="21">
        <f>AP206-Baseline!AP206</f>
        <v>3726.3058607338403</v>
      </c>
      <c r="AQ226" s="21">
        <f>AQ206-Baseline!AQ206</f>
        <v>3790.7646292550667</v>
      </c>
      <c r="AR226" s="21">
        <f>AR206-Baseline!AR206</f>
        <v>3854.0461183409507</v>
      </c>
      <c r="AS226" s="21">
        <f>AS206-Baseline!AS206</f>
        <v>3916.1642251375683</v>
      </c>
      <c r="AT226" s="21">
        <f>AT206-Baseline!AT206</f>
        <v>3977.1330282249219</v>
      </c>
      <c r="AU226" s="21">
        <f>AU206-Baseline!AU206</f>
        <v>4036.966780400996</v>
      </c>
      <c r="AV226" s="21">
        <f>AV206-Baseline!AV206</f>
        <v>4095.6798813558103</v>
      </c>
      <c r="AW226" s="21">
        <f>AW206-Baseline!AW206</f>
        <v>4153.2868530536216</v>
      </c>
      <c r="AX226" s="21">
        <f>AX206-Baseline!AX206</f>
        <v>4209.8023209143312</v>
      </c>
      <c r="AY226" s="21">
        <f>AY206-Baseline!AY206</f>
        <v>4265.2409972414889</v>
      </c>
      <c r="AZ226" s="21">
        <f>AZ206-Baseline!AZ206</f>
        <v>4319.6176639828718</v>
      </c>
      <c r="BA226" s="21">
        <f>BA206-Baseline!BA206</f>
        <v>4372.9471552789355</v>
      </c>
      <c r="BB226" s="21">
        <f>BB206-Baseline!BB206</f>
        <v>4425.2443418374451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504</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505</v>
      </c>
    </row>
    <row r="2" spans="1:19">
      <c r="A2" s="556" t="s">
        <v>506</v>
      </c>
      <c r="B2" s="556"/>
      <c r="C2" s="556"/>
      <c r="D2" s="556"/>
      <c r="E2" s="556"/>
      <c r="F2" s="556"/>
      <c r="G2" s="556"/>
      <c r="H2" s="556"/>
      <c r="I2" s="556"/>
      <c r="J2" s="556"/>
      <c r="K2" s="556"/>
      <c r="L2" s="556"/>
      <c r="M2" s="556"/>
      <c r="N2" s="556"/>
      <c r="O2" s="556"/>
      <c r="P2" s="556"/>
      <c r="Q2" s="556"/>
      <c r="R2" s="556"/>
      <c r="S2" s="556"/>
    </row>
    <row r="3" spans="1:19">
      <c r="A3" s="556"/>
      <c r="B3" s="556"/>
      <c r="C3" s="556"/>
      <c r="D3" s="556"/>
      <c r="E3" s="556"/>
      <c r="F3" s="556"/>
      <c r="G3" s="556"/>
      <c r="H3" s="556"/>
      <c r="I3" s="556"/>
      <c r="J3" s="556"/>
      <c r="K3" s="556"/>
      <c r="L3" s="556"/>
      <c r="M3" s="556"/>
      <c r="N3" s="556"/>
      <c r="O3" s="556"/>
      <c r="P3" s="556"/>
      <c r="Q3" s="556"/>
      <c r="R3" s="556"/>
      <c r="S3" s="556"/>
    </row>
    <row r="4" spans="1:19">
      <c r="A4" s="556"/>
      <c r="B4" s="556"/>
      <c r="C4" s="556"/>
      <c r="D4" s="556"/>
      <c r="E4" s="556"/>
      <c r="F4" s="556"/>
      <c r="G4" s="556"/>
      <c r="H4" s="556"/>
      <c r="I4" s="556"/>
      <c r="J4" s="556"/>
      <c r="K4" s="556"/>
      <c r="L4" s="556"/>
      <c r="M4" s="556"/>
      <c r="N4" s="556"/>
      <c r="O4" s="556"/>
      <c r="P4" s="556"/>
      <c r="Q4" s="556"/>
      <c r="R4" s="556"/>
      <c r="S4" s="556"/>
    </row>
    <row r="19" spans="1:19">
      <c r="A19" s="4" t="s">
        <v>518</v>
      </c>
    </row>
    <row r="20" spans="1:19">
      <c r="A20" s="556" t="s">
        <v>519</v>
      </c>
      <c r="B20" s="556"/>
      <c r="C20" s="556"/>
      <c r="D20" s="556"/>
      <c r="E20" s="556"/>
      <c r="F20" s="556"/>
      <c r="G20" s="556"/>
      <c r="H20" s="556"/>
      <c r="I20" s="556"/>
      <c r="J20" s="556"/>
      <c r="K20" s="556"/>
      <c r="L20" s="556"/>
      <c r="M20" s="556"/>
      <c r="N20" s="556"/>
      <c r="O20" s="556"/>
      <c r="P20" s="556"/>
      <c r="Q20" s="556"/>
      <c r="R20" s="556"/>
      <c r="S20" s="556"/>
    </row>
    <row r="21" spans="1:19" ht="25.5" customHeight="1">
      <c r="A21" s="556"/>
      <c r="B21" s="556"/>
      <c r="C21" s="556"/>
      <c r="D21" s="556"/>
      <c r="E21" s="556"/>
      <c r="F21" s="556"/>
      <c r="G21" s="556"/>
      <c r="H21" s="556"/>
      <c r="I21" s="556"/>
      <c r="J21" s="556"/>
      <c r="K21" s="556"/>
      <c r="L21" s="556"/>
      <c r="M21" s="556"/>
      <c r="N21" s="556"/>
      <c r="O21" s="556"/>
      <c r="P21" s="556"/>
      <c r="Q21" s="556"/>
      <c r="R21" s="556"/>
      <c r="S21" s="556"/>
    </row>
    <row r="23" spans="1:19">
      <c r="A23" s="158" t="s">
        <v>492</v>
      </c>
      <c r="B23" s="483"/>
      <c r="C23" s="483"/>
      <c r="D23" s="483"/>
      <c r="E23" s="483"/>
      <c r="F23" s="483"/>
      <c r="G23" s="483"/>
      <c r="H23" s="483"/>
      <c r="I23" s="483"/>
      <c r="J23" s="483"/>
      <c r="K23" s="483"/>
      <c r="L23" s="483"/>
      <c r="M23" s="483"/>
      <c r="N23" s="483"/>
      <c r="O23" s="483"/>
      <c r="P23" s="483"/>
      <c r="Q23" s="483"/>
      <c r="R23" s="483"/>
      <c r="S23" s="483"/>
    </row>
    <row r="24" spans="1:19">
      <c r="A24" s="158" t="s">
        <v>340</v>
      </c>
      <c r="B24" s="483"/>
      <c r="C24" s="483"/>
      <c r="D24" s="483"/>
      <c r="E24" s="483"/>
      <c r="F24" s="483"/>
      <c r="G24" s="483"/>
      <c r="H24" s="483"/>
      <c r="I24" s="483"/>
      <c r="J24" s="483"/>
      <c r="K24" s="483"/>
      <c r="L24" s="483"/>
      <c r="M24" s="483"/>
      <c r="N24" s="483"/>
      <c r="O24" s="483"/>
      <c r="P24" s="483"/>
      <c r="Q24" s="483"/>
      <c r="R24" s="483"/>
      <c r="S24" s="483"/>
    </row>
    <row r="25" spans="1:19">
      <c r="A25" s="159" t="s">
        <v>395</v>
      </c>
      <c r="B25" s="483"/>
      <c r="C25" s="483"/>
      <c r="D25" s="483"/>
      <c r="E25" s="483"/>
      <c r="F25" s="483"/>
      <c r="G25" s="483"/>
      <c r="H25" s="483"/>
      <c r="I25" s="483"/>
      <c r="J25" s="483"/>
      <c r="K25" s="483"/>
      <c r="L25" s="483"/>
      <c r="M25" s="483"/>
      <c r="N25" s="483"/>
      <c r="O25" s="483"/>
      <c r="P25" s="483"/>
      <c r="Q25" s="483"/>
      <c r="R25" s="483"/>
      <c r="S25" s="483"/>
    </row>
    <row r="26" spans="1:19">
      <c r="A26" s="159" t="s">
        <v>471</v>
      </c>
      <c r="B26" s="483"/>
      <c r="C26" s="483"/>
      <c r="D26" s="483"/>
      <c r="E26" s="483"/>
      <c r="F26" s="483"/>
      <c r="G26" s="483"/>
      <c r="H26" s="483"/>
      <c r="I26" s="483"/>
      <c r="J26" s="483"/>
      <c r="K26" s="483"/>
      <c r="L26" s="483"/>
      <c r="M26" s="483"/>
      <c r="N26" s="483"/>
      <c r="O26" s="483"/>
      <c r="P26" s="483"/>
      <c r="Q26" s="483"/>
      <c r="R26" s="483"/>
      <c r="S26" s="483"/>
    </row>
    <row r="27" spans="1:19">
      <c r="A27" s="159" t="s">
        <v>472</v>
      </c>
      <c r="B27" s="483"/>
      <c r="C27" s="483"/>
      <c r="D27" s="483"/>
      <c r="E27" s="483"/>
      <c r="F27" s="483"/>
      <c r="G27" s="483"/>
      <c r="H27" s="483"/>
      <c r="I27" s="483"/>
      <c r="J27" s="483"/>
      <c r="K27" s="483"/>
      <c r="L27" s="483"/>
      <c r="M27" s="483"/>
      <c r="N27" s="483"/>
      <c r="O27" s="483"/>
      <c r="P27" s="483"/>
      <c r="Q27" s="483"/>
      <c r="R27" s="483"/>
      <c r="S27" s="483"/>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zoomScale="80" zoomScaleNormal="80" workbookViewId="0">
      <selection activeCell="AD9" sqref="AD9:AF12"/>
    </sheetView>
  </sheetViews>
  <sheetFormatPr defaultColWidth="8.84375" defaultRowHeight="13.5"/>
  <cols>
    <col min="1" max="1" width="8.84375" style="41" customWidth="1"/>
    <col min="2" max="2" width="3.4609375" style="41" customWidth="1"/>
    <col min="3" max="3" width="10.23046875" style="41" bestFit="1" customWidth="1"/>
    <col min="4" max="4" width="68.4609375" style="41" customWidth="1"/>
    <col min="5" max="5" width="10.61328125" style="41" customWidth="1"/>
    <col min="6" max="6" width="12.3828125" style="41" customWidth="1"/>
    <col min="7" max="7" width="12.61328125" style="41" customWidth="1"/>
    <col min="8" max="8" width="35.8437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435" t="s">
        <v>110</v>
      </c>
      <c r="J4" s="427"/>
      <c r="K4" s="427"/>
      <c r="L4" s="427"/>
      <c r="M4" s="427"/>
      <c r="N4" s="427"/>
      <c r="O4" s="41"/>
      <c r="P4" s="435" t="s">
        <v>111</v>
      </c>
      <c r="Q4" s="427"/>
      <c r="R4" s="427"/>
      <c r="S4" s="427"/>
      <c r="T4" s="427"/>
      <c r="U4" s="427"/>
      <c r="V4" s="41"/>
      <c r="W4" s="435" t="s">
        <v>112</v>
      </c>
      <c r="X4" s="427"/>
      <c r="Y4" s="427"/>
      <c r="Z4" s="427"/>
      <c r="AA4" s="427"/>
      <c r="AB4" s="427"/>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439" t="s">
        <v>114</v>
      </c>
      <c r="J6" s="440"/>
      <c r="K6" s="440"/>
      <c r="L6" s="440"/>
      <c r="M6" s="440"/>
      <c r="N6" s="441"/>
      <c r="O6" s="76"/>
      <c r="P6" s="439" t="s">
        <v>114</v>
      </c>
      <c r="Q6" s="440"/>
      <c r="R6" s="440"/>
      <c r="S6" s="440"/>
      <c r="T6" s="440"/>
      <c r="U6" s="441"/>
      <c r="V6" s="76"/>
      <c r="W6" s="439" t="s">
        <v>114</v>
      </c>
      <c r="X6" s="440"/>
      <c r="Y6" s="440"/>
      <c r="Z6" s="440"/>
      <c r="AA6" s="440"/>
      <c r="AB6" s="441"/>
      <c r="AC6" s="41"/>
      <c r="AD6" s="41"/>
      <c r="AG6" s="66"/>
    </row>
    <row r="7" spans="2:33" ht="33.75" customHeight="1">
      <c r="B7" s="64"/>
      <c r="C7" s="69" t="s">
        <v>115</v>
      </c>
      <c r="D7" s="69" t="s">
        <v>116</v>
      </c>
      <c r="E7" s="70" t="s">
        <v>117</v>
      </c>
      <c r="F7" s="436" t="s">
        <v>118</v>
      </c>
      <c r="G7" s="438"/>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 Do Minimum</v>
      </c>
      <c r="E9" s="37" t="str" cm="1">
        <f t="array" aca="1" ref="E9" ca="1">INDIRECT("'" &amp; $C9 &amp;"'!" &amp; "B7")</f>
        <v>N</v>
      </c>
      <c r="F9" s="37">
        <f ca="1">SUM(INDIRECT("'" &amp; $C9 &amp;"'!" &amp; "B26:F26"))</f>
        <v>-4.6829200000000002</v>
      </c>
      <c r="G9" s="37">
        <f ca="1">SUM(INDIRECT("'" &amp; $C9 &amp;"'!" &amp; "B27:F27"))</f>
        <v>-71.95706246206538</v>
      </c>
      <c r="H9" s="37" t="str" cm="1">
        <f t="array" aca="1" ref="H9" ca="1">INDIRECT("'" &amp; $C9 &amp;"'!" &amp; "B8")</f>
        <v>CV4.12, C5.06</v>
      </c>
      <c r="I9" s="37" cm="1">
        <f t="array" aca="1" ref="I9" ca="1">INDIRECT("'" &amp; $C9 &amp;"'!" &amp; "B13")</f>
        <v>-825.0313940031233</v>
      </c>
      <c r="J9" s="37" cm="1">
        <f t="array" aca="1" ref="J9" ca="1">INDIRECT("'" &amp; $C9 &amp;"'!" &amp; "B14")</f>
        <v>-1210.5958655278994</v>
      </c>
      <c r="K9" s="37" cm="1">
        <f t="array" aca="1" ref="K9" ca="1">INDIRECT("'" &amp; $C9 &amp;"'!" &amp; "B15")</f>
        <v>-1557.5491726526977</v>
      </c>
      <c r="L9" s="37" cm="1">
        <f t="array" aca="1" ref="L9" ca="1">INDIRECT("'" &amp; $C9 &amp;"'!" &amp; "B16")</f>
        <v>-1869.5776507670103</v>
      </c>
      <c r="M9" s="277" cm="1">
        <f t="array" aca="1" ref="M9" ca="1">INDIRECT("'" &amp; $C9 &amp;"'!" &amp; "B17")</f>
        <v>-2402.6043101070582</v>
      </c>
      <c r="N9" s="277" cm="1">
        <f t="array" aca="1" ref="N9" ca="1">INDIRECT("'" &amp; $C9 &amp;"'!" &amp; "B18")</f>
        <v>-2843.4490852122854</v>
      </c>
      <c r="O9" s="76"/>
      <c r="P9" s="37" cm="1">
        <f t="array" aca="1" ref="P9" ca="1">INDIRECT("'" &amp; $C9 &amp;"'!" &amp; "D13")</f>
        <v>-470.499628510972</v>
      </c>
      <c r="Q9" s="37" cm="1">
        <f t="array" aca="1" ref="Q9" ca="1">INDIRECT("'" &amp; $C9 &amp;"'!" &amp; "D14")</f>
        <v>-687.5462270552398</v>
      </c>
      <c r="R9" s="37" cm="1">
        <f t="array" aca="1" ref="R9" ca="1">INDIRECT("'" &amp; $C9 &amp;"'!" &amp; "D15")</f>
        <v>-881.22923448429026</v>
      </c>
      <c r="S9" s="37" cm="1">
        <f t="array" aca="1" ref="S9" ca="1">INDIRECT("'" &amp; $C9 &amp;"'!" &amp; "D16")</f>
        <v>-1054.1675296470319</v>
      </c>
      <c r="T9" s="277" cm="1">
        <f t="array" aca="1" ref="T9" ca="1">INDIRECT("'" &amp; $C9 &amp;"'!" &amp; "D17")</f>
        <v>-1346.5302705357692</v>
      </c>
      <c r="U9" s="277" cm="1">
        <f t="array" aca="1" ref="U9" ca="1">INDIRECT("'" &amp; $C9 &amp;"'!" &amp; "D18")</f>
        <v>-1585.5190819703294</v>
      </c>
      <c r="V9" s="76"/>
      <c r="W9" s="37" cm="1">
        <f t="array" aca="1" ref="W9" ca="1">INDIRECT("'" &amp; $C9 &amp;"'!" &amp; "F13")</f>
        <v>-1179.5926409465001</v>
      </c>
      <c r="X9" s="37" cm="1">
        <f t="array" aca="1" ref="X9" ca="1">INDIRECT("'" &amp; $C9 &amp;"'!" &amp; "F14")</f>
        <v>-1734.1567676823113</v>
      </c>
      <c r="Y9" s="37" cm="1">
        <f t="array" aca="1" ref="Y9" ca="1">INDIRECT("'" &amp; $C9 &amp;"'!" &amp; "F15")</f>
        <v>-2234.1623353413752</v>
      </c>
      <c r="Z9" s="37" cm="1">
        <f t="array" aca="1" ref="Z9" ca="1">INDIRECT("'" &amp; $C9 &amp;"'!" &amp; "F16")</f>
        <v>-2684.9458783562118</v>
      </c>
      <c r="AA9" s="277" cm="1">
        <f t="array" aca="1" ref="AA9" ca="1">INDIRECT("'" &amp; $C9 &amp;"'!" &amp; "F17")</f>
        <v>-3456.4280070277223</v>
      </c>
      <c r="AB9" s="277" cm="1">
        <f t="array" aca="1" ref="AB9" ca="1">INDIRECT("'" &amp; $C9 &amp;"'!" &amp; "F18")</f>
        <v>-4095.6798813558103</v>
      </c>
      <c r="AC9" s="41"/>
      <c r="AD9" s="84" t="s">
        <v>126</v>
      </c>
      <c r="AE9" s="84" t="s">
        <v>127</v>
      </c>
      <c r="AF9" s="84" t="s">
        <v>128</v>
      </c>
      <c r="AG9" s="66"/>
    </row>
    <row r="10" spans="2:33">
      <c r="B10" s="64"/>
      <c r="C10" s="72" t="s">
        <v>129</v>
      </c>
      <c r="D10" s="37" t="str" cm="1">
        <f t="array" aca="1" ref="D10" ca="1">INDIRECT("'" &amp; $C10 &amp;"'!" &amp; "B4")</f>
        <v>Maintain Pressure Management Intervention Programme</v>
      </c>
      <c r="E10" s="37" t="str" cm="1">
        <f t="array" aca="1" ref="E10" ca="1">IF(ISTEXT($D10),INDIRECT("'" &amp; $C10 &amp;"'!" &amp; "B7"),"")</f>
        <v>Y</v>
      </c>
      <c r="F10" s="37">
        <f t="shared" ref="F10:F19" ca="1" si="0">IF(ISTEXT($D10),SUM(INDIRECT("'" &amp; $C10 &amp;"'!" &amp; "B26:f26")),"")</f>
        <v>-9.7915599999999987</v>
      </c>
      <c r="G10" s="37">
        <f t="shared" ref="G10:G19" ca="1" si="1">IF(ISTEXT($D10),SUM(INDIRECT("'" &amp; $C10 &amp;"'!" &amp; "B27:f27")),"")</f>
        <v>-66.71055811112015</v>
      </c>
      <c r="H10" s="37" t="str" cm="1">
        <f t="array" aca="1" ref="H10" ca="1">IF(ISTEXT($D10),INDIRECT("'" &amp; $C10 &amp;"'!" &amp; "B8"),"")</f>
        <v>CV4.12, C5.06</v>
      </c>
      <c r="I10" s="37" cm="1">
        <f t="array" aca="1" ref="I10" ca="1">IF(ISTEXT($D10),INDIRECT("'" &amp; $C10 &amp;"'!" &amp; "B13"),"")</f>
        <v>-755.31076780531998</v>
      </c>
      <c r="J10" s="37" cm="1">
        <f t="array" aca="1" ref="J10" ca="1">IF(ISTEXT($D10),INDIRECT("'" &amp; $C10 &amp;"'!" &amp; "B14"),"")</f>
        <v>-1095.5722456544081</v>
      </c>
      <c r="K10" s="37" cm="1">
        <f t="array" aca="1" ref="K10" ca="1">IF(ISTEXT($D10),INDIRECT("'" &amp; $C10 &amp;"'!" &amp; "B15"),"")</f>
        <v>-1401.6168970844251</v>
      </c>
      <c r="L10" s="37" cm="1">
        <f t="array" aca="1" ref="L10" ca="1">IF(ISTEXT($D10),INDIRECT("'" &amp; $C10 &amp;"'!" &amp; "B16"),"")</f>
        <v>-1676.7206392960015</v>
      </c>
      <c r="M10" s="277" cm="1">
        <f t="array" aca="1" ref="M10" ca="1">IF(ISTEXT($D10),INDIRECT("'" &amp; $C10 &amp;"'!" &amp; "B17"),"")</f>
        <v>-2146.5601110228936</v>
      </c>
      <c r="N10" s="277" cm="1">
        <f t="array" aca="1" ref="N10" ca="1">IF(ISTEXT($D10),INDIRECT("'" &amp; $C10 &amp;"'!" &amp; "B18"),"")</f>
        <v>-2535.1453312815238</v>
      </c>
      <c r="O10" s="76"/>
      <c r="P10" s="37" cm="1">
        <f t="array" aca="1" ref="P10" ca="1">IF(ISTEXT($D10),INDIRECT("'" &amp; $C10 &amp;"'!" &amp; "D13"),"")</f>
        <v>-432.77855649295958</v>
      </c>
      <c r="Q10" s="37" cm="1">
        <f t="array" aca="1" ref="Q10" ca="1">IF(ISTEXT($D10),INDIRECT("'" &amp; $C10 &amp;"'!" &amp; "D14"),"")</f>
        <v>-624.5200967864364</v>
      </c>
      <c r="R10" s="37" cm="1">
        <f t="array" aca="1" ref="R10" ca="1">IF(ISTEXT($D10),INDIRECT("'" &amp; $C10 &amp;"'!" &amp; "D15"),"")</f>
        <v>-795.46225600263506</v>
      </c>
      <c r="S10" s="37" cm="1">
        <f t="array" aca="1" ref="S10" ca="1">IF(ISTEXT($D10),INDIRECT("'" &amp; $C10 &amp;"'!" &amp; "D16"),"")</f>
        <v>-947.96407751957372</v>
      </c>
      <c r="T10" s="277" cm="1">
        <f t="array" aca="1" ref="T10" ca="1">IF(ISTEXT($D10),INDIRECT("'" &amp; $C10 &amp;"'!" &amp; "D17"),"")</f>
        <v>-1205.6689283023125</v>
      </c>
      <c r="U10" s="277" cm="1">
        <f t="array" aca="1" ref="U10" ca="1">IF(ISTEXT($D10),INDIRECT("'" &amp; $C10 &amp;"'!" &amp; "D18"),"")</f>
        <v>-1416.3270219783326</v>
      </c>
      <c r="V10" s="76"/>
      <c r="W10" s="37" cm="1">
        <f t="array" aca="1" ref="W10" ca="1">IF(ISTEXT($D10),INDIRECT("'" &amp; $C10 &amp;"'!" &amp; "F13"),"")</f>
        <v>-1077.8916007227972</v>
      </c>
      <c r="X10" s="37" cm="1">
        <f t="array" aca="1" ref="X10" ca="1">IF(ISTEXT($D10),INDIRECT("'" &amp; $C10 &amp;"'!" &amp; "F14"),"")</f>
        <v>-1567.0975846918814</v>
      </c>
      <c r="Y10" s="37" cm="1">
        <f t="array" aca="1" ref="Y10" ca="1">IF(ISTEXT($D10),INDIRECT("'" &amp; $C10 &amp;"'!" &amp; "F15"),"")</f>
        <v>-2008.0525264837158</v>
      </c>
      <c r="Z10" s="37" cm="1">
        <f t="array" aca="1" ref="Z10" ca="1">IF(ISTEXT($D10),INDIRECT("'" &amp; $C10 &amp;"'!" &amp; "F16"),"")</f>
        <v>-2405.4627975638414</v>
      </c>
      <c r="AA10" s="277" cm="1">
        <f t="array" aca="1" ref="AA10" ca="1">IF(ISTEXT($D10),INDIRECT("'" &amp; $C10 &amp;"'!" &amp; "F17"),"")</f>
        <v>-3085.4902397956944</v>
      </c>
      <c r="AB10" s="277" cm="1">
        <f t="array" aca="1" ref="AB10" ca="1">IF(ISTEXT($D10),INDIRECT("'" &amp; $C10 &amp;"'!" &amp; "F18"),"")</f>
        <v>-3648.9625647817534</v>
      </c>
      <c r="AC10" s="41"/>
      <c r="AD10" s="84" t="s">
        <v>130</v>
      </c>
      <c r="AE10" s="84" t="s">
        <v>131</v>
      </c>
      <c r="AF10" s="84" t="s">
        <v>132</v>
      </c>
      <c r="AG10" s="66"/>
    </row>
    <row r="11" spans="2:33">
      <c r="B11" s="64"/>
      <c r="C11" s="72" t="s">
        <v>133</v>
      </c>
      <c r="D11" s="37" t="str" cm="1">
        <f t="array" aca="1" ref="D11" ca="1">INDIRECT("'" &amp; $C11 &amp;"'!" &amp; "B4")</f>
        <v>Seasonal Only Settings Pressure Management Intervention Programme</v>
      </c>
      <c r="E11" s="37" t="str" cm="1">
        <f t="array" aca="1" ref="E11" ca="1">IF(ISTEXT($D11),INDIRECT("'" &amp; $C11 &amp;"'!" &amp; "B7"),"")</f>
        <v>N</v>
      </c>
      <c r="F11" s="37">
        <f t="shared" ca="1" si="0"/>
        <v>-7.1745999999999999</v>
      </c>
      <c r="G11" s="37">
        <f t="shared" ca="1" si="1"/>
        <v>-68.597647989318929</v>
      </c>
      <c r="H11" s="37" t="str" cm="1">
        <f t="array" aca="1" ref="H11" ca="1">IF(ISTEXT($D11),INDIRECT("'" &amp; $C11 &amp;"'!" &amp; "B8"),"")</f>
        <v>CV4.12, C5.06</v>
      </c>
      <c r="I11" s="37" cm="1">
        <f t="array" aca="1" ref="I11" ca="1">IF(ISTEXT($D11),INDIRECT("'" &amp; $C11 &amp;"'!" &amp; "B13"),"")</f>
        <v>-779.7995507338851</v>
      </c>
      <c r="J11" s="37" cm="1">
        <f t="array" aca="1" ref="J11" ca="1">IF(ISTEXT($D11),INDIRECT("'" &amp; $C11 &amp;"'!" &amp; "B14"),"")</f>
        <v>-1136.2879619863304</v>
      </c>
      <c r="K11" s="37" cm="1">
        <f t="array" aca="1" ref="K11" ca="1">IF(ISTEXT($D11),INDIRECT("'" &amp; $C11 &amp;"'!" &amp; "B15"),"")</f>
        <v>-1457.0157219316286</v>
      </c>
      <c r="L11" s="37" cm="1">
        <f t="array" aca="1" ref="L11" ca="1">IF(ISTEXT($D11),INDIRECT("'" &amp; $C11 &amp;"'!" &amp; "B16"),"")</f>
        <v>-1745.3935030512855</v>
      </c>
      <c r="M11" s="277" cm="1">
        <f t="array" aca="1" ref="M11" ca="1">IF(ISTEXT($D11),INDIRECT("'" &amp; $C11 &amp;"'!" &amp; "B17"),"")</f>
        <v>-2237.9654753337732</v>
      </c>
      <c r="N11" s="277" cm="1">
        <f t="array" aca="1" ref="N11" ca="1">IF(ISTEXT($D11),INDIRECT("'" &amp; $C11 &amp;"'!" &amp; "B18"),"")</f>
        <v>-2645.3518229076631</v>
      </c>
      <c r="O11" s="76"/>
      <c r="P11" s="37" cm="1">
        <f t="array" aca="1" ref="P11" ca="1">IF(ISTEXT($D11),INDIRECT("'" &amp; $C11 &amp;"'!" &amp; "D13"),"")</f>
        <v>-445.75643973955079</v>
      </c>
      <c r="Q11" s="37" cm="1">
        <f t="array" aca="1" ref="Q11" ca="1">IF(ISTEXT($D11),INDIRECT("'" &amp; $C11 &amp;"'!" &amp; "D14"),"")</f>
        <v>-646.53036271529186</v>
      </c>
      <c r="R11" s="37" cm="1">
        <f t="array" aca="1" ref="R11" ca="1">IF(ISTEXT($D11),INDIRECT("'" &amp; $C11 &amp;"'!" &amp; "D15"),"")</f>
        <v>-825.61950155925797</v>
      </c>
      <c r="S11" s="37" cm="1">
        <f t="array" aca="1" ref="S11" ca="1">IF(ISTEXT($D11),INDIRECT("'" &amp; $C11 &amp;"'!" &amp; "D16"),"")</f>
        <v>-985.4634722388713</v>
      </c>
      <c r="T11" s="277" cm="1">
        <f t="array" aca="1" ref="T11" ca="1">IF(ISTEXT($D11),INDIRECT("'" &amp; $C11 &amp;"'!" &amp; "D17"),"")</f>
        <v>-1255.6369980149675</v>
      </c>
      <c r="U11" s="277" cm="1">
        <f t="array" aca="1" ref="U11" ca="1">IF(ISTEXT($D11),INDIRECT("'" &amp; $C11 &amp;"'!" &amp; "D18"),"")</f>
        <v>-1476.4874753244594</v>
      </c>
      <c r="V11" s="76"/>
      <c r="W11" s="37" cm="1">
        <f t="array" aca="1" ref="W11" ca="1">IF(ISTEXT($D11),INDIRECT("'" &amp; $C11 &amp;"'!" &amp; "F13"),"")</f>
        <v>-1113.8843954329893</v>
      </c>
      <c r="X11" s="37" cm="1">
        <f t="array" aca="1" ref="X11" ca="1">IF(ISTEXT($D11),INDIRECT("'" &amp; $C11 &amp;"'!" &amp; "F14"),"")</f>
        <v>-1626.5324469605841</v>
      </c>
      <c r="Y11" s="37" cm="1">
        <f t="array" aca="1" ref="Y11" ca="1">IF(ISTEXT($D11),INDIRECT("'" &amp; $C11 &amp;"'!" &amp; "F15"),"")</f>
        <v>-2088.6973308203283</v>
      </c>
      <c r="Z11" s="37" cm="1">
        <f t="array" aca="1" ref="Z11" ca="1">IF(ISTEXT($D11),INDIRECT("'" &amp; $C11 &amp;"'!" &amp; "F16"),"")</f>
        <v>-2505.2992384722361</v>
      </c>
      <c r="AA11" s="277" cm="1">
        <f t="array" aca="1" ref="AA11" ca="1">IF(ISTEXT($D11),INDIRECT("'" &amp; $C11 &amp;"'!" &amp; "F17"),"")</f>
        <v>-3218.2288209770222</v>
      </c>
      <c r="AB11" s="277" cm="1">
        <f t="array" aca="1" ref="AB11" ca="1">IF(ISTEXT($D11),INDIRECT("'" &amp; $C11 &amp;"'!" &amp; "F18"),"")</f>
        <v>-3808.9639299507107</v>
      </c>
      <c r="AC11" s="41"/>
      <c r="AD11" s="84" t="s">
        <v>134</v>
      </c>
      <c r="AE11" s="84" t="s">
        <v>135</v>
      </c>
      <c r="AF11" s="84" t="s">
        <v>136</v>
      </c>
      <c r="AG11" s="66"/>
    </row>
    <row r="12" spans="2:33">
      <c r="B12" s="64"/>
      <c r="C12" s="72" t="s">
        <v>137</v>
      </c>
      <c r="D12" s="37" t="str" cm="1">
        <f t="array" aca="1" ref="D12" ca="1">INDIRECT("'" &amp; $C12 &amp;"'!" &amp; "B4")</f>
        <v>Do More Pressure Management Intervention Programme</v>
      </c>
      <c r="E12" s="37" t="str" cm="1">
        <f t="array" aca="1" ref="E12" ca="1">IF(ISTEXT($D12),INDIRECT("'" &amp; $C12 &amp;"'!" &amp; "B7"),"")</f>
        <v>N</v>
      </c>
      <c r="F12" s="37">
        <f t="shared" ca="1" si="0"/>
        <v>-10.993586799999997</v>
      </c>
      <c r="G12" s="37">
        <f t="shared" ca="1" si="1"/>
        <v>-66.557543820551444</v>
      </c>
      <c r="H12" s="37" t="str" cm="1">
        <f t="array" aca="1" ref="H12" ca="1">IF(ISTEXT($D12),INDIRECT("'" &amp; $C12 &amp;"'!" &amp; "B8"),"")</f>
        <v>CV4.12, C5.06</v>
      </c>
      <c r="I12" s="37" cm="1">
        <f t="array" aca="1" ref="I12" ca="1">IF(ISTEXT($D12),INDIRECT("'" &amp; $C12 &amp;"'!" &amp; "B13"),"")</f>
        <v>-754.12621595318546</v>
      </c>
      <c r="J12" s="37" cm="1">
        <f t="array" aca="1" ref="J12" ca="1">IF(ISTEXT($D12),INDIRECT("'" &amp; $C12 &amp;"'!" &amp; "B14"),"")</f>
        <v>-1093.1563870489103</v>
      </c>
      <c r="K12" s="37" cm="1">
        <f t="array" aca="1" ref="K12" ca="1">IF(ISTEXT($D12),INDIRECT("'" &amp; $C12 &amp;"'!" &amp; "B15"),"")</f>
        <v>-1398.0519662599711</v>
      </c>
      <c r="L12" s="37" cm="1">
        <f t="array" aca="1" ref="L12" ca="1">IF(ISTEXT($D12),INDIRECT("'" &amp; $C12 &amp;"'!" &amp; "B16"),"")</f>
        <v>-1672.092851554474</v>
      </c>
      <c r="M12" s="277" cm="1">
        <f t="array" aca="1" ref="M12" ca="1">IF(ISTEXT($D12),INDIRECT("'" &amp; $C12 &amp;"'!" &amp; "B17"),"")</f>
        <v>-2140.0920837016442</v>
      </c>
      <c r="N12" s="277" cm="1">
        <f t="array" aca="1" ref="N12" ca="1">IF(ISTEXT($D12),INDIRECT("'" &amp; $C12 &amp;"'!" &amp; "B18"),"")</f>
        <v>-2527.1553165857208</v>
      </c>
      <c r="O12" s="76"/>
      <c r="P12" s="37" cm="1">
        <f t="array" aca="1" ref="P12" ca="1">IF(ISTEXT($D12),INDIRECT("'" &amp; $C12 &amp;"'!" &amp; "D13"),"")</f>
        <v>-432.52675667764987</v>
      </c>
      <c r="Q12" s="37" cm="1">
        <f t="array" aca="1" ref="Q12" ca="1">IF(ISTEXT($D12),INDIRECT("'" &amp; $C12 &amp;"'!" &amp; "D14"),"")</f>
        <v>-623.61939673709185</v>
      </c>
      <c r="R12" s="37" cm="1">
        <f t="array" aca="1" ref="R12" ca="1">IF(ISTEXT($D12),INDIRECT("'" &amp; $C12 &amp;"'!" &amp; "D15"),"")</f>
        <v>-793.9415973673141</v>
      </c>
      <c r="S12" s="37" cm="1">
        <f t="array" aca="1" ref="S12" ca="1">IF(ISTEXT($D12),INDIRECT("'" &amp; $C12 &amp;"'!" &amp; "D16"),"")</f>
        <v>-945.86075984773674</v>
      </c>
      <c r="T12" s="277" cm="1">
        <f t="array" aca="1" ref="T12" ca="1">IF(ISTEXT($D12),INDIRECT("'" &amp; $C12 &amp;"'!" &amp; "D17"),"")</f>
        <v>-1202.5562474426249</v>
      </c>
      <c r="U12" s="277" cm="1">
        <f t="array" aca="1" ref="U12" ca="1">IF(ISTEXT($D12),INDIRECT("'" &amp; $C12 &amp;"'!" &amp; "D18"),"")</f>
        <v>-1412.3892480831776</v>
      </c>
      <c r="V12" s="76"/>
      <c r="W12" s="37" cm="1">
        <f t="array" aca="1" ref="W12" ca="1">IF(ISTEXT($D12),INDIRECT("'" &amp; $C12 &amp;"'!" &amp; "F13"),"")</f>
        <v>-1075.7748506768664</v>
      </c>
      <c r="X12" s="37" cm="1">
        <f t="array" aca="1" ref="X12" ca="1">IF(ISTEXT($D12),INDIRECT("'" &amp; $C12 &amp;"'!" &amp; "F14"),"")</f>
        <v>-1563.1654551032752</v>
      </c>
      <c r="Y12" s="37" cm="1">
        <f t="array" aca="1" ref="Y12" ca="1">IF(ISTEXT($D12),INDIRECT("'" &amp; $C12 &amp;"'!" &amp; "F15"),"")</f>
        <v>-2002.4429635276272</v>
      </c>
      <c r="Z12" s="37" cm="1">
        <f t="array" aca="1" ref="Z12" ca="1">IF(ISTEXT($D12),INDIRECT("'" &amp; $C12 &amp;"'!" &amp; "F16"),"")</f>
        <v>-2398.3113367813289</v>
      </c>
      <c r="AA12" s="277" cm="1">
        <f t="array" aca="1" ref="AA12" ca="1">IF(ISTEXT($D12),INDIRECT("'" &amp; $C12 &amp;"'!" &amp; "F17"),"")</f>
        <v>-3075.6752875666448</v>
      </c>
      <c r="AB12" s="277" cm="1">
        <f t="array" aca="1" ref="AB12" ca="1">IF(ISTEXT($D12),INDIRECT("'" &amp; $C12 &amp;"'!" &amp; "F18"),"")</f>
        <v>-3636.9406378150411</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439" t="s">
        <v>149</v>
      </c>
      <c r="J22" s="440"/>
      <c r="K22" s="440"/>
      <c r="L22" s="440"/>
      <c r="M22" s="440"/>
      <c r="N22" s="441"/>
      <c r="O22" s="76"/>
      <c r="P22" s="439" t="s">
        <v>149</v>
      </c>
      <c r="Q22" s="440"/>
      <c r="R22" s="440"/>
      <c r="S22" s="440"/>
      <c r="T22" s="440"/>
      <c r="U22" s="441"/>
      <c r="V22" s="76"/>
      <c r="W22" s="439" t="s">
        <v>149</v>
      </c>
      <c r="X22" s="440"/>
      <c r="Y22" s="440"/>
      <c r="Z22" s="440"/>
      <c r="AA22" s="440"/>
      <c r="AB22" s="441"/>
      <c r="AC22" s="41"/>
      <c r="AD22" s="76"/>
      <c r="AE22" s="76"/>
      <c r="AF22" s="76"/>
      <c r="AG22" s="66"/>
    </row>
    <row r="23" spans="2:33" ht="33.75" customHeight="1">
      <c r="B23" s="64"/>
      <c r="C23" s="69" t="s">
        <v>115</v>
      </c>
      <c r="D23" s="69" t="s">
        <v>116</v>
      </c>
      <c r="E23" s="70" t="s">
        <v>117</v>
      </c>
      <c r="F23" s="436" t="s">
        <v>118</v>
      </c>
      <c r="G23" s="437"/>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Maintain Pressure Management Intervention Programme</v>
      </c>
      <c r="E25" s="37" t="str">
        <f ca="1">E10</f>
        <v>Y</v>
      </c>
      <c r="F25" s="59">
        <f ca="1">IF(ISNUMBER(F10-F$9),F10-F$9,"")</f>
        <v>-5.1086399999999985</v>
      </c>
      <c r="G25" s="59">
        <f ca="1">IF(ISNUMBER(G10-G$9),G10-G$9,"")</f>
        <v>5.24650435094523</v>
      </c>
      <c r="H25" s="87" t="str">
        <f ca="1">H10</f>
        <v>CV4.12, C5.06</v>
      </c>
      <c r="I25" s="59">
        <f t="shared" ref="I25:N34" ca="1" si="2">IF(ISNUMBER(I10-I$9),I10-I$9,"")</f>
        <v>69.720626197803313</v>
      </c>
      <c r="J25" s="59">
        <f t="shared" ca="1" si="2"/>
        <v>115.02361987349127</v>
      </c>
      <c r="K25" s="59">
        <f t="shared" ca="1" si="2"/>
        <v>155.93227556827264</v>
      </c>
      <c r="L25" s="59">
        <f t="shared" ca="1" si="2"/>
        <v>192.85701147100872</v>
      </c>
      <c r="M25" s="59">
        <f t="shared" ca="1" si="2"/>
        <v>256.04419908416457</v>
      </c>
      <c r="N25" s="59">
        <f t="shared" ca="1" si="2"/>
        <v>308.30375393076156</v>
      </c>
      <c r="O25" s="76"/>
      <c r="P25" s="59">
        <f t="shared" ref="P25:U34" ca="1" si="3">IF(ISNUMBER(P10-P$9),P10-P$9,"")</f>
        <v>37.721072018012421</v>
      </c>
      <c r="Q25" s="59">
        <f t="shared" ca="1" si="3"/>
        <v>63.026130268803399</v>
      </c>
      <c r="R25" s="59">
        <f t="shared" ca="1" si="3"/>
        <v>85.766978481655201</v>
      </c>
      <c r="S25" s="59">
        <f t="shared" ca="1" si="3"/>
        <v>106.20345212745815</v>
      </c>
      <c r="T25" s="59">
        <f t="shared" ca="1" si="3"/>
        <v>140.86134223345675</v>
      </c>
      <c r="U25" s="59">
        <f t="shared" ca="1" si="3"/>
        <v>169.19205999199676</v>
      </c>
      <c r="V25" s="76"/>
      <c r="W25" s="59">
        <f t="shared" ref="W25:AB34" ca="1" si="4">IF(ISNUMBER(W10-W$9),W10-W$9,"")</f>
        <v>101.70104022370288</v>
      </c>
      <c r="X25" s="59">
        <f t="shared" ca="1" si="4"/>
        <v>167.05918299042992</v>
      </c>
      <c r="Y25" s="59">
        <f t="shared" ca="1" si="4"/>
        <v>226.10980885765935</v>
      </c>
      <c r="Z25" s="59">
        <f t="shared" ca="1" si="4"/>
        <v>279.4830807923704</v>
      </c>
      <c r="AA25" s="59">
        <f t="shared" ca="1" si="4"/>
        <v>370.93776723202791</v>
      </c>
      <c r="AB25" s="59">
        <f t="shared" ca="1" si="4"/>
        <v>446.71731657405689</v>
      </c>
      <c r="AC25" s="41"/>
      <c r="AD25" s="76"/>
      <c r="AE25" s="76"/>
      <c r="AF25" s="76"/>
      <c r="AG25" s="66"/>
    </row>
    <row r="26" spans="2:33">
      <c r="B26" s="64"/>
      <c r="C26" s="72" t="s">
        <v>133</v>
      </c>
      <c r="D26" s="87" t="str">
        <f t="shared" ref="D26:E34" ca="1" si="5">D11</f>
        <v>Seasonal Only Settings Pressure Management Intervention Programme</v>
      </c>
      <c r="E26" s="37" t="str">
        <f t="shared" ca="1" si="5"/>
        <v>N</v>
      </c>
      <c r="F26" s="59">
        <f t="shared" ref="F26:G34" ca="1" si="6">IF(ISNUMBER(F11-F$9),F11-F$9,"")</f>
        <v>-2.4916799999999997</v>
      </c>
      <c r="G26" s="59">
        <f t="shared" ca="1" si="6"/>
        <v>3.359414472746451</v>
      </c>
      <c r="H26" s="87" t="str">
        <f t="shared" ref="H26:H34" ca="1" si="7">H11</f>
        <v>CV4.12, C5.06</v>
      </c>
      <c r="I26" s="59">
        <f t="shared" ca="1" si="2"/>
        <v>45.231843269238198</v>
      </c>
      <c r="J26" s="59">
        <f t="shared" ca="1" si="2"/>
        <v>74.307903541568976</v>
      </c>
      <c r="K26" s="59">
        <f t="shared" ca="1" si="2"/>
        <v>100.53345072106913</v>
      </c>
      <c r="L26" s="59">
        <f t="shared" ca="1" si="2"/>
        <v>124.18414771572475</v>
      </c>
      <c r="M26" s="59">
        <f t="shared" ca="1" si="2"/>
        <v>164.638834773285</v>
      </c>
      <c r="N26" s="59">
        <f t="shared" ca="1" si="2"/>
        <v>198.09726230462229</v>
      </c>
      <c r="O26" s="76"/>
      <c r="P26" s="59">
        <f t="shared" ca="1" si="3"/>
        <v>24.743188771421217</v>
      </c>
      <c r="Q26" s="59">
        <f t="shared" ca="1" si="3"/>
        <v>41.015864339947939</v>
      </c>
      <c r="R26" s="59">
        <f t="shared" ca="1" si="3"/>
        <v>55.60973292503229</v>
      </c>
      <c r="S26" s="59">
        <f t="shared" ca="1" si="3"/>
        <v>68.704057408160566</v>
      </c>
      <c r="T26" s="59">
        <f t="shared" ca="1" si="3"/>
        <v>90.893272520801702</v>
      </c>
      <c r="U26" s="59">
        <f t="shared" ca="1" si="3"/>
        <v>109.03160664586994</v>
      </c>
      <c r="V26" s="76"/>
      <c r="W26" s="59">
        <f t="shared" ca="1" si="4"/>
        <v>65.708245513510747</v>
      </c>
      <c r="X26" s="59">
        <f t="shared" ca="1" si="4"/>
        <v>107.62432072172714</v>
      </c>
      <c r="Y26" s="59">
        <f t="shared" ca="1" si="4"/>
        <v>145.46500452104692</v>
      </c>
      <c r="Z26" s="59">
        <f t="shared" ca="1" si="4"/>
        <v>179.64663988397569</v>
      </c>
      <c r="AA26" s="59">
        <f t="shared" ca="1" si="4"/>
        <v>238.19918605070006</v>
      </c>
      <c r="AB26" s="59">
        <f t="shared" ca="1" si="4"/>
        <v>286.71595140509953</v>
      </c>
      <c r="AC26" s="41"/>
      <c r="AD26" s="76"/>
      <c r="AE26" s="76"/>
      <c r="AF26" s="76"/>
      <c r="AG26" s="66"/>
    </row>
    <row r="27" spans="2:33">
      <c r="B27" s="64"/>
      <c r="C27" s="72" t="s">
        <v>137</v>
      </c>
      <c r="D27" s="87" t="str">
        <f t="shared" ca="1" si="5"/>
        <v>Do More Pressure Management Intervention Programme</v>
      </c>
      <c r="E27" s="37" t="str">
        <f t="shared" ca="1" si="5"/>
        <v>N</v>
      </c>
      <c r="F27" s="59">
        <f t="shared" ca="1" si="6"/>
        <v>-6.3106667999999972</v>
      </c>
      <c r="G27" s="59">
        <f t="shared" ca="1" si="6"/>
        <v>5.3995186415139358</v>
      </c>
      <c r="H27" s="87" t="str">
        <f t="shared" ca="1" si="7"/>
        <v>CV4.12, C5.06</v>
      </c>
      <c r="I27" s="59">
        <f t="shared" ca="1" si="2"/>
        <v>70.905178049937831</v>
      </c>
      <c r="J27" s="59">
        <f t="shared" ca="1" si="2"/>
        <v>117.43947847898903</v>
      </c>
      <c r="K27" s="59">
        <f t="shared" ca="1" si="2"/>
        <v>159.49720639272664</v>
      </c>
      <c r="L27" s="59">
        <f t="shared" ca="1" si="2"/>
        <v>197.48479921253625</v>
      </c>
      <c r="M27" s="59">
        <f t="shared" ca="1" si="2"/>
        <v>262.51222640541391</v>
      </c>
      <c r="N27" s="59">
        <f t="shared" ca="1" si="2"/>
        <v>316.29376862656454</v>
      </c>
      <c r="O27" s="76"/>
      <c r="P27" s="59">
        <f t="shared" ca="1" si="3"/>
        <v>37.972871833322131</v>
      </c>
      <c r="Q27" s="59">
        <f t="shared" ca="1" si="3"/>
        <v>63.92683031814795</v>
      </c>
      <c r="R27" s="59">
        <f t="shared" ca="1" si="3"/>
        <v>87.287637116976157</v>
      </c>
      <c r="S27" s="59">
        <f t="shared" ca="1" si="3"/>
        <v>108.30676979929513</v>
      </c>
      <c r="T27" s="59">
        <f t="shared" ca="1" si="3"/>
        <v>143.9740230931443</v>
      </c>
      <c r="U27" s="59">
        <f t="shared" ca="1" si="3"/>
        <v>173.12983388715179</v>
      </c>
      <c r="V27" s="76"/>
      <c r="W27" s="59">
        <f t="shared" ca="1" si="4"/>
        <v>103.81779026963363</v>
      </c>
      <c r="X27" s="59">
        <f t="shared" ca="1" si="4"/>
        <v>170.99131257903605</v>
      </c>
      <c r="Y27" s="59">
        <f t="shared" ca="1" si="4"/>
        <v>231.71937181374801</v>
      </c>
      <c r="Z27" s="59">
        <f t="shared" ca="1" si="4"/>
        <v>286.63454157488286</v>
      </c>
      <c r="AA27" s="59">
        <f t="shared" ca="1" si="4"/>
        <v>380.7527194610775</v>
      </c>
      <c r="AB27" s="59">
        <f t="shared" ca="1" si="4"/>
        <v>458.73924354076917</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442"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sqref="A1:XFD1"/>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442" customFormat="1" ht="56.9" customHeight="1"/>
    <row r="2" spans="1:12">
      <c r="A2" s="1"/>
    </row>
    <row r="3" spans="1:12">
      <c r="A3" s="44" t="s">
        <v>150</v>
      </c>
      <c r="B3" s="45"/>
      <c r="C3" s="45"/>
    </row>
    <row r="4" spans="1:12" ht="12.75" customHeight="1">
      <c r="A4" s="452" t="s">
        <v>151</v>
      </c>
      <c r="B4" s="453"/>
      <c r="C4" s="453"/>
      <c r="D4" s="453"/>
      <c r="E4" s="453"/>
      <c r="F4" s="453"/>
      <c r="G4" s="453"/>
      <c r="H4" s="453"/>
      <c r="I4" s="453"/>
      <c r="J4" s="453"/>
      <c r="K4" s="453"/>
      <c r="L4" s="454"/>
    </row>
    <row r="5" spans="1:12" ht="12.75" customHeight="1">
      <c r="A5" s="455"/>
      <c r="B5" s="456"/>
      <c r="C5" s="456"/>
      <c r="D5" s="456"/>
      <c r="E5" s="456"/>
      <c r="F5" s="456"/>
      <c r="G5" s="456"/>
      <c r="H5" s="456"/>
      <c r="I5" s="456"/>
      <c r="J5" s="456"/>
      <c r="K5" s="456"/>
      <c r="L5" s="457"/>
    </row>
    <row r="6" spans="1:12">
      <c r="A6" s="44" t="s">
        <v>152</v>
      </c>
      <c r="B6" s="46"/>
      <c r="C6" s="46"/>
    </row>
    <row r="7" spans="1:12">
      <c r="A7" s="446" t="s">
        <v>153</v>
      </c>
      <c r="B7" s="447"/>
      <c r="C7" s="447"/>
      <c r="D7" s="447"/>
      <c r="E7" s="447"/>
      <c r="F7" s="447"/>
      <c r="G7" s="447"/>
      <c r="H7" s="447"/>
      <c r="I7" s="447"/>
      <c r="J7" s="447"/>
      <c r="K7" s="447"/>
      <c r="L7" s="448"/>
    </row>
    <row r="8" spans="1:12">
      <c r="A8" s="46"/>
      <c r="B8" s="46"/>
      <c r="C8" s="46"/>
    </row>
    <row r="9" spans="1:12">
      <c r="A9" s="44" t="s">
        <v>154</v>
      </c>
      <c r="B9" s="45"/>
      <c r="C9" s="45"/>
    </row>
    <row r="10" spans="1:12" s="38" customFormat="1" ht="23">
      <c r="A10" s="47" t="s">
        <v>115</v>
      </c>
      <c r="B10" s="48" t="s">
        <v>155</v>
      </c>
      <c r="C10" s="47" t="s">
        <v>156</v>
      </c>
      <c r="D10" s="449" t="s">
        <v>157</v>
      </c>
      <c r="E10" s="450"/>
      <c r="F10" s="451"/>
      <c r="G10" s="449" t="s">
        <v>158</v>
      </c>
      <c r="H10" s="450"/>
      <c r="I10" s="451"/>
      <c r="J10" s="449" t="s">
        <v>159</v>
      </c>
      <c r="K10" s="450"/>
      <c r="L10" s="451"/>
    </row>
    <row r="11" spans="1:12" ht="163.5" customHeight="1">
      <c r="A11" s="49">
        <v>1</v>
      </c>
      <c r="B11" s="50" t="s">
        <v>160</v>
      </c>
      <c r="C11" s="330" t="s">
        <v>125</v>
      </c>
      <c r="D11" s="446" t="s">
        <v>161</v>
      </c>
      <c r="E11" s="447"/>
      <c r="F11" s="448"/>
      <c r="G11" s="446" t="s">
        <v>162</v>
      </c>
      <c r="H11" s="447"/>
      <c r="I11" s="448"/>
      <c r="J11" s="443" t="s">
        <v>163</v>
      </c>
      <c r="K11" s="444"/>
      <c r="L11" s="445"/>
    </row>
    <row r="12" spans="1:12" ht="167.15" customHeight="1">
      <c r="A12" s="49">
        <v>2</v>
      </c>
      <c r="B12" s="50" t="s">
        <v>160</v>
      </c>
      <c r="C12" s="330" t="s">
        <v>164</v>
      </c>
      <c r="D12" s="446" t="s">
        <v>165</v>
      </c>
      <c r="E12" s="447"/>
      <c r="F12" s="448"/>
      <c r="G12" s="446" t="s">
        <v>166</v>
      </c>
      <c r="H12" s="447"/>
      <c r="I12" s="448"/>
      <c r="J12" s="443" t="s">
        <v>167</v>
      </c>
      <c r="K12" s="444"/>
      <c r="L12" s="445"/>
    </row>
    <row r="13" spans="1:12" ht="100.5" customHeight="1">
      <c r="A13" s="49">
        <v>3</v>
      </c>
      <c r="B13" s="50" t="s">
        <v>160</v>
      </c>
      <c r="C13" s="330" t="s">
        <v>168</v>
      </c>
      <c r="D13" s="446" t="s">
        <v>169</v>
      </c>
      <c r="E13" s="447"/>
      <c r="F13" s="448"/>
      <c r="G13" s="446" t="s">
        <v>170</v>
      </c>
      <c r="H13" s="447"/>
      <c r="I13" s="448"/>
      <c r="J13" s="443" t="s">
        <v>171</v>
      </c>
      <c r="K13" s="444"/>
      <c r="L13" s="445"/>
    </row>
    <row r="14" spans="1:12" ht="141" customHeight="1">
      <c r="A14" s="49">
        <v>4</v>
      </c>
      <c r="B14" s="50" t="s">
        <v>160</v>
      </c>
      <c r="C14" s="330" t="s">
        <v>172</v>
      </c>
      <c r="D14" s="446" t="s">
        <v>173</v>
      </c>
      <c r="E14" s="447"/>
      <c r="F14" s="448"/>
      <c r="G14" s="446" t="s">
        <v>174</v>
      </c>
      <c r="H14" s="447"/>
      <c r="I14" s="448"/>
      <c r="J14" s="443" t="s">
        <v>175</v>
      </c>
      <c r="K14" s="444"/>
      <c r="L14" s="445"/>
    </row>
    <row r="15" spans="1:12">
      <c r="A15" s="49">
        <v>5</v>
      </c>
      <c r="B15" s="50"/>
      <c r="C15" s="330"/>
      <c r="D15" s="443"/>
      <c r="E15" s="444"/>
      <c r="F15" s="445"/>
      <c r="G15" s="443"/>
      <c r="H15" s="444"/>
      <c r="I15" s="445"/>
      <c r="J15" s="443"/>
      <c r="K15" s="444"/>
      <c r="L15" s="445"/>
    </row>
    <row r="16" spans="1:12">
      <c r="A16" s="49">
        <v>6</v>
      </c>
      <c r="B16" s="50"/>
      <c r="C16" s="51"/>
      <c r="D16" s="443"/>
      <c r="E16" s="444"/>
      <c r="F16" s="445"/>
      <c r="G16" s="443"/>
      <c r="H16" s="444"/>
      <c r="I16" s="445"/>
      <c r="J16" s="443"/>
      <c r="K16" s="444"/>
      <c r="L16" s="445"/>
    </row>
    <row r="17" spans="1:12">
      <c r="A17" s="49">
        <v>7</v>
      </c>
      <c r="B17" s="50"/>
      <c r="C17" s="51"/>
      <c r="D17" s="443"/>
      <c r="E17" s="444"/>
      <c r="F17" s="445"/>
      <c r="G17" s="443"/>
      <c r="H17" s="444"/>
      <c r="I17" s="445"/>
      <c r="J17" s="443"/>
      <c r="K17" s="444"/>
      <c r="L17" s="445"/>
    </row>
    <row r="18" spans="1:12">
      <c r="A18" s="49">
        <v>8</v>
      </c>
      <c r="B18" s="50"/>
      <c r="C18" s="51"/>
      <c r="D18" s="443"/>
      <c r="E18" s="444"/>
      <c r="F18" s="445"/>
      <c r="G18" s="443"/>
      <c r="H18" s="444"/>
      <c r="I18" s="445"/>
      <c r="J18" s="443"/>
      <c r="K18" s="444"/>
      <c r="L18" s="445"/>
    </row>
    <row r="19" spans="1:12">
      <c r="A19" s="49">
        <v>9</v>
      </c>
      <c r="B19" s="50"/>
      <c r="C19" s="51"/>
      <c r="D19" s="443"/>
      <c r="E19" s="444"/>
      <c r="F19" s="445"/>
      <c r="G19" s="443"/>
      <c r="H19" s="444"/>
      <c r="I19" s="445"/>
      <c r="J19" s="443"/>
      <c r="K19" s="444"/>
      <c r="L19" s="445"/>
    </row>
    <row r="20" spans="1:12">
      <c r="A20" s="49">
        <v>10</v>
      </c>
      <c r="B20" s="50"/>
      <c r="C20" s="51"/>
      <c r="D20" s="443"/>
      <c r="E20" s="444"/>
      <c r="F20" s="445"/>
      <c r="G20" s="443"/>
      <c r="H20" s="444"/>
      <c r="I20" s="445"/>
      <c r="J20" s="443"/>
      <c r="K20" s="444"/>
      <c r="L20" s="445"/>
    </row>
    <row r="21" spans="1:12">
      <c r="A21" s="49">
        <v>11</v>
      </c>
      <c r="B21" s="50"/>
      <c r="C21" s="51"/>
      <c r="D21" s="443"/>
      <c r="E21" s="444"/>
      <c r="F21" s="445"/>
      <c r="G21" s="443"/>
      <c r="H21" s="444"/>
      <c r="I21" s="445"/>
      <c r="J21" s="443"/>
      <c r="K21" s="444"/>
      <c r="L21" s="445"/>
    </row>
    <row r="22" spans="1:12">
      <c r="A22" s="49">
        <v>12</v>
      </c>
      <c r="B22" s="50"/>
      <c r="C22" s="51"/>
      <c r="D22" s="443"/>
      <c r="E22" s="444"/>
      <c r="F22" s="445"/>
      <c r="G22" s="443"/>
      <c r="H22" s="444"/>
      <c r="I22" s="445"/>
      <c r="J22" s="443"/>
      <c r="K22" s="444"/>
      <c r="L22" s="445"/>
    </row>
    <row r="23" spans="1:12">
      <c r="A23" s="49">
        <v>13</v>
      </c>
      <c r="B23" s="50"/>
      <c r="C23" s="51"/>
      <c r="D23" s="443"/>
      <c r="E23" s="444"/>
      <c r="F23" s="445"/>
      <c r="G23" s="443"/>
      <c r="H23" s="444"/>
      <c r="I23" s="445"/>
      <c r="J23" s="443"/>
      <c r="K23" s="444"/>
      <c r="L23" s="445"/>
    </row>
    <row r="24" spans="1:12">
      <c r="A24" s="49">
        <v>14</v>
      </c>
      <c r="B24" s="50"/>
      <c r="C24" s="51"/>
      <c r="D24" s="443"/>
      <c r="E24" s="444"/>
      <c r="F24" s="445"/>
      <c r="G24" s="443"/>
      <c r="H24" s="444"/>
      <c r="I24" s="445"/>
      <c r="J24" s="443"/>
      <c r="K24" s="444"/>
      <c r="L24" s="445"/>
    </row>
    <row r="25" spans="1:12">
      <c r="A25" s="49">
        <v>15</v>
      </c>
      <c r="B25" s="50"/>
      <c r="C25" s="51"/>
      <c r="D25" s="443"/>
      <c r="E25" s="444"/>
      <c r="F25" s="445"/>
      <c r="G25" s="443"/>
      <c r="H25" s="444"/>
      <c r="I25" s="445"/>
      <c r="J25" s="443"/>
      <c r="K25" s="444"/>
      <c r="L25" s="445"/>
    </row>
    <row r="26" spans="1:12">
      <c r="A26" s="49">
        <v>16</v>
      </c>
      <c r="B26" s="50"/>
      <c r="C26" s="51"/>
      <c r="D26" s="443"/>
      <c r="E26" s="444"/>
      <c r="F26" s="445"/>
      <c r="G26" s="443"/>
      <c r="H26" s="444"/>
      <c r="I26" s="445"/>
      <c r="J26" s="443"/>
      <c r="K26" s="444"/>
      <c r="L26" s="445"/>
    </row>
    <row r="27" spans="1:12">
      <c r="A27" s="49">
        <v>17</v>
      </c>
      <c r="B27" s="50"/>
      <c r="C27" s="51"/>
      <c r="D27" s="443"/>
      <c r="E27" s="444"/>
      <c r="F27" s="445"/>
      <c r="G27" s="443"/>
      <c r="H27" s="444"/>
      <c r="I27" s="445"/>
      <c r="J27" s="443"/>
      <c r="K27" s="444"/>
      <c r="L27" s="445"/>
    </row>
    <row r="28" spans="1:12">
      <c r="A28" s="49">
        <v>18</v>
      </c>
      <c r="B28" s="50"/>
      <c r="C28" s="51"/>
      <c r="D28" s="443"/>
      <c r="E28" s="444"/>
      <c r="F28" s="445"/>
      <c r="G28" s="443"/>
      <c r="H28" s="444"/>
      <c r="I28" s="445"/>
      <c r="J28" s="443"/>
      <c r="K28" s="444"/>
      <c r="L28" s="445"/>
    </row>
    <row r="29" spans="1:12">
      <c r="A29" s="49">
        <v>19</v>
      </c>
      <c r="B29" s="50"/>
      <c r="C29" s="51"/>
      <c r="D29" s="443"/>
      <c r="E29" s="444"/>
      <c r="F29" s="445"/>
      <c r="G29" s="443"/>
      <c r="H29" s="444"/>
      <c r="I29" s="445"/>
      <c r="J29" s="443"/>
      <c r="K29" s="444"/>
      <c r="L29" s="445"/>
    </row>
    <row r="30" spans="1:12">
      <c r="A30" s="49">
        <v>20</v>
      </c>
      <c r="B30" s="50"/>
      <c r="C30" s="51"/>
      <c r="D30" s="443"/>
      <c r="E30" s="444"/>
      <c r="F30" s="445"/>
      <c r="G30" s="443"/>
      <c r="H30" s="444"/>
      <c r="I30" s="445"/>
      <c r="J30" s="443"/>
      <c r="K30" s="444"/>
      <c r="L30" s="445"/>
    </row>
    <row r="31" spans="1:12">
      <c r="A31" s="49">
        <v>21</v>
      </c>
      <c r="B31" s="50"/>
      <c r="C31" s="51"/>
      <c r="D31" s="443"/>
      <c r="E31" s="444"/>
      <c r="F31" s="445"/>
      <c r="G31" s="443"/>
      <c r="H31" s="444"/>
      <c r="I31" s="445"/>
      <c r="J31" s="443"/>
      <c r="K31" s="444"/>
      <c r="L31" s="445"/>
    </row>
    <row r="32" spans="1:12">
      <c r="A32" s="49">
        <v>22</v>
      </c>
      <c r="B32" s="50"/>
      <c r="C32" s="51"/>
      <c r="D32" s="443"/>
      <c r="E32" s="444"/>
      <c r="F32" s="445"/>
      <c r="G32" s="443"/>
      <c r="H32" s="444"/>
      <c r="I32" s="445"/>
      <c r="J32" s="443"/>
      <c r="K32" s="444"/>
      <c r="L32" s="445"/>
    </row>
    <row r="33" spans="1:12">
      <c r="A33" s="49">
        <v>23</v>
      </c>
      <c r="B33" s="50"/>
      <c r="C33" s="51"/>
      <c r="D33" s="443"/>
      <c r="E33" s="444"/>
      <c r="F33" s="445"/>
      <c r="G33" s="443"/>
      <c r="H33" s="444"/>
      <c r="I33" s="445"/>
      <c r="J33" s="443"/>
      <c r="K33" s="444"/>
      <c r="L33" s="445"/>
    </row>
    <row r="34" spans="1:12">
      <c r="A34" s="49">
        <v>24</v>
      </c>
      <c r="B34" s="50"/>
      <c r="C34" s="51"/>
      <c r="D34" s="443"/>
      <c r="E34" s="444"/>
      <c r="F34" s="445"/>
      <c r="G34" s="443"/>
      <c r="H34" s="444"/>
      <c r="I34" s="445"/>
      <c r="J34" s="443"/>
      <c r="K34" s="444"/>
      <c r="L34" s="445"/>
    </row>
    <row r="35" spans="1:12">
      <c r="A35" s="49">
        <v>25</v>
      </c>
      <c r="B35" s="50"/>
      <c r="C35" s="51"/>
      <c r="D35" s="443"/>
      <c r="E35" s="444"/>
      <c r="F35" s="445"/>
      <c r="G35" s="443"/>
      <c r="H35" s="444"/>
      <c r="I35" s="445"/>
      <c r="J35" s="443"/>
      <c r="K35" s="444"/>
      <c r="L35" s="445"/>
    </row>
    <row r="36" spans="1:12">
      <c r="A36" s="49">
        <v>26</v>
      </c>
      <c r="B36" s="50"/>
      <c r="C36" s="51"/>
      <c r="D36" s="443"/>
      <c r="E36" s="444"/>
      <c r="F36" s="445"/>
      <c r="G36" s="443"/>
      <c r="H36" s="444"/>
      <c r="I36" s="445"/>
      <c r="J36" s="443"/>
      <c r="K36" s="444"/>
      <c r="L36" s="445"/>
    </row>
    <row r="37" spans="1:12">
      <c r="A37" s="49">
        <v>27</v>
      </c>
      <c r="B37" s="50"/>
      <c r="C37" s="51"/>
      <c r="D37" s="443"/>
      <c r="E37" s="444"/>
      <c r="F37" s="445"/>
      <c r="G37" s="443"/>
      <c r="H37" s="444"/>
      <c r="I37" s="445"/>
      <c r="J37" s="443"/>
      <c r="K37" s="444"/>
      <c r="L37" s="445"/>
    </row>
    <row r="38" spans="1:12">
      <c r="A38" s="49">
        <v>28</v>
      </c>
      <c r="B38" s="50"/>
      <c r="C38" s="51"/>
      <c r="D38" s="443"/>
      <c r="E38" s="444"/>
      <c r="F38" s="445"/>
      <c r="G38" s="443"/>
      <c r="H38" s="444"/>
      <c r="I38" s="445"/>
      <c r="J38" s="443"/>
      <c r="K38" s="444"/>
      <c r="L38" s="445"/>
    </row>
    <row r="39" spans="1:12">
      <c r="A39" s="49">
        <v>29</v>
      </c>
      <c r="B39" s="50"/>
      <c r="C39" s="51"/>
      <c r="D39" s="443"/>
      <c r="E39" s="444"/>
      <c r="F39" s="445"/>
      <c r="G39" s="443"/>
      <c r="H39" s="444"/>
      <c r="I39" s="445"/>
      <c r="J39" s="443"/>
      <c r="K39" s="444"/>
      <c r="L39" s="445"/>
    </row>
    <row r="40" spans="1:12">
      <c r="A40" s="49">
        <v>30</v>
      </c>
      <c r="B40" s="50"/>
      <c r="C40" s="51"/>
      <c r="D40" s="443"/>
      <c r="E40" s="444"/>
      <c r="F40" s="445"/>
      <c r="G40" s="443"/>
      <c r="H40" s="444"/>
      <c r="I40" s="445"/>
      <c r="J40" s="443"/>
      <c r="K40" s="444"/>
      <c r="L40" s="445"/>
    </row>
    <row r="41" spans="1:12">
      <c r="A41" s="49">
        <v>31</v>
      </c>
      <c r="B41" s="50"/>
      <c r="C41" s="51"/>
      <c r="D41" s="443"/>
      <c r="E41" s="444"/>
      <c r="F41" s="445"/>
      <c r="G41" s="443"/>
      <c r="H41" s="444"/>
      <c r="I41" s="445"/>
      <c r="J41" s="443"/>
      <c r="K41" s="444"/>
      <c r="L41" s="445"/>
    </row>
    <row r="42" spans="1:12">
      <c r="A42" s="49">
        <v>32</v>
      </c>
      <c r="B42" s="50"/>
      <c r="C42" s="51"/>
      <c r="D42" s="443"/>
      <c r="E42" s="444"/>
      <c r="F42" s="445"/>
      <c r="G42" s="443"/>
      <c r="H42" s="444"/>
      <c r="I42" s="445"/>
      <c r="J42" s="443"/>
      <c r="K42" s="444"/>
      <c r="L42" s="445"/>
    </row>
    <row r="43" spans="1:12">
      <c r="A43" s="49">
        <v>33</v>
      </c>
      <c r="B43" s="50"/>
      <c r="C43" s="51"/>
      <c r="D43" s="443"/>
      <c r="E43" s="444"/>
      <c r="F43" s="445"/>
      <c r="G43" s="443"/>
      <c r="H43" s="444"/>
      <c r="I43" s="445"/>
      <c r="J43" s="443"/>
      <c r="K43" s="444"/>
      <c r="L43" s="445"/>
    </row>
    <row r="44" spans="1:12">
      <c r="A44" s="49">
        <v>34</v>
      </c>
      <c r="B44" s="50"/>
      <c r="C44" s="51"/>
      <c r="D44" s="443"/>
      <c r="E44" s="444"/>
      <c r="F44" s="445"/>
      <c r="G44" s="443"/>
      <c r="H44" s="444"/>
      <c r="I44" s="445"/>
      <c r="J44" s="443"/>
      <c r="K44" s="444"/>
      <c r="L44" s="445"/>
    </row>
    <row r="45" spans="1:12">
      <c r="A45" s="49">
        <v>35</v>
      </c>
      <c r="B45" s="50"/>
      <c r="C45" s="51"/>
      <c r="D45" s="443"/>
      <c r="E45" s="444"/>
      <c r="F45" s="445"/>
      <c r="G45" s="443"/>
      <c r="H45" s="444"/>
      <c r="I45" s="445"/>
      <c r="J45" s="443"/>
      <c r="K45" s="444"/>
      <c r="L45" s="445"/>
    </row>
    <row r="46" spans="1:12">
      <c r="A46" s="49">
        <v>36</v>
      </c>
      <c r="B46" s="50"/>
      <c r="C46" s="51"/>
      <c r="D46" s="443"/>
      <c r="E46" s="444"/>
      <c r="F46" s="445"/>
      <c r="G46" s="443"/>
      <c r="H46" s="444"/>
      <c r="I46" s="445"/>
      <c r="J46" s="443"/>
      <c r="K46" s="444"/>
      <c r="L46" s="445"/>
    </row>
    <row r="47" spans="1:12">
      <c r="A47" s="49">
        <v>37</v>
      </c>
      <c r="B47" s="50"/>
      <c r="C47" s="51"/>
      <c r="D47" s="443"/>
      <c r="E47" s="444"/>
      <c r="F47" s="445"/>
      <c r="G47" s="443"/>
      <c r="H47" s="444"/>
      <c r="I47" s="445"/>
      <c r="J47" s="443"/>
      <c r="K47" s="444"/>
      <c r="L47" s="445"/>
    </row>
    <row r="48" spans="1:12">
      <c r="A48" s="49">
        <v>38</v>
      </c>
      <c r="B48" s="50"/>
      <c r="C48" s="51"/>
      <c r="D48" s="443"/>
      <c r="E48" s="444"/>
      <c r="F48" s="445"/>
      <c r="G48" s="443"/>
      <c r="H48" s="444"/>
      <c r="I48" s="445"/>
      <c r="J48" s="443"/>
      <c r="K48" s="444"/>
      <c r="L48" s="445"/>
    </row>
    <row r="49" spans="1:12">
      <c r="A49" s="49">
        <v>39</v>
      </c>
      <c r="B49" s="50"/>
      <c r="C49" s="51"/>
      <c r="D49" s="443"/>
      <c r="E49" s="444"/>
      <c r="F49" s="445"/>
      <c r="G49" s="443"/>
      <c r="H49" s="444"/>
      <c r="I49" s="445"/>
      <c r="J49" s="443"/>
      <c r="K49" s="444"/>
      <c r="L49" s="445"/>
    </row>
    <row r="50" spans="1:12">
      <c r="A50" s="49">
        <v>40</v>
      </c>
      <c r="B50" s="50"/>
      <c r="C50" s="51"/>
      <c r="D50" s="443"/>
      <c r="E50" s="444"/>
      <c r="F50" s="445"/>
      <c r="G50" s="443"/>
      <c r="H50" s="444"/>
      <c r="I50" s="445"/>
      <c r="J50" s="443"/>
      <c r="K50" s="444"/>
      <c r="L50" s="445"/>
    </row>
    <row r="51" spans="1:12">
      <c r="A51" s="49">
        <v>41</v>
      </c>
      <c r="B51" s="50"/>
      <c r="C51" s="51"/>
      <c r="D51" s="443"/>
      <c r="E51" s="444"/>
      <c r="F51" s="445"/>
      <c r="G51" s="443"/>
      <c r="H51" s="444"/>
      <c r="I51" s="445"/>
      <c r="J51" s="443"/>
      <c r="K51" s="444"/>
      <c r="L51" s="445"/>
    </row>
    <row r="52" spans="1:12">
      <c r="A52" s="49">
        <v>42</v>
      </c>
      <c r="B52" s="50"/>
      <c r="C52" s="51"/>
      <c r="D52" s="443"/>
      <c r="E52" s="444"/>
      <c r="F52" s="445"/>
      <c r="G52" s="443"/>
      <c r="H52" s="444"/>
      <c r="I52" s="445"/>
      <c r="J52" s="443"/>
      <c r="K52" s="444"/>
      <c r="L52" s="445"/>
    </row>
    <row r="53" spans="1:12">
      <c r="A53" s="49">
        <v>43</v>
      </c>
      <c r="B53" s="50"/>
      <c r="C53" s="51"/>
      <c r="D53" s="443"/>
      <c r="E53" s="444"/>
      <c r="F53" s="445"/>
      <c r="G53" s="443"/>
      <c r="H53" s="444"/>
      <c r="I53" s="445"/>
      <c r="J53" s="443"/>
      <c r="K53" s="444"/>
      <c r="L53" s="445"/>
    </row>
    <row r="54" spans="1:12">
      <c r="A54" s="49">
        <v>44</v>
      </c>
      <c r="B54" s="50"/>
      <c r="C54" s="51"/>
      <c r="D54" s="443"/>
      <c r="E54" s="444"/>
      <c r="F54" s="445"/>
      <c r="G54" s="443"/>
      <c r="H54" s="444"/>
      <c r="I54" s="445"/>
      <c r="J54" s="443"/>
      <c r="K54" s="444"/>
      <c r="L54" s="445"/>
    </row>
    <row r="55" spans="1:12">
      <c r="A55" s="49">
        <v>45</v>
      </c>
      <c r="B55" s="50"/>
      <c r="C55" s="51"/>
      <c r="D55" s="443"/>
      <c r="E55" s="444"/>
      <c r="F55" s="445"/>
      <c r="G55" s="443"/>
      <c r="H55" s="444"/>
      <c r="I55" s="445"/>
      <c r="J55" s="443"/>
      <c r="K55" s="444"/>
      <c r="L55" s="445"/>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phoneticPr fontId="25" type="noConversion"/>
  <conditionalFormatting sqref="C16:C55">
    <cfRule type="expression" dxfId="2" priority="2">
      <formula>IF(B16="N",1,0)</formula>
    </cfRule>
  </conditionalFormatting>
  <conditionalFormatting sqref="C11:C15">
    <cfRule type="expression" dxfId="1" priority="1">
      <formula>IF(B11="N",1,0)</formula>
    </cfRule>
  </conditionalFormatting>
  <dataValidations count="1">
    <dataValidation type="list" allowBlank="1" showInputMessage="1" showErrorMessage="1" sqref="B15: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59" t="s">
        <v>176</v>
      </c>
      <c r="B6" s="186" t="s">
        <v>177</v>
      </c>
      <c r="C6" s="461" t="s">
        <v>178</v>
      </c>
      <c r="D6" s="458" t="s">
        <v>179</v>
      </c>
      <c r="E6" s="459" t="s">
        <v>180</v>
      </c>
      <c r="F6" s="459"/>
      <c r="G6" s="459"/>
      <c r="H6" s="459" t="s">
        <v>181</v>
      </c>
      <c r="I6" s="459"/>
      <c r="J6" s="459"/>
      <c r="K6" s="188"/>
    </row>
    <row r="7" spans="1:53" s="113" customFormat="1" ht="16.5" customHeight="1">
      <c r="A7" s="459"/>
      <c r="B7" s="187" t="s">
        <v>182</v>
      </c>
      <c r="C7" s="461"/>
      <c r="D7" s="458"/>
      <c r="E7" s="459"/>
      <c r="F7" s="459"/>
      <c r="G7" s="459"/>
      <c r="H7" s="459"/>
      <c r="I7" s="459"/>
      <c r="J7" s="459"/>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183</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184</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185</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186</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187</v>
      </c>
      <c r="B13" s="114">
        <v>3.5000000000000003E-2</v>
      </c>
      <c r="C13" s="163">
        <v>3.5000000000000003E-2</v>
      </c>
      <c r="D13" s="163" t="s">
        <v>188</v>
      </c>
      <c r="E13" s="460" t="s">
        <v>189</v>
      </c>
      <c r="F13" s="460"/>
      <c r="G13" s="460"/>
      <c r="H13" s="462" t="s">
        <v>190</v>
      </c>
      <c r="I13" s="463"/>
      <c r="J13" s="464"/>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191</v>
      </c>
      <c r="B14" s="114">
        <v>0.03</v>
      </c>
      <c r="C14" s="163">
        <v>0.03</v>
      </c>
      <c r="D14" s="163" t="s">
        <v>188</v>
      </c>
      <c r="E14" s="460" t="s">
        <v>189</v>
      </c>
      <c r="F14" s="460"/>
      <c r="G14" s="460"/>
      <c r="H14" s="462" t="s">
        <v>190</v>
      </c>
      <c r="I14" s="463"/>
      <c r="J14" s="464"/>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192</v>
      </c>
      <c r="B15" s="114">
        <v>1.4999999999999999E-2</v>
      </c>
      <c r="C15" s="163">
        <v>1.4999999999999999E-2</v>
      </c>
      <c r="D15" s="163" t="s">
        <v>188</v>
      </c>
      <c r="E15" s="460" t="s">
        <v>189</v>
      </c>
      <c r="F15" s="460"/>
      <c r="G15" s="460"/>
      <c r="H15" s="462" t="s">
        <v>190</v>
      </c>
      <c r="I15" s="463"/>
      <c r="J15" s="464"/>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193</v>
      </c>
      <c r="B16" s="114">
        <v>1.286E-2</v>
      </c>
      <c r="C16" s="163">
        <v>1.286E-2</v>
      </c>
      <c r="D16" s="163" t="s">
        <v>188</v>
      </c>
      <c r="E16" s="460" t="s">
        <v>189</v>
      </c>
      <c r="F16" s="460"/>
      <c r="G16" s="460"/>
      <c r="H16" s="462" t="s">
        <v>190</v>
      </c>
      <c r="I16" s="463"/>
      <c r="J16" s="464"/>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471"/>
      <c r="F17" s="471"/>
      <c r="G17" s="471"/>
      <c r="H17" s="462"/>
      <c r="I17" s="463"/>
      <c r="J17" s="464"/>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194</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194</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195</v>
      </c>
      <c r="B20" s="116">
        <f>C20*_xlfn.XLOOKUP($D20,$B$32:$AD$32,$B$33:$AD$33,,0)</f>
        <v>2.2401506466810659</v>
      </c>
      <c r="C20" s="163">
        <v>1.9512195121951219</v>
      </c>
      <c r="D20" s="163" t="s">
        <v>196</v>
      </c>
      <c r="E20" s="475" t="s">
        <v>197</v>
      </c>
      <c r="F20" s="476"/>
      <c r="G20" s="167" t="s">
        <v>198</v>
      </c>
      <c r="H20" s="462" t="s">
        <v>199</v>
      </c>
      <c r="I20" s="463"/>
      <c r="J20" s="464"/>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200</v>
      </c>
      <c r="B21" s="116">
        <f>C21*_xlfn.XLOOKUP($D21,$B$32:$AD$32,$B$33:$AD$33,,0)</f>
        <v>1.5067243337405847E-2</v>
      </c>
      <c r="C21" s="163">
        <v>1.3123893805309735E-2</v>
      </c>
      <c r="D21" s="163" t="s">
        <v>196</v>
      </c>
      <c r="E21" s="475" t="s">
        <v>201</v>
      </c>
      <c r="F21" s="476"/>
      <c r="G21" s="167" t="s">
        <v>202</v>
      </c>
      <c r="H21" s="477" t="s">
        <v>203</v>
      </c>
      <c r="I21" s="478"/>
      <c r="J21" s="479"/>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204</v>
      </c>
      <c r="B22" s="115">
        <v>10</v>
      </c>
      <c r="C22" s="163">
        <v>10</v>
      </c>
      <c r="D22" s="163" t="s">
        <v>205</v>
      </c>
      <c r="E22" s="281" t="s">
        <v>206</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207</v>
      </c>
      <c r="B23" s="132">
        <v>28</v>
      </c>
      <c r="C23" s="163">
        <v>28</v>
      </c>
      <c r="D23" s="163">
        <v>2014</v>
      </c>
      <c r="E23" s="164" t="s">
        <v>208</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209</v>
      </c>
      <c r="B24" s="120">
        <v>6.5600000000000001E-4</v>
      </c>
      <c r="C24" s="163"/>
      <c r="D24" s="163"/>
      <c r="E24" s="280" t="s">
        <v>210</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211</v>
      </c>
      <c r="B25" s="131">
        <v>90909.1</v>
      </c>
      <c r="C25" s="163"/>
      <c r="D25" s="163"/>
      <c r="E25" s="280" t="s">
        <v>210</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212</v>
      </c>
      <c r="B26" s="116">
        <v>4.32</v>
      </c>
      <c r="C26" s="163"/>
      <c r="D26" s="163"/>
      <c r="E26" s="280" t="s">
        <v>210</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213</v>
      </c>
      <c r="B27" s="278">
        <f>C27*Y31</f>
        <v>6.8298167477239984</v>
      </c>
      <c r="C27" s="163">
        <v>6.01</v>
      </c>
      <c r="D27" s="163" t="s">
        <v>214</v>
      </c>
      <c r="E27" s="166" t="s">
        <v>215</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216</v>
      </c>
      <c r="B29" s="170" t="s">
        <v>217</v>
      </c>
      <c r="C29" s="206" t="s">
        <v>218</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219</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220</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221</v>
      </c>
      <c r="B32" s="176" t="s">
        <v>222</v>
      </c>
      <c r="C32" s="176" t="s">
        <v>223</v>
      </c>
      <c r="D32" s="176" t="s">
        <v>224</v>
      </c>
      <c r="E32" s="176" t="s">
        <v>225</v>
      </c>
      <c r="F32" s="176" t="s">
        <v>226</v>
      </c>
      <c r="G32" s="176" t="s">
        <v>227</v>
      </c>
      <c r="H32" s="176" t="s">
        <v>228</v>
      </c>
      <c r="I32" s="176" t="s">
        <v>229</v>
      </c>
      <c r="J32" s="176" t="s">
        <v>230</v>
      </c>
      <c r="K32" s="176" t="s">
        <v>231</v>
      </c>
      <c r="L32" s="176" t="s">
        <v>232</v>
      </c>
      <c r="M32" s="176" t="s">
        <v>233</v>
      </c>
      <c r="N32" s="176" t="s">
        <v>234</v>
      </c>
      <c r="O32" s="176" t="s">
        <v>235</v>
      </c>
      <c r="P32" s="176" t="s">
        <v>236</v>
      </c>
      <c r="Q32" s="176" t="s">
        <v>237</v>
      </c>
      <c r="R32" s="176" t="s">
        <v>238</v>
      </c>
      <c r="S32" s="176" t="s">
        <v>239</v>
      </c>
      <c r="T32" s="176" t="s">
        <v>240</v>
      </c>
      <c r="U32" s="176" t="s">
        <v>241</v>
      </c>
      <c r="V32" s="176" t="s">
        <v>242</v>
      </c>
      <c r="W32" s="176" t="s">
        <v>205</v>
      </c>
      <c r="X32" s="176" t="s">
        <v>196</v>
      </c>
      <c r="Y32" s="176" t="s">
        <v>243</v>
      </c>
      <c r="Z32" s="176" t="s">
        <v>188</v>
      </c>
      <c r="AA32" s="176" t="s">
        <v>244</v>
      </c>
      <c r="AB32" s="176" t="s">
        <v>245</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246</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247</v>
      </c>
      <c r="B38" s="472" t="s">
        <v>248</v>
      </c>
      <c r="C38" s="472"/>
      <c r="D38" s="214" t="s">
        <v>249</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250</v>
      </c>
      <c r="B39" s="473" t="s">
        <v>251</v>
      </c>
      <c r="C39" s="474"/>
      <c r="D39" s="177" t="s">
        <v>188</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252</v>
      </c>
      <c r="B40" s="469" t="s">
        <v>253</v>
      </c>
      <c r="C40" s="469"/>
      <c r="D40" s="177" t="s">
        <v>188</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254</v>
      </c>
      <c r="B41" s="470" t="s">
        <v>255</v>
      </c>
      <c r="C41" s="470"/>
      <c r="D41" s="177" t="s">
        <v>243</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256</v>
      </c>
      <c r="B42" s="467" t="s">
        <v>257</v>
      </c>
      <c r="C42" s="468"/>
      <c r="D42" s="180" t="s">
        <v>188</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258</v>
      </c>
      <c r="B43" s="470" t="s">
        <v>259</v>
      </c>
      <c r="C43" s="470"/>
      <c r="D43" s="177" t="s">
        <v>243</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260</v>
      </c>
      <c r="B44" s="467" t="s">
        <v>257</v>
      </c>
      <c r="C44" s="468"/>
      <c r="D44" s="180" t="s">
        <v>188</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261</v>
      </c>
      <c r="B45" s="470" t="s">
        <v>262</v>
      </c>
      <c r="C45" s="470"/>
      <c r="D45" s="177" t="s">
        <v>243</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263</v>
      </c>
      <c r="B46" s="467" t="s">
        <v>257</v>
      </c>
      <c r="C46" s="468"/>
      <c r="D46" s="180" t="s">
        <v>188</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264</v>
      </c>
      <c r="B47" s="465" t="s">
        <v>265</v>
      </c>
      <c r="C47" s="466"/>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266</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267</v>
      </c>
      <c r="B50" s="117" t="s">
        <v>268</v>
      </c>
      <c r="C50" s="117"/>
      <c r="D50" s="117"/>
      <c r="E50" s="117"/>
      <c r="F50" s="184"/>
      <c r="G50" s="161" t="s">
        <v>269</v>
      </c>
      <c r="L50" s="161" t="s">
        <v>270</v>
      </c>
      <c r="Q50" s="161" t="s">
        <v>271</v>
      </c>
      <c r="V50" s="161" t="s">
        <v>272</v>
      </c>
    </row>
    <row r="51" spans="1:74">
      <c r="A51" s="301" t="s">
        <v>273</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274</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275</v>
      </c>
      <c r="B54" s="25"/>
      <c r="C54" s="264" t="s">
        <v>276</v>
      </c>
      <c r="D54" s="25"/>
      <c r="E54" s="265" t="s">
        <v>277</v>
      </c>
    </row>
    <row r="55" spans="1:74">
      <c r="A55" s="147" t="s">
        <v>278</v>
      </c>
      <c r="B55"/>
      <c r="C55" s="148" t="s">
        <v>279</v>
      </c>
      <c r="D55"/>
      <c r="E55" s="128" t="s">
        <v>280</v>
      </c>
    </row>
    <row r="56" spans="1:74">
      <c r="A56" s="147" t="s">
        <v>281</v>
      </c>
      <c r="B56"/>
      <c r="C56" s="148" t="s">
        <v>282</v>
      </c>
      <c r="D56"/>
      <c r="E56" s="128" t="s">
        <v>283</v>
      </c>
    </row>
    <row r="57" spans="1:74">
      <c r="A57" s="147" t="s">
        <v>284</v>
      </c>
      <c r="B57"/>
      <c r="C57" s="148" t="s">
        <v>285</v>
      </c>
      <c r="D57"/>
      <c r="E57" s="128" t="s">
        <v>286</v>
      </c>
    </row>
    <row r="58" spans="1:74">
      <c r="A58" s="147" t="s">
        <v>287</v>
      </c>
      <c r="B58"/>
      <c r="C58" s="148" t="s">
        <v>288</v>
      </c>
      <c r="D58"/>
      <c r="E58" s="128" t="s">
        <v>289</v>
      </c>
    </row>
    <row r="59" spans="1:74">
      <c r="A59" s="147" t="s">
        <v>290</v>
      </c>
      <c r="B59"/>
      <c r="C59" s="148" t="s">
        <v>291</v>
      </c>
      <c r="D59"/>
      <c r="E59" s="128"/>
    </row>
    <row r="60" spans="1:74">
      <c r="A60" s="147" t="s">
        <v>292</v>
      </c>
      <c r="B60"/>
      <c r="C60" s="148" t="s">
        <v>293</v>
      </c>
      <c r="D60"/>
      <c r="E60" s="128"/>
    </row>
    <row r="61" spans="1:74">
      <c r="A61" s="147" t="s">
        <v>294</v>
      </c>
      <c r="B61"/>
      <c r="C61" s="148" t="s">
        <v>295</v>
      </c>
      <c r="D61"/>
      <c r="E61" s="128"/>
    </row>
    <row r="62" spans="1:74">
      <c r="A62" s="147" t="s">
        <v>296</v>
      </c>
      <c r="B62"/>
      <c r="D62"/>
      <c r="E62" s="128"/>
    </row>
    <row r="63" spans="1:74">
      <c r="A63" s="147" t="s">
        <v>297</v>
      </c>
      <c r="B63"/>
      <c r="C63" s="4" t="s">
        <v>298</v>
      </c>
      <c r="D63"/>
      <c r="E63" s="128"/>
    </row>
    <row r="64" spans="1:74">
      <c r="A64" s="147" t="s">
        <v>299</v>
      </c>
      <c r="B64"/>
      <c r="C64" s="148" t="s">
        <v>300</v>
      </c>
      <c r="D64"/>
      <c r="E64" s="128"/>
    </row>
    <row r="65" spans="1:5">
      <c r="A65" s="147" t="s">
        <v>301</v>
      </c>
      <c r="B65"/>
      <c r="C65" s="148" t="s">
        <v>302</v>
      </c>
      <c r="D65"/>
      <c r="E65" s="128"/>
    </row>
    <row r="66" spans="1:5">
      <c r="A66" s="147" t="s">
        <v>303</v>
      </c>
      <c r="B66"/>
      <c r="C66"/>
      <c r="D66"/>
      <c r="E66" s="128"/>
    </row>
    <row r="67" spans="1:5">
      <c r="A67" s="147" t="s">
        <v>304</v>
      </c>
      <c r="B67"/>
      <c r="C67"/>
      <c r="D67"/>
      <c r="E67" s="128"/>
    </row>
    <row r="68" spans="1:5">
      <c r="A68" s="147" t="s">
        <v>305</v>
      </c>
      <c r="B68"/>
      <c r="C68"/>
      <c r="D68"/>
      <c r="E68" s="128"/>
    </row>
    <row r="69" spans="1:5">
      <c r="A69" s="147" t="s">
        <v>306</v>
      </c>
      <c r="B69"/>
      <c r="C69"/>
      <c r="D69"/>
      <c r="E69" s="128"/>
    </row>
    <row r="70" spans="1:5">
      <c r="A70" s="147" t="s">
        <v>307</v>
      </c>
      <c r="B70"/>
      <c r="C70"/>
      <c r="D70"/>
      <c r="E70" s="128"/>
    </row>
    <row r="71" spans="1:5">
      <c r="A71" s="147" t="s">
        <v>308</v>
      </c>
      <c r="B71"/>
      <c r="C71"/>
      <c r="D71"/>
      <c r="E71" s="128"/>
    </row>
    <row r="72" spans="1:5">
      <c r="A72" s="147" t="s">
        <v>309</v>
      </c>
      <c r="B72"/>
      <c r="C72"/>
      <c r="D72"/>
      <c r="E72" s="128"/>
    </row>
    <row r="73" spans="1:5">
      <c r="A73" s="147" t="s">
        <v>310</v>
      </c>
      <c r="B73"/>
      <c r="C73"/>
      <c r="D73"/>
      <c r="E73" s="128"/>
    </row>
    <row r="74" spans="1:5">
      <c r="A74" s="147" t="s">
        <v>311</v>
      </c>
      <c r="B74"/>
      <c r="C74"/>
      <c r="D74"/>
      <c r="E74" s="128"/>
    </row>
    <row r="75" spans="1:5">
      <c r="A75" s="147" t="s">
        <v>312</v>
      </c>
      <c r="B75"/>
      <c r="C75"/>
      <c r="D75"/>
      <c r="E75" s="128"/>
    </row>
    <row r="76" spans="1:5">
      <c r="A76" s="147" t="s">
        <v>313</v>
      </c>
      <c r="B76"/>
      <c r="C76"/>
      <c r="D76"/>
      <c r="E76" s="128"/>
    </row>
    <row r="77" spans="1:5">
      <c r="A77" s="147" t="s">
        <v>314</v>
      </c>
      <c r="B77"/>
      <c r="C77"/>
      <c r="D77"/>
      <c r="E77" s="128"/>
    </row>
    <row r="78" spans="1:5" ht="14" thickBot="1">
      <c r="A78" s="149" t="s">
        <v>315</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E9" sqref="E9:G9"/>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442" customFormat="1" ht="56.9" customHeight="1"/>
    <row r="2" spans="1:7">
      <c r="A2" s="1"/>
    </row>
    <row r="3" spans="1:7">
      <c r="A3" s="483" t="s">
        <v>316</v>
      </c>
      <c r="B3" s="483"/>
      <c r="C3" s="483"/>
      <c r="D3" s="483"/>
      <c r="E3" s="483"/>
      <c r="F3" s="483"/>
      <c r="G3" s="483"/>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317</v>
      </c>
      <c r="B8" s="5" t="s">
        <v>318</v>
      </c>
      <c r="C8" s="5" t="s">
        <v>319</v>
      </c>
      <c r="D8" s="5" t="s">
        <v>320</v>
      </c>
      <c r="E8" s="484" t="s">
        <v>321</v>
      </c>
      <c r="F8" s="484"/>
      <c r="G8" s="484"/>
    </row>
    <row r="9" spans="1:7" ht="80.5" customHeight="1">
      <c r="A9" s="331" t="s">
        <v>322</v>
      </c>
      <c r="B9" s="332" t="s">
        <v>323</v>
      </c>
      <c r="C9" s="331" t="s">
        <v>324</v>
      </c>
      <c r="D9" s="331" t="s">
        <v>325</v>
      </c>
      <c r="E9" s="480" t="s">
        <v>326</v>
      </c>
      <c r="F9" s="481"/>
      <c r="G9" s="482"/>
    </row>
    <row r="10" spans="1:7" ht="70" customHeight="1">
      <c r="A10" s="331" t="s">
        <v>327</v>
      </c>
      <c r="B10" s="332" t="s">
        <v>323</v>
      </c>
      <c r="C10" s="331" t="s">
        <v>324</v>
      </c>
      <c r="D10" s="331" t="s">
        <v>328</v>
      </c>
      <c r="E10" s="480" t="s">
        <v>329</v>
      </c>
      <c r="F10" s="481"/>
      <c r="G10" s="482"/>
    </row>
    <row r="11" spans="1:7">
      <c r="A11" s="331"/>
      <c r="B11" s="332"/>
      <c r="C11" s="331"/>
      <c r="D11" s="331"/>
      <c r="E11" s="480"/>
      <c r="F11" s="481"/>
      <c r="G11" s="482"/>
    </row>
    <row r="12" spans="1:7">
      <c r="A12" s="60"/>
      <c r="B12" s="60"/>
      <c r="C12" s="60"/>
      <c r="D12" s="60"/>
      <c r="E12" s="485"/>
      <c r="F12" s="486"/>
      <c r="G12" s="487"/>
    </row>
    <row r="13" spans="1:7">
      <c r="A13" s="60"/>
      <c r="B13" s="60"/>
      <c r="C13" s="60"/>
      <c r="D13" s="60"/>
      <c r="E13" s="485"/>
      <c r="F13" s="486"/>
      <c r="G13" s="487"/>
    </row>
    <row r="14" spans="1:7">
      <c r="A14" s="60"/>
      <c r="B14" s="60"/>
      <c r="C14" s="60"/>
      <c r="D14" s="60"/>
      <c r="E14" s="485"/>
      <c r="F14" s="486"/>
      <c r="G14" s="487"/>
    </row>
    <row r="15" spans="1:7">
      <c r="A15" s="60"/>
      <c r="B15" s="60"/>
      <c r="C15" s="60"/>
      <c r="D15" s="60"/>
      <c r="E15" s="485"/>
      <c r="F15" s="486"/>
      <c r="G15" s="487"/>
    </row>
    <row r="16" spans="1:7">
      <c r="A16" s="60"/>
      <c r="B16" s="60"/>
      <c r="C16" s="60"/>
      <c r="D16" s="60"/>
      <c r="E16" s="485"/>
      <c r="F16" s="486"/>
      <c r="G16" s="487"/>
    </row>
    <row r="17" spans="1:7">
      <c r="A17" s="60"/>
      <c r="B17" s="60"/>
      <c r="C17" s="60"/>
      <c r="D17" s="60"/>
      <c r="E17" s="485"/>
      <c r="F17" s="486"/>
      <c r="G17" s="487"/>
    </row>
    <row r="18" spans="1:7">
      <c r="A18" s="60"/>
      <c r="B18" s="60"/>
      <c r="C18" s="60"/>
      <c r="D18" s="60"/>
      <c r="E18" s="485"/>
      <c r="F18" s="486"/>
      <c r="G18" s="487"/>
    </row>
    <row r="19" spans="1:7">
      <c r="A19" s="60"/>
      <c r="B19" s="60"/>
      <c r="C19" s="60"/>
      <c r="D19" s="60"/>
      <c r="E19" s="485"/>
      <c r="F19" s="486"/>
      <c r="G19" s="487"/>
    </row>
    <row r="20" spans="1:7">
      <c r="A20" s="60"/>
      <c r="B20" s="60"/>
      <c r="C20" s="60"/>
      <c r="D20" s="60"/>
      <c r="E20" s="485"/>
      <c r="F20" s="486"/>
      <c r="G20" s="487"/>
    </row>
    <row r="21" spans="1:7">
      <c r="A21" s="60"/>
      <c r="B21" s="60"/>
      <c r="C21" s="60"/>
      <c r="D21" s="60"/>
      <c r="E21" s="485"/>
      <c r="F21" s="486"/>
      <c r="G21" s="487"/>
    </row>
    <row r="22" spans="1:7">
      <c r="A22" s="60"/>
      <c r="B22" s="60"/>
      <c r="C22" s="60"/>
      <c r="D22" s="60"/>
      <c r="E22" s="485"/>
      <c r="F22" s="486"/>
      <c r="G22" s="487"/>
    </row>
    <row r="23" spans="1:7">
      <c r="A23" s="60"/>
      <c r="B23" s="60"/>
      <c r="C23" s="60"/>
      <c r="D23" s="60"/>
      <c r="E23" s="485"/>
      <c r="F23" s="486"/>
      <c r="G23" s="487"/>
    </row>
    <row r="24" spans="1:7">
      <c r="A24" s="60"/>
      <c r="B24" s="60"/>
      <c r="C24" s="60"/>
      <c r="D24" s="60"/>
      <c r="E24" s="485"/>
      <c r="F24" s="486"/>
      <c r="G24" s="487"/>
    </row>
    <row r="25" spans="1:7">
      <c r="A25" s="60"/>
      <c r="B25" s="60"/>
      <c r="C25" s="60"/>
      <c r="D25" s="60"/>
      <c r="E25" s="485"/>
      <c r="F25" s="486"/>
      <c r="G25" s="487"/>
    </row>
    <row r="26" spans="1:7">
      <c r="A26" s="60"/>
      <c r="B26" s="60"/>
      <c r="C26" s="60"/>
      <c r="D26" s="60"/>
      <c r="E26" s="485"/>
      <c r="F26" s="486"/>
      <c r="G26" s="487"/>
    </row>
    <row r="27" spans="1:7">
      <c r="A27" s="60"/>
      <c r="B27" s="60"/>
      <c r="C27" s="60"/>
      <c r="D27" s="60"/>
      <c r="E27" s="485"/>
      <c r="F27" s="486"/>
      <c r="G27" s="487"/>
    </row>
    <row r="28" spans="1:7">
      <c r="A28" s="60"/>
      <c r="B28" s="60"/>
      <c r="C28" s="60"/>
      <c r="D28" s="60"/>
      <c r="E28" s="485"/>
      <c r="F28" s="486"/>
      <c r="G28" s="487"/>
    </row>
    <row r="29" spans="1:7">
      <c r="A29" s="60"/>
      <c r="B29" s="60"/>
      <c r="C29" s="60"/>
      <c r="D29" s="60"/>
      <c r="E29" s="485"/>
      <c r="F29" s="486"/>
      <c r="G29" s="487"/>
    </row>
    <row r="30" spans="1:7">
      <c r="A30" s="60"/>
      <c r="B30" s="60"/>
      <c r="C30" s="60"/>
      <c r="D30" s="60"/>
      <c r="E30" s="485"/>
      <c r="F30" s="486"/>
      <c r="G30" s="487"/>
    </row>
    <row r="31" spans="1:7">
      <c r="A31" s="60"/>
      <c r="B31" s="60"/>
      <c r="C31" s="60"/>
      <c r="D31" s="60"/>
      <c r="E31" s="485"/>
      <c r="F31" s="486"/>
      <c r="G31" s="487"/>
    </row>
    <row r="32" spans="1:7">
      <c r="A32" s="60"/>
      <c r="B32" s="60"/>
      <c r="C32" s="60"/>
      <c r="D32" s="60"/>
      <c r="E32" s="485"/>
      <c r="F32" s="486"/>
      <c r="G32" s="487"/>
    </row>
    <row r="33" spans="1:7">
      <c r="A33" s="60"/>
      <c r="B33" s="60"/>
      <c r="C33" s="60"/>
      <c r="D33" s="60"/>
      <c r="E33" s="485"/>
      <c r="F33" s="486"/>
      <c r="G33" s="487"/>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E10:G10"/>
    <mergeCell ref="A1:XFD1"/>
    <mergeCell ref="A3:G3"/>
    <mergeCell ref="E8:G8"/>
    <mergeCell ref="E9:G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zoomScale="80" zoomScaleNormal="80" workbookViewId="0">
      <selection activeCell="C8" sqref="C8"/>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91" t="s">
        <v>330</v>
      </c>
      <c r="J2" s="492"/>
      <c r="K2" s="492"/>
      <c r="L2" s="492"/>
      <c r="M2" s="492"/>
      <c r="N2" s="492"/>
      <c r="O2" s="492"/>
      <c r="P2" s="492"/>
      <c r="Q2" s="492"/>
      <c r="R2" s="492"/>
      <c r="S2" s="492"/>
      <c r="T2" s="492"/>
      <c r="U2" s="493"/>
    </row>
    <row r="3" spans="1:21" ht="13.5" customHeight="1" outlineLevel="1" thickBot="1">
      <c r="A3" s="3"/>
      <c r="B3" s="7"/>
      <c r="F3" s="24"/>
      <c r="G3" s="10"/>
      <c r="I3" s="494" t="s">
        <v>331</v>
      </c>
      <c r="J3" s="495"/>
      <c r="K3" s="495"/>
      <c r="L3" s="495"/>
      <c r="M3" s="495"/>
      <c r="N3" s="496"/>
      <c r="O3" s="1"/>
      <c r="P3" s="500" t="s">
        <v>332</v>
      </c>
      <c r="Q3" s="501"/>
      <c r="R3" s="501"/>
      <c r="S3" s="501"/>
      <c r="T3" s="501"/>
      <c r="U3" s="502"/>
    </row>
    <row r="4" spans="1:21" ht="56.25" customHeight="1" outlineLevel="1">
      <c r="A4" s="31" t="s">
        <v>157</v>
      </c>
      <c r="B4" s="86" t="s">
        <v>333</v>
      </c>
      <c r="E4" s="53" t="s">
        <v>334</v>
      </c>
      <c r="F4" s="91">
        <v>45632</v>
      </c>
      <c r="G4" s="28"/>
      <c r="H4" s="10"/>
      <c r="I4" s="497"/>
      <c r="J4" s="498"/>
      <c r="K4" s="498"/>
      <c r="L4" s="498"/>
      <c r="M4" s="498"/>
      <c r="N4" s="499"/>
      <c r="P4" s="503"/>
      <c r="Q4" s="504"/>
      <c r="R4" s="504"/>
      <c r="S4" s="504"/>
      <c r="T4" s="504"/>
      <c r="U4" s="505"/>
    </row>
    <row r="5" spans="1:21" outlineLevel="1">
      <c r="A5" s="13" t="s">
        <v>335</v>
      </c>
      <c r="B5" s="88" t="s">
        <v>336</v>
      </c>
      <c r="E5" s="14"/>
      <c r="H5" s="10"/>
      <c r="I5" s="506" t="s">
        <v>337</v>
      </c>
      <c r="J5" s="507"/>
      <c r="K5" s="507"/>
      <c r="L5" s="507"/>
      <c r="M5" s="507"/>
      <c r="N5" s="508"/>
      <c r="P5" s="506" t="s">
        <v>338</v>
      </c>
      <c r="Q5" s="507"/>
      <c r="R5" s="507"/>
      <c r="S5" s="507"/>
      <c r="T5" s="507"/>
      <c r="U5" s="508"/>
    </row>
    <row r="6" spans="1:21" outlineLevel="1">
      <c r="A6" s="13" t="s">
        <v>339</v>
      </c>
      <c r="B6" s="88" t="s">
        <v>340</v>
      </c>
      <c r="E6" s="53" t="s">
        <v>341</v>
      </c>
      <c r="F6" s="90" t="s">
        <v>342</v>
      </c>
      <c r="H6" s="10"/>
      <c r="I6" s="509"/>
      <c r="J6" s="510"/>
      <c r="K6" s="510"/>
      <c r="L6" s="510"/>
      <c r="M6" s="510"/>
      <c r="N6" s="511"/>
      <c r="P6" s="509"/>
      <c r="Q6" s="510"/>
      <c r="R6" s="510"/>
      <c r="S6" s="510"/>
      <c r="T6" s="510"/>
      <c r="U6" s="511"/>
    </row>
    <row r="7" spans="1:21" outlineLevel="1">
      <c r="A7" s="13" t="s">
        <v>343</v>
      </c>
      <c r="B7" s="88" t="s">
        <v>344</v>
      </c>
      <c r="E7" s="14"/>
      <c r="H7" s="10"/>
      <c r="I7" s="509"/>
      <c r="J7" s="510"/>
      <c r="K7" s="510"/>
      <c r="L7" s="510"/>
      <c r="M7" s="510"/>
      <c r="N7" s="511"/>
      <c r="P7" s="509"/>
      <c r="Q7" s="510"/>
      <c r="R7" s="510"/>
      <c r="S7" s="510"/>
      <c r="T7" s="510"/>
      <c r="U7" s="511"/>
    </row>
    <row r="8" spans="1:21" ht="41" outlineLevel="1" thickBot="1">
      <c r="A8" s="34" t="s">
        <v>345</v>
      </c>
      <c r="B8" s="327" t="s">
        <v>346</v>
      </c>
      <c r="E8" s="14"/>
      <c r="H8" s="10"/>
      <c r="I8" s="509"/>
      <c r="J8" s="510"/>
      <c r="K8" s="510"/>
      <c r="L8" s="510"/>
      <c r="M8" s="510"/>
      <c r="N8" s="511"/>
      <c r="P8" s="509"/>
      <c r="Q8" s="510"/>
      <c r="R8" s="510"/>
      <c r="S8" s="510"/>
      <c r="T8" s="510"/>
      <c r="U8" s="511"/>
    </row>
    <row r="9" spans="1:21" outlineLevel="1">
      <c r="E9" s="14"/>
      <c r="H9" s="10"/>
      <c r="I9" s="509"/>
      <c r="J9" s="510"/>
      <c r="K9" s="510"/>
      <c r="L9" s="510"/>
      <c r="M9" s="510"/>
      <c r="N9" s="511"/>
      <c r="P9" s="509"/>
      <c r="Q9" s="510"/>
      <c r="R9" s="510"/>
      <c r="S9" s="510"/>
      <c r="T9" s="510"/>
      <c r="U9" s="511"/>
    </row>
    <row r="10" spans="1:21" ht="14" outlineLevel="1" thickBot="1">
      <c r="A10" s="32" t="s">
        <v>347</v>
      </c>
      <c r="B10" s="35">
        <v>2027</v>
      </c>
      <c r="E10" s="14"/>
      <c r="H10" s="10"/>
      <c r="I10" s="509"/>
      <c r="J10" s="510"/>
      <c r="K10" s="510"/>
      <c r="L10" s="510"/>
      <c r="M10" s="510"/>
      <c r="N10" s="511"/>
      <c r="P10" s="509"/>
      <c r="Q10" s="510"/>
      <c r="R10" s="510"/>
      <c r="S10" s="510"/>
      <c r="T10" s="510"/>
      <c r="U10" s="511"/>
    </row>
    <row r="11" spans="1:21" outlineLevel="1">
      <c r="A11" s="16"/>
      <c r="H11" s="10"/>
      <c r="I11" s="509"/>
      <c r="J11" s="510"/>
      <c r="K11" s="510"/>
      <c r="L11" s="510"/>
      <c r="M11" s="510"/>
      <c r="N11" s="511"/>
      <c r="P11" s="509"/>
      <c r="Q11" s="510"/>
      <c r="R11" s="510"/>
      <c r="S11" s="510"/>
      <c r="T11" s="510"/>
      <c r="U11" s="511"/>
    </row>
    <row r="12" spans="1:21" ht="40.5" outlineLevel="1">
      <c r="A12" s="26" t="s">
        <v>348</v>
      </c>
      <c r="B12" s="26" t="s">
        <v>349</v>
      </c>
      <c r="C12" s="26" t="s">
        <v>350</v>
      </c>
      <c r="D12" s="26" t="s">
        <v>351</v>
      </c>
      <c r="E12" s="26" t="s">
        <v>352</v>
      </c>
      <c r="F12" s="26" t="s">
        <v>353</v>
      </c>
      <c r="G12" s="26" t="s">
        <v>354</v>
      </c>
      <c r="I12" s="509"/>
      <c r="J12" s="510"/>
      <c r="K12" s="510"/>
      <c r="L12" s="510"/>
      <c r="M12" s="510"/>
      <c r="N12" s="511"/>
      <c r="P12" s="509"/>
      <c r="Q12" s="510"/>
      <c r="R12" s="510"/>
      <c r="S12" s="510"/>
      <c r="T12" s="510"/>
      <c r="U12" s="511"/>
    </row>
    <row r="13" spans="1:21" outlineLevel="1">
      <c r="A13" s="58">
        <v>2035</v>
      </c>
      <c r="B13" s="21">
        <f t="shared" ref="B13:B18" si="0">INDEX($E$204:$AW$204,1,MATCH($A13,$E$53:$BB$53,0))</f>
        <v>-825.0313940031233</v>
      </c>
      <c r="C13" s="21">
        <f>B13-Baseline!B13</f>
        <v>0</v>
      </c>
      <c r="D13" s="21">
        <f t="shared" ref="D13:D18" si="1">INDEX($E$205:$AW$205,1,MATCH($A13,$E$53:$BB$53,0))</f>
        <v>-470.499628510972</v>
      </c>
      <c r="E13" s="21">
        <f>D13-Baseline!D13</f>
        <v>0</v>
      </c>
      <c r="F13" s="21">
        <f t="shared" ref="F13:F18" si="2">INDEX($E$206:$AW$206,1,MATCH($A13,$E$53:$BB$53,0))</f>
        <v>-1179.5926409465001</v>
      </c>
      <c r="G13" s="21">
        <f>F13-Baseline!F13</f>
        <v>0</v>
      </c>
      <c r="H13" s="298"/>
      <c r="I13" s="509"/>
      <c r="J13" s="510"/>
      <c r="K13" s="510"/>
      <c r="L13" s="510"/>
      <c r="M13" s="510"/>
      <c r="N13" s="511"/>
      <c r="P13" s="509"/>
      <c r="Q13" s="510"/>
      <c r="R13" s="510"/>
      <c r="S13" s="510"/>
      <c r="T13" s="510"/>
      <c r="U13" s="511"/>
    </row>
    <row r="14" spans="1:21" outlineLevel="1">
      <c r="A14" s="58">
        <v>2040</v>
      </c>
      <c r="B14" s="21">
        <f t="shared" si="0"/>
        <v>-1210.5958655278994</v>
      </c>
      <c r="C14" s="21">
        <f>B14-Baseline!B14</f>
        <v>0</v>
      </c>
      <c r="D14" s="21">
        <f t="shared" si="1"/>
        <v>-687.5462270552398</v>
      </c>
      <c r="E14" s="21">
        <f>D14-Baseline!D14</f>
        <v>0</v>
      </c>
      <c r="F14" s="21">
        <f t="shared" si="2"/>
        <v>-1734.1567676823113</v>
      </c>
      <c r="G14" s="21">
        <f>F14-Baseline!F14</f>
        <v>0</v>
      </c>
      <c r="I14" s="509"/>
      <c r="J14" s="510"/>
      <c r="K14" s="510"/>
      <c r="L14" s="510"/>
      <c r="M14" s="510"/>
      <c r="N14" s="511"/>
      <c r="P14" s="509"/>
      <c r="Q14" s="510"/>
      <c r="R14" s="510"/>
      <c r="S14" s="510"/>
      <c r="T14" s="510"/>
      <c r="U14" s="511"/>
    </row>
    <row r="15" spans="1:21" outlineLevel="1">
      <c r="A15" s="58">
        <v>2045</v>
      </c>
      <c r="B15" s="21">
        <f t="shared" si="0"/>
        <v>-1557.5491726526977</v>
      </c>
      <c r="C15" s="21">
        <f>B15-Baseline!B15</f>
        <v>0</v>
      </c>
      <c r="D15" s="21">
        <f t="shared" si="1"/>
        <v>-881.22923448429026</v>
      </c>
      <c r="E15" s="21">
        <f>D15-Baseline!D15</f>
        <v>0</v>
      </c>
      <c r="F15" s="21">
        <f t="shared" si="2"/>
        <v>-2234.1623353413752</v>
      </c>
      <c r="G15" s="21">
        <f>F15-Baseline!F15</f>
        <v>0</v>
      </c>
      <c r="I15" s="509"/>
      <c r="J15" s="510"/>
      <c r="K15" s="510"/>
      <c r="L15" s="510"/>
      <c r="M15" s="510"/>
      <c r="N15" s="511"/>
      <c r="P15" s="509"/>
      <c r="Q15" s="510"/>
      <c r="R15" s="510"/>
      <c r="S15" s="510"/>
      <c r="T15" s="510"/>
      <c r="U15" s="511"/>
    </row>
    <row r="16" spans="1:21" outlineLevel="1">
      <c r="A16" s="58">
        <v>2050</v>
      </c>
      <c r="B16" s="21">
        <f t="shared" si="0"/>
        <v>-1869.5776507670103</v>
      </c>
      <c r="C16" s="21">
        <f>B16-Baseline!B16</f>
        <v>0</v>
      </c>
      <c r="D16" s="21">
        <f t="shared" si="1"/>
        <v>-1054.1675296470319</v>
      </c>
      <c r="E16" s="21">
        <f>D16-Baseline!D16</f>
        <v>0</v>
      </c>
      <c r="F16" s="21">
        <f t="shared" si="2"/>
        <v>-2684.9458783562118</v>
      </c>
      <c r="G16" s="21">
        <f>F16-Baseline!F16</f>
        <v>0</v>
      </c>
      <c r="I16" s="509"/>
      <c r="J16" s="510"/>
      <c r="K16" s="510"/>
      <c r="L16" s="510"/>
      <c r="M16" s="510"/>
      <c r="N16" s="511"/>
      <c r="P16" s="509"/>
      <c r="Q16" s="510"/>
      <c r="R16" s="510"/>
      <c r="S16" s="510"/>
      <c r="T16" s="510"/>
      <c r="U16" s="511"/>
    </row>
    <row r="17" spans="1:21" outlineLevel="1">
      <c r="A17" s="58">
        <v>2060</v>
      </c>
      <c r="B17" s="21">
        <f t="shared" si="0"/>
        <v>-2402.6043101070582</v>
      </c>
      <c r="C17" s="21">
        <f>B17-Baseline!B17</f>
        <v>0</v>
      </c>
      <c r="D17" s="21">
        <f t="shared" si="1"/>
        <v>-1346.5302705357692</v>
      </c>
      <c r="E17" s="21">
        <f>D17-Baseline!D17</f>
        <v>0</v>
      </c>
      <c r="F17" s="21">
        <f t="shared" si="2"/>
        <v>-3456.4280070277223</v>
      </c>
      <c r="G17" s="21">
        <f>F17-Baseline!F17</f>
        <v>0</v>
      </c>
      <c r="I17" s="509"/>
      <c r="J17" s="510"/>
      <c r="K17" s="510"/>
      <c r="L17" s="510"/>
      <c r="M17" s="510"/>
      <c r="N17" s="511"/>
      <c r="P17" s="509"/>
      <c r="Q17" s="510"/>
      <c r="R17" s="510"/>
      <c r="S17" s="510"/>
      <c r="T17" s="510"/>
      <c r="U17" s="511"/>
    </row>
    <row r="18" spans="1:21" outlineLevel="1">
      <c r="A18" s="58">
        <v>2070</v>
      </c>
      <c r="B18" s="21">
        <f t="shared" si="0"/>
        <v>-2843.4490852122854</v>
      </c>
      <c r="C18" s="21">
        <f>B18-Baseline!B18</f>
        <v>0</v>
      </c>
      <c r="D18" s="21">
        <f t="shared" si="1"/>
        <v>-1585.5190819703294</v>
      </c>
      <c r="E18" s="21">
        <f>D18-Baseline!D18</f>
        <v>0</v>
      </c>
      <c r="F18" s="21">
        <f t="shared" si="2"/>
        <v>-4095.6798813558103</v>
      </c>
      <c r="G18" s="21">
        <f>F18-Baseline!F18</f>
        <v>0</v>
      </c>
      <c r="I18" s="512"/>
      <c r="J18" s="513"/>
      <c r="K18" s="513"/>
      <c r="L18" s="513"/>
      <c r="M18" s="513"/>
      <c r="N18" s="514"/>
      <c r="P18" s="512"/>
      <c r="Q18" s="513"/>
      <c r="R18" s="513"/>
      <c r="S18" s="513"/>
      <c r="T18" s="513"/>
      <c r="U18" s="514"/>
    </row>
    <row r="19" spans="1:21" ht="14" outlineLevel="1" thickBot="1">
      <c r="A19" s="524"/>
      <c r="B19" s="524"/>
      <c r="I19" s="250"/>
      <c r="J19" s="251"/>
      <c r="K19" s="251"/>
      <c r="L19" s="251"/>
      <c r="M19" s="251"/>
      <c r="N19" s="251"/>
      <c r="P19" s="249"/>
      <c r="Q19" s="249"/>
      <c r="R19" s="249"/>
      <c r="S19" s="249"/>
      <c r="T19" s="249"/>
      <c r="U19" s="232"/>
    </row>
    <row r="20" spans="1:21" ht="26.25" customHeight="1" outlineLevel="1">
      <c r="A20" s="54" t="s">
        <v>355</v>
      </c>
      <c r="B20" s="55">
        <v>0.33700000000000002</v>
      </c>
      <c r="E20" s="154"/>
      <c r="I20" s="515" t="s">
        <v>356</v>
      </c>
      <c r="J20" s="516"/>
      <c r="K20" s="516"/>
      <c r="L20" s="516"/>
      <c r="M20" s="516"/>
      <c r="N20" s="517"/>
      <c r="P20" s="515" t="s">
        <v>357</v>
      </c>
      <c r="Q20" s="516"/>
      <c r="R20" s="516"/>
      <c r="S20" s="516"/>
      <c r="T20" s="516"/>
      <c r="U20" s="517"/>
    </row>
    <row r="21" spans="1:21" ht="12.75" customHeight="1" outlineLevel="1">
      <c r="A21" s="154"/>
      <c r="B21" s="155"/>
      <c r="I21" s="506" t="s">
        <v>358</v>
      </c>
      <c r="J21" s="507"/>
      <c r="K21" s="507"/>
      <c r="L21" s="507"/>
      <c r="M21" s="507"/>
      <c r="N21" s="508"/>
      <c r="P21" s="506" t="s">
        <v>359</v>
      </c>
      <c r="Q21" s="543"/>
      <c r="R21" s="543"/>
      <c r="S21" s="543"/>
      <c r="T21" s="543"/>
      <c r="U21" s="544"/>
    </row>
    <row r="22" spans="1:21" ht="12.75" customHeight="1" outlineLevel="1">
      <c r="A22" s="154"/>
      <c r="B22" s="155"/>
      <c r="I22" s="509"/>
      <c r="J22" s="510"/>
      <c r="K22" s="510"/>
      <c r="L22" s="510"/>
      <c r="M22" s="510"/>
      <c r="N22" s="511"/>
      <c r="P22" s="545"/>
      <c r="Q22" s="546"/>
      <c r="R22" s="546"/>
      <c r="S22" s="546"/>
      <c r="T22" s="546"/>
      <c r="U22" s="547"/>
    </row>
    <row r="23" spans="1:21" outlineLevel="1">
      <c r="A23" s="154"/>
      <c r="B23" s="533" t="s">
        <v>360</v>
      </c>
      <c r="C23" s="534"/>
      <c r="D23" s="534"/>
      <c r="E23" s="534"/>
      <c r="F23" s="534"/>
      <c r="G23" s="535"/>
      <c r="I23" s="509"/>
      <c r="J23" s="510"/>
      <c r="K23" s="510"/>
      <c r="L23" s="510"/>
      <c r="M23" s="510"/>
      <c r="N23" s="511"/>
      <c r="P23" s="545"/>
      <c r="Q23" s="546"/>
      <c r="R23" s="546"/>
      <c r="S23" s="546"/>
      <c r="T23" s="546"/>
      <c r="U23" s="547"/>
    </row>
    <row r="24" spans="1:21" outlineLevel="1">
      <c r="B24" s="17">
        <v>2027</v>
      </c>
      <c r="C24" s="17">
        <v>2028</v>
      </c>
      <c r="D24" s="17">
        <v>2029</v>
      </c>
      <c r="E24" s="17">
        <v>2030</v>
      </c>
      <c r="F24" s="17">
        <v>2031</v>
      </c>
      <c r="G24" s="17" t="s">
        <v>361</v>
      </c>
      <c r="I24" s="509"/>
      <c r="J24" s="510"/>
      <c r="K24" s="510"/>
      <c r="L24" s="510"/>
      <c r="M24" s="510"/>
      <c r="N24" s="511"/>
      <c r="P24" s="545"/>
      <c r="Q24" s="546"/>
      <c r="R24" s="546"/>
      <c r="S24" s="546"/>
      <c r="T24" s="546"/>
      <c r="U24" s="547"/>
    </row>
    <row r="25" spans="1:21" ht="14" outlineLevel="1" thickBot="1">
      <c r="B25" s="30" t="s">
        <v>362</v>
      </c>
      <c r="C25" s="30" t="s">
        <v>362</v>
      </c>
      <c r="D25" s="30" t="s">
        <v>362</v>
      </c>
      <c r="E25" s="30" t="s">
        <v>362</v>
      </c>
      <c r="F25" s="30" t="s">
        <v>362</v>
      </c>
      <c r="G25" s="30" t="s">
        <v>362</v>
      </c>
      <c r="I25" s="509"/>
      <c r="J25" s="510"/>
      <c r="K25" s="510"/>
      <c r="L25" s="510"/>
      <c r="M25" s="510"/>
      <c r="N25" s="511"/>
      <c r="P25" s="545"/>
      <c r="Q25" s="546"/>
      <c r="R25" s="546"/>
      <c r="S25" s="546"/>
      <c r="T25" s="546"/>
      <c r="U25" s="547"/>
    </row>
    <row r="26" spans="1:21" outlineLevel="1">
      <c r="A26" s="54" t="s">
        <v>363</v>
      </c>
      <c r="B26" s="21">
        <f>E64</f>
        <v>-0.93658399999999997</v>
      </c>
      <c r="C26" s="21">
        <f>F64</f>
        <v>-0.93658399999999997</v>
      </c>
      <c r="D26" s="21">
        <f>G64</f>
        <v>-0.93658399999999997</v>
      </c>
      <c r="E26" s="21">
        <f>H64</f>
        <v>-0.93658399999999997</v>
      </c>
      <c r="F26" s="21">
        <f>I64</f>
        <v>-0.93658399999999997</v>
      </c>
      <c r="G26" s="21">
        <f>SUM(J64:BB64)</f>
        <v>0</v>
      </c>
      <c r="I26" s="509"/>
      <c r="J26" s="510"/>
      <c r="K26" s="510"/>
      <c r="L26" s="510"/>
      <c r="M26" s="510"/>
      <c r="N26" s="511"/>
      <c r="P26" s="545"/>
      <c r="Q26" s="546"/>
      <c r="R26" s="546"/>
      <c r="S26" s="546"/>
      <c r="T26" s="546"/>
      <c r="U26" s="547"/>
    </row>
    <row r="27" spans="1:21" outlineLevel="1">
      <c r="A27" s="54" t="s">
        <v>364</v>
      </c>
      <c r="B27" s="21">
        <f>E71+E77</f>
        <v>-14.894267389414768</v>
      </c>
      <c r="C27" s="21">
        <f>F71+F77</f>
        <v>-14.752866503875127</v>
      </c>
      <c r="D27" s="21">
        <f>G71+G77</f>
        <v>-14.487829919529696</v>
      </c>
      <c r="E27" s="21">
        <f>H71+H77</f>
        <v>-14.126636942317388</v>
      </c>
      <c r="F27" s="21">
        <f>I71+I77</f>
        <v>-13.695461706928404</v>
      </c>
      <c r="G27" s="21">
        <f>SUM(J71:BB71)+SUM(J77:BB77)</f>
        <v>-628.81816202937955</v>
      </c>
      <c r="I27" s="509"/>
      <c r="J27" s="510"/>
      <c r="K27" s="510"/>
      <c r="L27" s="510"/>
      <c r="M27" s="510"/>
      <c r="N27" s="511"/>
      <c r="P27" s="545"/>
      <c r="Q27" s="546"/>
      <c r="R27" s="546"/>
      <c r="S27" s="546"/>
      <c r="T27" s="546"/>
      <c r="U27" s="547"/>
    </row>
    <row r="28" spans="1:21" outlineLevel="1">
      <c r="A28" s="154"/>
      <c r="B28" s="248"/>
      <c r="C28" s="248"/>
      <c r="D28" s="248"/>
      <c r="E28" s="248"/>
      <c r="F28" s="248"/>
      <c r="G28" s="248"/>
      <c r="I28" s="509"/>
      <c r="J28" s="510"/>
      <c r="K28" s="510"/>
      <c r="L28" s="510"/>
      <c r="M28" s="510"/>
      <c r="N28" s="511"/>
      <c r="P28" s="545"/>
      <c r="Q28" s="546"/>
      <c r="R28" s="546"/>
      <c r="S28" s="546"/>
      <c r="T28" s="546"/>
      <c r="U28" s="547"/>
    </row>
    <row r="29" spans="1:21" ht="14" outlineLevel="1" thickBot="1">
      <c r="A29" s="154"/>
      <c r="B29" s="248"/>
      <c r="C29" s="248"/>
      <c r="D29" s="248"/>
      <c r="E29" s="248"/>
      <c r="F29" s="248"/>
      <c r="G29" s="248"/>
      <c r="I29" s="509"/>
      <c r="J29" s="510"/>
      <c r="K29" s="510"/>
      <c r="L29" s="510"/>
      <c r="M29" s="510"/>
      <c r="N29" s="511"/>
      <c r="P29" s="545"/>
      <c r="Q29" s="546"/>
      <c r="R29" s="546"/>
      <c r="S29" s="546"/>
      <c r="T29" s="546"/>
      <c r="U29" s="547"/>
    </row>
    <row r="30" spans="1:21" ht="14" outlineLevel="1" thickBot="1">
      <c r="A30" s="308"/>
      <c r="B30" s="309" t="s">
        <v>365</v>
      </c>
      <c r="C30" s="310" t="s">
        <v>366</v>
      </c>
      <c r="D30" s="537" t="s">
        <v>321</v>
      </c>
      <c r="E30" s="538"/>
      <c r="F30" s="538"/>
      <c r="G30" s="539"/>
      <c r="I30" s="509"/>
      <c r="J30" s="510"/>
      <c r="K30" s="510"/>
      <c r="L30" s="510"/>
      <c r="M30" s="510"/>
      <c r="N30" s="511"/>
      <c r="P30" s="545"/>
      <c r="Q30" s="546"/>
      <c r="R30" s="546"/>
      <c r="S30" s="546"/>
      <c r="T30" s="546"/>
      <c r="U30" s="547"/>
    </row>
    <row r="31" spans="1:21" outlineLevel="1">
      <c r="A31" s="530" t="s">
        <v>367</v>
      </c>
      <c r="B31" s="312" t="s">
        <v>368</v>
      </c>
      <c r="C31" s="307">
        <v>200</v>
      </c>
      <c r="D31" s="551" t="s">
        <v>369</v>
      </c>
      <c r="E31" s="552"/>
      <c r="F31" s="552"/>
      <c r="G31" s="553"/>
      <c r="I31" s="509"/>
      <c r="J31" s="510"/>
      <c r="K31" s="510"/>
      <c r="L31" s="510"/>
      <c r="M31" s="510"/>
      <c r="N31" s="511"/>
      <c r="P31" s="545"/>
      <c r="Q31" s="546"/>
      <c r="R31" s="546"/>
      <c r="S31" s="546"/>
      <c r="T31" s="546"/>
      <c r="U31" s="547"/>
    </row>
    <row r="32" spans="1:21" outlineLevel="1">
      <c r="A32" s="530"/>
      <c r="B32" s="312" t="s">
        <v>370</v>
      </c>
      <c r="C32" s="252">
        <v>900</v>
      </c>
      <c r="D32" s="509"/>
      <c r="E32" s="510"/>
      <c r="F32" s="510"/>
      <c r="G32" s="554"/>
      <c r="I32" s="509"/>
      <c r="J32" s="510"/>
      <c r="K32" s="510"/>
      <c r="L32" s="510"/>
      <c r="M32" s="510"/>
      <c r="N32" s="511"/>
      <c r="P32" s="545"/>
      <c r="Q32" s="546"/>
      <c r="R32" s="546"/>
      <c r="S32" s="546"/>
      <c r="T32" s="546"/>
      <c r="U32" s="547"/>
    </row>
    <row r="33" spans="1:21" outlineLevel="1">
      <c r="A33" s="530"/>
      <c r="B33" s="312" t="s">
        <v>371</v>
      </c>
      <c r="C33" s="252">
        <v>0</v>
      </c>
      <c r="D33" s="509"/>
      <c r="E33" s="510"/>
      <c r="F33" s="510"/>
      <c r="G33" s="554"/>
      <c r="I33" s="509"/>
      <c r="J33" s="510"/>
      <c r="K33" s="510"/>
      <c r="L33" s="510"/>
      <c r="M33" s="510"/>
      <c r="N33" s="511"/>
      <c r="P33" s="545"/>
      <c r="Q33" s="546"/>
      <c r="R33" s="546"/>
      <c r="S33" s="546"/>
      <c r="T33" s="546"/>
      <c r="U33" s="547"/>
    </row>
    <row r="34" spans="1:21" outlineLevel="1">
      <c r="A34" s="530"/>
      <c r="B34" s="312" t="s">
        <v>372</v>
      </c>
      <c r="C34" s="252">
        <v>0</v>
      </c>
      <c r="D34" s="509"/>
      <c r="E34" s="510"/>
      <c r="F34" s="510"/>
      <c r="G34" s="554"/>
      <c r="I34" s="509"/>
      <c r="J34" s="510"/>
      <c r="K34" s="510"/>
      <c r="L34" s="510"/>
      <c r="M34" s="510"/>
      <c r="N34" s="511"/>
      <c r="P34" s="545"/>
      <c r="Q34" s="546"/>
      <c r="R34" s="546"/>
      <c r="S34" s="546"/>
      <c r="T34" s="546"/>
      <c r="U34" s="547"/>
    </row>
    <row r="35" spans="1:21" outlineLevel="1">
      <c r="A35" s="530"/>
      <c r="B35" s="312" t="s">
        <v>373</v>
      </c>
      <c r="C35" s="252">
        <v>0</v>
      </c>
      <c r="D35" s="509"/>
      <c r="E35" s="510"/>
      <c r="F35" s="510"/>
      <c r="G35" s="554"/>
      <c r="I35" s="509"/>
      <c r="J35" s="510"/>
      <c r="K35" s="510"/>
      <c r="L35" s="510"/>
      <c r="M35" s="510"/>
      <c r="N35" s="511"/>
      <c r="P35" s="545"/>
      <c r="Q35" s="546"/>
      <c r="R35" s="546"/>
      <c r="S35" s="546"/>
      <c r="T35" s="546"/>
      <c r="U35" s="547"/>
    </row>
    <row r="36" spans="1:21" outlineLevel="1">
      <c r="A36" s="530"/>
      <c r="B36" s="312" t="s">
        <v>374</v>
      </c>
      <c r="C36" s="252">
        <v>2000</v>
      </c>
      <c r="D36" s="509"/>
      <c r="E36" s="510"/>
      <c r="F36" s="510"/>
      <c r="G36" s="554"/>
      <c r="I36" s="509"/>
      <c r="J36" s="510"/>
      <c r="K36" s="510"/>
      <c r="L36" s="510"/>
      <c r="M36" s="510"/>
      <c r="N36" s="511"/>
      <c r="P36" s="545"/>
      <c r="Q36" s="546"/>
      <c r="R36" s="546"/>
      <c r="S36" s="546"/>
      <c r="T36" s="546"/>
      <c r="U36" s="547"/>
    </row>
    <row r="37" spans="1:21" outlineLevel="1">
      <c r="A37" s="530"/>
      <c r="B37" s="312" t="s">
        <v>375</v>
      </c>
      <c r="C37" s="252">
        <v>200</v>
      </c>
      <c r="D37" s="509"/>
      <c r="E37" s="510"/>
      <c r="F37" s="510"/>
      <c r="G37" s="554"/>
      <c r="I37" s="509"/>
      <c r="J37" s="510"/>
      <c r="K37" s="510"/>
      <c r="L37" s="510"/>
      <c r="M37" s="510"/>
      <c r="N37" s="511"/>
      <c r="P37" s="545"/>
      <c r="Q37" s="546"/>
      <c r="R37" s="546"/>
      <c r="S37" s="546"/>
      <c r="T37" s="546"/>
      <c r="U37" s="547"/>
    </row>
    <row r="38" spans="1:21" outlineLevel="1">
      <c r="A38" s="530"/>
      <c r="B38" s="312" t="s">
        <v>376</v>
      </c>
      <c r="C38" s="252">
        <v>0</v>
      </c>
      <c r="D38" s="512"/>
      <c r="E38" s="513"/>
      <c r="F38" s="513"/>
      <c r="G38" s="555"/>
      <c r="I38" s="509"/>
      <c r="J38" s="510"/>
      <c r="K38" s="510"/>
      <c r="L38" s="510"/>
      <c r="M38" s="510"/>
      <c r="N38" s="511"/>
      <c r="P38" s="545"/>
      <c r="Q38" s="546"/>
      <c r="R38" s="546"/>
      <c r="S38" s="546"/>
      <c r="T38" s="546"/>
      <c r="U38" s="547"/>
    </row>
    <row r="39" spans="1:21" ht="12.65" customHeight="1" outlineLevel="1">
      <c r="A39" s="530"/>
      <c r="B39" s="312" t="s">
        <v>377</v>
      </c>
      <c r="C39" s="488" t="s">
        <v>378</v>
      </c>
      <c r="D39" s="489"/>
      <c r="E39" s="489"/>
      <c r="F39" s="489"/>
      <c r="G39" s="490"/>
      <c r="I39" s="509"/>
      <c r="J39" s="510"/>
      <c r="K39" s="510"/>
      <c r="L39" s="510"/>
      <c r="M39" s="510"/>
      <c r="N39" s="511"/>
      <c r="P39" s="545"/>
      <c r="Q39" s="546"/>
      <c r="R39" s="546"/>
      <c r="S39" s="546"/>
      <c r="T39" s="546"/>
      <c r="U39" s="547"/>
    </row>
    <row r="40" spans="1:21" ht="14" outlineLevel="1" thickBot="1">
      <c r="A40" s="531"/>
      <c r="B40" s="313"/>
      <c r="C40" s="314"/>
      <c r="D40" s="540"/>
      <c r="E40" s="540"/>
      <c r="F40" s="540"/>
      <c r="G40" s="541"/>
      <c r="I40" s="509"/>
      <c r="J40" s="510"/>
      <c r="K40" s="510"/>
      <c r="L40" s="510"/>
      <c r="M40" s="510"/>
      <c r="N40" s="511"/>
      <c r="P40" s="545"/>
      <c r="Q40" s="546"/>
      <c r="R40" s="546"/>
      <c r="S40" s="546"/>
      <c r="T40" s="546"/>
      <c r="U40" s="547"/>
    </row>
    <row r="41" spans="1:21" outlineLevel="1">
      <c r="A41" s="154"/>
      <c r="B41" s="248"/>
      <c r="C41" s="248"/>
      <c r="D41" s="248"/>
      <c r="E41" s="248"/>
      <c r="F41" s="248"/>
      <c r="G41" s="248"/>
      <c r="I41" s="509"/>
      <c r="J41" s="510"/>
      <c r="K41" s="510"/>
      <c r="L41" s="510"/>
      <c r="M41" s="510"/>
      <c r="N41" s="511"/>
      <c r="P41" s="545"/>
      <c r="Q41" s="546"/>
      <c r="R41" s="546"/>
      <c r="S41" s="546"/>
      <c r="T41" s="546"/>
      <c r="U41" s="547"/>
    </row>
    <row r="42" spans="1:21" outlineLevel="1">
      <c r="A42" s="154"/>
      <c r="B42" s="248"/>
      <c r="C42" s="248"/>
      <c r="D42" s="248"/>
      <c r="E42" s="248"/>
      <c r="F42" s="248"/>
      <c r="G42" s="248"/>
      <c r="I42" s="509"/>
      <c r="J42" s="510"/>
      <c r="K42" s="510"/>
      <c r="L42" s="510"/>
      <c r="M42" s="510"/>
      <c r="N42" s="511"/>
      <c r="P42" s="545"/>
      <c r="Q42" s="546"/>
      <c r="R42" s="546"/>
      <c r="S42" s="546"/>
      <c r="T42" s="546"/>
      <c r="U42" s="547"/>
    </row>
    <row r="43" spans="1:21" outlineLevel="1">
      <c r="A43" s="154"/>
      <c r="B43" s="248"/>
      <c r="C43" s="248"/>
      <c r="D43" s="248"/>
      <c r="E43" s="248"/>
      <c r="F43" s="248"/>
      <c r="G43" s="248"/>
      <c r="I43" s="509"/>
      <c r="J43" s="510"/>
      <c r="K43" s="510"/>
      <c r="L43" s="510"/>
      <c r="M43" s="510"/>
      <c r="N43" s="511"/>
      <c r="P43" s="545"/>
      <c r="Q43" s="546"/>
      <c r="R43" s="546"/>
      <c r="S43" s="546"/>
      <c r="T43" s="546"/>
      <c r="U43" s="547"/>
    </row>
    <row r="44" spans="1:21" outlineLevel="1">
      <c r="A44" s="154"/>
      <c r="B44" s="248"/>
      <c r="C44" s="248"/>
      <c r="D44" s="248"/>
      <c r="E44" s="248"/>
      <c r="F44" s="248"/>
      <c r="G44" s="248"/>
      <c r="I44" s="509"/>
      <c r="J44" s="510"/>
      <c r="K44" s="510"/>
      <c r="L44" s="510"/>
      <c r="M44" s="510"/>
      <c r="N44" s="511"/>
      <c r="P44" s="545"/>
      <c r="Q44" s="546"/>
      <c r="R44" s="546"/>
      <c r="S44" s="546"/>
      <c r="T44" s="546"/>
      <c r="U44" s="547"/>
    </row>
    <row r="45" spans="1:21" outlineLevel="1">
      <c r="A45" s="154"/>
      <c r="B45" s="248"/>
      <c r="C45" s="248"/>
      <c r="D45" s="248"/>
      <c r="E45" s="248"/>
      <c r="F45" s="248"/>
      <c r="G45" s="248"/>
      <c r="I45" s="512"/>
      <c r="J45" s="513"/>
      <c r="K45" s="513"/>
      <c r="L45" s="513"/>
      <c r="M45" s="513"/>
      <c r="N45" s="514"/>
      <c r="P45" s="548"/>
      <c r="Q45" s="549"/>
      <c r="R45" s="549"/>
      <c r="S45" s="549"/>
      <c r="T45" s="549"/>
      <c r="U45" s="550"/>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542" t="s">
        <v>268</v>
      </c>
      <c r="F51" s="532"/>
      <c r="G51" s="532"/>
      <c r="H51" s="532"/>
      <c r="I51" s="532"/>
      <c r="J51" s="532" t="s">
        <v>269</v>
      </c>
      <c r="K51" s="532"/>
      <c r="L51" s="532"/>
      <c r="M51" s="532"/>
      <c r="N51" s="532"/>
      <c r="O51" s="532" t="s">
        <v>270</v>
      </c>
      <c r="P51" s="532"/>
      <c r="Q51" s="532"/>
      <c r="R51" s="532"/>
      <c r="S51" s="532"/>
      <c r="T51" s="532" t="s">
        <v>271</v>
      </c>
      <c r="U51" s="532"/>
      <c r="V51" s="532"/>
      <c r="W51" s="532"/>
      <c r="X51" s="532"/>
      <c r="Y51" s="532" t="s">
        <v>381</v>
      </c>
      <c r="Z51" s="532"/>
      <c r="AA51" s="532"/>
      <c r="AB51" s="532"/>
      <c r="AC51" s="532"/>
      <c r="AD51" s="532" t="s">
        <v>382</v>
      </c>
      <c r="AE51" s="532"/>
      <c r="AF51" s="532"/>
      <c r="AG51" s="532"/>
      <c r="AH51" s="532"/>
      <c r="AI51" s="532" t="s">
        <v>383</v>
      </c>
      <c r="AJ51" s="532"/>
      <c r="AK51" s="532"/>
      <c r="AL51" s="532"/>
      <c r="AM51" s="532"/>
      <c r="AN51" s="532" t="s">
        <v>384</v>
      </c>
      <c r="AO51" s="532"/>
      <c r="AP51" s="532"/>
      <c r="AQ51" s="532"/>
      <c r="AR51" s="532"/>
      <c r="AS51" s="532" t="s">
        <v>385</v>
      </c>
      <c r="AT51" s="532"/>
      <c r="AU51" s="532"/>
      <c r="AV51" s="532"/>
      <c r="AW51" s="532"/>
      <c r="AX51" s="532" t="s">
        <v>386</v>
      </c>
      <c r="AY51" s="532"/>
      <c r="AZ51" s="532"/>
      <c r="BA51" s="532"/>
      <c r="BB51" s="536"/>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365</v>
      </c>
      <c r="C53" s="125"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525" t="s">
        <v>388</v>
      </c>
      <c r="B54" s="127" t="s">
        <v>368</v>
      </c>
      <c r="C54" s="325" t="s">
        <v>279</v>
      </c>
      <c r="D54" s="124" t="s">
        <v>389</v>
      </c>
      <c r="E54" s="343">
        <f>'Baseline Workings'!E8/-1000000</f>
        <v>-5.8000000000000003E-2</v>
      </c>
      <c r="F54" s="343">
        <f>'Baseline Workings'!F8/-1000000</f>
        <v>-5.8000000000000003E-2</v>
      </c>
      <c r="G54" s="343">
        <f>'Baseline Workings'!G8/-1000000</f>
        <v>-5.8000000000000003E-2</v>
      </c>
      <c r="H54" s="343">
        <f>'Baseline Workings'!H8/-1000000</f>
        <v>-5.8000000000000003E-2</v>
      </c>
      <c r="I54" s="343">
        <f>'Baseline Workings'!I8/-1000000</f>
        <v>-5.8000000000000003E-2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526"/>
      <c r="B55" s="36" t="s">
        <v>370</v>
      </c>
      <c r="C55" s="121" t="s">
        <v>279</v>
      </c>
      <c r="D55" s="2" t="s">
        <v>389</v>
      </c>
      <c r="E55" s="241">
        <f>'Baseline Workings'!E9/-1000000</f>
        <v>-0.29858400000000002</v>
      </c>
      <c r="F55" s="241">
        <f>'Baseline Workings'!F9/-1000000</f>
        <v>-0.29858400000000002</v>
      </c>
      <c r="G55" s="241">
        <f>'Baseline Workings'!G9/-1000000</f>
        <v>-0.29858400000000002</v>
      </c>
      <c r="H55" s="241">
        <f>'Baseline Workings'!H9/-1000000</f>
        <v>-0.29858400000000002</v>
      </c>
      <c r="I55" s="241">
        <f>'Baseline Workings'!I9/-1000000</f>
        <v>-0.29858400000000002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526"/>
      <c r="B56" s="36" t="s">
        <v>371</v>
      </c>
      <c r="C56" s="121" t="s">
        <v>285</v>
      </c>
      <c r="D56" s="2" t="s">
        <v>389</v>
      </c>
      <c r="E56" s="241">
        <f>'Baseline Workings'!E10/-1000000</f>
        <v>0</v>
      </c>
      <c r="F56" s="241">
        <f>'Baseline Workings'!F10/-1000000</f>
        <v>0</v>
      </c>
      <c r="G56" s="241">
        <f>'Baseline Workings'!G10/-1000000</f>
        <v>0</v>
      </c>
      <c r="H56" s="241">
        <f>'Baseline Workings'!H10/-1000000</f>
        <v>0</v>
      </c>
      <c r="I56" s="241">
        <f>'Baseline Workings'!I10/-1000000</f>
        <v>0</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526"/>
      <c r="B57" s="36" t="s">
        <v>372</v>
      </c>
      <c r="C57" s="121" t="s">
        <v>279</v>
      </c>
      <c r="D57" s="2" t="s">
        <v>389</v>
      </c>
      <c r="E57" s="241">
        <f>'Baseline Workings'!E11/-1000000</f>
        <v>0</v>
      </c>
      <c r="F57" s="241">
        <f>'Baseline Workings'!F11/-1000000</f>
        <v>0</v>
      </c>
      <c r="G57" s="241">
        <f>'Baseline Workings'!G11/-1000000</f>
        <v>0</v>
      </c>
      <c r="H57" s="241">
        <f>'Baseline Workings'!H11/-1000000</f>
        <v>0</v>
      </c>
      <c r="I57" s="241">
        <f>'Baseline Workings'!I11/-1000000</f>
        <v>0</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526"/>
      <c r="B58" s="36" t="s">
        <v>373</v>
      </c>
      <c r="C58" s="121" t="s">
        <v>295</v>
      </c>
      <c r="D58" s="2" t="s">
        <v>389</v>
      </c>
      <c r="E58" s="241">
        <f>'Baseline Workings'!E12/-1000000</f>
        <v>0</v>
      </c>
      <c r="F58" s="241">
        <f>'Baseline Workings'!F12/-1000000</f>
        <v>0</v>
      </c>
      <c r="G58" s="241">
        <f>'Baseline Workings'!G12/-1000000</f>
        <v>0</v>
      </c>
      <c r="H58" s="241">
        <f>'Baseline Workings'!H12/-1000000</f>
        <v>0</v>
      </c>
      <c r="I58" s="241">
        <f>'Baseline Workings'!I12/-1000000</f>
        <v>0</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526"/>
      <c r="B59" s="36" t="s">
        <v>374</v>
      </c>
      <c r="C59" s="121" t="s">
        <v>279</v>
      </c>
      <c r="D59" s="2" t="s">
        <v>389</v>
      </c>
      <c r="E59" s="241">
        <f>'Baseline Workings'!E13/-1000000</f>
        <v>-0.51039999999999996</v>
      </c>
      <c r="F59" s="241">
        <f>'Baseline Workings'!F13/-1000000</f>
        <v>-0.51039999999999996</v>
      </c>
      <c r="G59" s="241">
        <f>'Baseline Workings'!G13/-1000000</f>
        <v>-0.51039999999999996</v>
      </c>
      <c r="H59" s="241">
        <f>'Baseline Workings'!H13/-1000000</f>
        <v>-0.51039999999999996</v>
      </c>
      <c r="I59" s="241">
        <f>'Baseline Workings'!I13/-1000000</f>
        <v>-0.51039999999999996</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526"/>
      <c r="B60" s="36" t="s">
        <v>375</v>
      </c>
      <c r="C60" s="121" t="s">
        <v>279</v>
      </c>
      <c r="D60" s="2" t="s">
        <v>389</v>
      </c>
      <c r="E60" s="241">
        <f>'Baseline Workings'!E14/-1000000</f>
        <v>-6.9599999999999995E-2</v>
      </c>
      <c r="F60" s="241">
        <f>'Baseline Workings'!F14/-1000000</f>
        <v>-6.9599999999999995E-2</v>
      </c>
      <c r="G60" s="241">
        <f>'Baseline Workings'!G14/-1000000</f>
        <v>-6.9599999999999995E-2</v>
      </c>
      <c r="H60" s="241">
        <f>'Baseline Workings'!H14/-1000000</f>
        <v>-6.9599999999999995E-2</v>
      </c>
      <c r="I60" s="241">
        <f>'Baseline Workings'!I14/-1000000</f>
        <v>-6.9599999999999995E-2</v>
      </c>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526"/>
      <c r="B61" s="36" t="s">
        <v>376</v>
      </c>
      <c r="C61" s="121" t="s">
        <v>279</v>
      </c>
      <c r="D61" s="2" t="s">
        <v>389</v>
      </c>
      <c r="E61" s="241">
        <f>'Baseline Workings'!E15/-1000000</f>
        <v>0</v>
      </c>
      <c r="F61" s="241">
        <f>'Baseline Workings'!F15/-1000000</f>
        <v>0</v>
      </c>
      <c r="G61" s="241">
        <f>'Baseline Workings'!G15/-1000000</f>
        <v>0</v>
      </c>
      <c r="H61" s="241">
        <f>'Baseline Workings'!H15/-1000000</f>
        <v>0</v>
      </c>
      <c r="I61" s="241">
        <f>'Baseline Workings'!I15/-1000000</f>
        <v>0</v>
      </c>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526"/>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526"/>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527"/>
      <c r="B64" s="122" t="s">
        <v>390</v>
      </c>
      <c r="C64" s="296" t="s">
        <v>391</v>
      </c>
      <c r="D64" s="123" t="s">
        <v>389</v>
      </c>
      <c r="E64" s="23">
        <f>SUM(E54:E63)</f>
        <v>-0.93658399999999997</v>
      </c>
      <c r="F64" s="23">
        <f t="shared" ref="F64:BB64" si="3">SUM(F54:F63)</f>
        <v>-0.93658399999999997</v>
      </c>
      <c r="G64" s="23">
        <f t="shared" si="3"/>
        <v>-0.93658399999999997</v>
      </c>
      <c r="H64" s="23">
        <f t="shared" si="3"/>
        <v>-0.93658399999999997</v>
      </c>
      <c r="I64" s="23">
        <f t="shared" si="3"/>
        <v>-0.93658399999999997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518"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519"/>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519"/>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519"/>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519"/>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520"/>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518" t="s">
        <v>394</v>
      </c>
      <c r="B75" s="127" t="s">
        <v>395</v>
      </c>
      <c r="C75" s="274"/>
      <c r="D75" s="124" t="s">
        <v>389</v>
      </c>
      <c r="E75" s="275">
        <f>-E158*'Fixed Data'!$B$27/10^2</f>
        <v>-14.894267389414768</v>
      </c>
      <c r="F75" s="275">
        <f>-F158*'Fixed Data'!$B$27/10^2</f>
        <v>-14.752866503875127</v>
      </c>
      <c r="G75" s="275">
        <f>-G158*'Fixed Data'!$B$27/10^2</f>
        <v>-14.487829919529696</v>
      </c>
      <c r="H75" s="275">
        <f>-H158*'Fixed Data'!$B$27/10^2</f>
        <v>-14.126636942317388</v>
      </c>
      <c r="I75" s="275">
        <f>-I158*'Fixed Data'!$B$27/10^2</f>
        <v>-13.695461706928404</v>
      </c>
      <c r="J75" s="275">
        <f>-J158*'Fixed Data'!$B$27/10^2</f>
        <v>-14.10330952292516</v>
      </c>
      <c r="K75" s="275">
        <f>-K158*'Fixed Data'!$B$27/10^2</f>
        <v>-13.975136057390319</v>
      </c>
      <c r="L75" s="275">
        <f>-L158*'Fixed Data'!$B$27/10^2</f>
        <v>-13.92463576241463</v>
      </c>
      <c r="M75" s="275">
        <f>-M158*'Fixed Data'!$B$27/10^2</f>
        <v>-14.001027114243367</v>
      </c>
      <c r="N75" s="275">
        <f>-N158*'Fixed Data'!$B$27/10^2</f>
        <v>-13.966932978016105</v>
      </c>
      <c r="O75" s="275">
        <f>-O158*'Fixed Data'!$B$27/10^2</f>
        <v>-13.9641986182247</v>
      </c>
      <c r="P75" s="275">
        <f>-P158*'Fixed Data'!$B$27/10^2</f>
        <v>-13.977386236828059</v>
      </c>
      <c r="Q75" s="275">
        <f>-Q158*'Fixed Data'!$B$27/10^2</f>
        <v>-13.969505944356287</v>
      </c>
      <c r="R75" s="275">
        <f>-R158*'Fixed Data'!$B$27/10^2</f>
        <v>-13.970363599803015</v>
      </c>
      <c r="S75" s="275">
        <f>-S158*'Fixed Data'!$B$27/10^2</f>
        <v>-13.972418593662454</v>
      </c>
      <c r="T75" s="275">
        <f>-T158*'Fixed Data'!$B$27/10^2</f>
        <v>-13.970762712607252</v>
      </c>
      <c r="U75" s="275">
        <f>-U158*'Fixed Data'!$B$27/10^2</f>
        <v>-13.971181635357574</v>
      </c>
      <c r="V75" s="275">
        <f>-V158*'Fixed Data'!$B$27/10^2</f>
        <v>-13.971454313875761</v>
      </c>
      <c r="W75" s="275">
        <f>-W158*'Fixed Data'!$B$27/10^2</f>
        <v>-13.971132887280197</v>
      </c>
      <c r="X75" s="275">
        <f>-X158*'Fixed Data'!$B$27/10^2</f>
        <v>-13.971256278837844</v>
      </c>
      <c r="Y75" s="275">
        <f>-Y158*'Fixed Data'!$B$27/10^2</f>
        <v>-13.971281159997934</v>
      </c>
      <c r="Z75" s="275">
        <f>-Z158*'Fixed Data'!$B$27/10^2</f>
        <v>-13.971223442038658</v>
      </c>
      <c r="AA75" s="275">
        <f>-AA158*'Fixed Data'!$B$27/10^2</f>
        <v>-13.971253626958147</v>
      </c>
      <c r="AB75" s="275">
        <f>-AB158*'Fixed Data'!$B$27/10^2</f>
        <v>-13.971252742998248</v>
      </c>
      <c r="AC75" s="275">
        <f>-AC158*'Fixed Data'!$B$27/10^2</f>
        <v>-13.971243270665015</v>
      </c>
      <c r="AD75" s="275">
        <f>-AD158*'Fixed Data'!$B$27/10^2</f>
        <v>-13.971249880207132</v>
      </c>
      <c r="AE75" s="275">
        <f>-AE158*'Fixed Data'!$B$27/10^2</f>
        <v>-13.971248631290132</v>
      </c>
      <c r="AF75" s="275">
        <f>-AF158*'Fixed Data'!$B$27/10^2</f>
        <v>-13.971247260720761</v>
      </c>
      <c r="AG75" s="275">
        <f>-AG158*'Fixed Data'!$B$27/10^2</f>
        <v>-13.971248590739343</v>
      </c>
      <c r="AH75" s="275">
        <f>-AH158*'Fixed Data'!$B$27/10^2</f>
        <v>-13.971248160916746</v>
      </c>
      <c r="AI75" s="275">
        <f>-AI158*'Fixed Data'!$B$27/10^2</f>
        <v>-13.971248004125616</v>
      </c>
      <c r="AJ75" s="275">
        <f>-AJ158*'Fixed Data'!$B$27/10^2</f>
        <v>-13.971248251927234</v>
      </c>
      <c r="AK75" s="275">
        <f>-AK158*'Fixed Data'!$B$27/10^2</f>
        <v>-13.971248138989866</v>
      </c>
      <c r="AL75" s="275">
        <f>-AL158*'Fixed Data'!$B$27/10^2</f>
        <v>-13.971248131680904</v>
      </c>
      <c r="AM75" s="275">
        <f>-AM158*'Fixed Data'!$B$27/10^2</f>
        <v>-13.971248174199333</v>
      </c>
      <c r="AN75" s="275">
        <f>-AN158*'Fixed Data'!$B$27/10^2</f>
        <v>-13.971248148290035</v>
      </c>
      <c r="AO75" s="275">
        <f>-AO158*'Fixed Data'!$B$27/10^2</f>
        <v>-13.971248151390091</v>
      </c>
      <c r="AP75" s="275">
        <f>-AP158*'Fixed Data'!$B$27/10^2</f>
        <v>-13.971248157959822</v>
      </c>
      <c r="AQ75" s="275">
        <f>-AQ158*'Fixed Data'!$B$27/10^2</f>
        <v>-13.971248152546648</v>
      </c>
      <c r="AR75" s="275">
        <f>-AR158*'Fixed Data'!$B$27/10^2</f>
        <v>-13.97124815396552</v>
      </c>
      <c r="AS75" s="275">
        <f>-AS158*'Fixed Data'!$B$27/10^2</f>
        <v>-13.971248154824</v>
      </c>
      <c r="AT75" s="275">
        <f>-AT158*'Fixed Data'!$B$27/10^2</f>
        <v>-13.971248153778722</v>
      </c>
      <c r="AU75" s="275">
        <f>-AU158*'Fixed Data'!$B$27/10^2</f>
        <v>-13.971248154189416</v>
      </c>
      <c r="AV75" s="275">
        <f>-AV158*'Fixed Data'!$B$27/10^2</f>
        <v>-13.971248154264046</v>
      </c>
      <c r="AW75" s="275">
        <f>-AW158*'Fixed Data'!$B$27/10^2</f>
        <v>-13.971248154077395</v>
      </c>
      <c r="AX75" s="275">
        <f>-AX158*'Fixed Data'!$B$27/10^2</f>
        <v>-13.971248154176953</v>
      </c>
      <c r="AY75" s="275">
        <f>-AY158*'Fixed Data'!$B$27/10^2</f>
        <v>-13.9712481541728</v>
      </c>
      <c r="AZ75" s="275">
        <f>-AZ158*'Fixed Data'!$B$27/10^2</f>
        <v>-13.971248154142383</v>
      </c>
      <c r="BA75" s="275">
        <f>-BA158*'Fixed Data'!$B$27/10^2</f>
        <v>-13.971248154164046</v>
      </c>
      <c r="BB75" s="275">
        <f>-BB158*'Fixed Data'!$B$27/10^2</f>
        <v>-13.971248154159746</v>
      </c>
    </row>
    <row r="76" spans="1:54" ht="19.5" customHeight="1" outlineLevel="2">
      <c r="A76" s="519"/>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520"/>
      <c r="B77" s="273" t="s">
        <v>396</v>
      </c>
      <c r="C77" s="271"/>
      <c r="D77" s="123" t="s">
        <v>389</v>
      </c>
      <c r="E77" s="23">
        <f t="shared" ref="E77:AJ77" si="5">SUM(E75:E76)</f>
        <v>-14.894267389414768</v>
      </c>
      <c r="F77" s="23">
        <f t="shared" si="5"/>
        <v>-14.752866503875127</v>
      </c>
      <c r="G77" s="23">
        <f t="shared" si="5"/>
        <v>-14.487829919529696</v>
      </c>
      <c r="H77" s="23">
        <f t="shared" si="5"/>
        <v>-14.126636942317388</v>
      </c>
      <c r="I77" s="23">
        <f t="shared" si="5"/>
        <v>-13.695461706928404</v>
      </c>
      <c r="J77" s="23">
        <f t="shared" si="5"/>
        <v>-14.10330952292516</v>
      </c>
      <c r="K77" s="23">
        <f t="shared" si="5"/>
        <v>-13.975136057390319</v>
      </c>
      <c r="L77" s="23">
        <f t="shared" si="5"/>
        <v>-13.92463576241463</v>
      </c>
      <c r="M77" s="23">
        <f t="shared" si="5"/>
        <v>-14.001027114243367</v>
      </c>
      <c r="N77" s="23">
        <f t="shared" si="5"/>
        <v>-13.966932978016105</v>
      </c>
      <c r="O77" s="23">
        <f t="shared" si="5"/>
        <v>-13.9641986182247</v>
      </c>
      <c r="P77" s="23">
        <f t="shared" si="5"/>
        <v>-13.977386236828059</v>
      </c>
      <c r="Q77" s="23">
        <f t="shared" si="5"/>
        <v>-13.969505944356287</v>
      </c>
      <c r="R77" s="23">
        <f t="shared" si="5"/>
        <v>-13.970363599803015</v>
      </c>
      <c r="S77" s="23">
        <f t="shared" si="5"/>
        <v>-13.972418593662454</v>
      </c>
      <c r="T77" s="23">
        <f t="shared" si="5"/>
        <v>-13.970762712607252</v>
      </c>
      <c r="U77" s="23">
        <f t="shared" si="5"/>
        <v>-13.971181635357574</v>
      </c>
      <c r="V77" s="23">
        <f t="shared" si="5"/>
        <v>-13.971454313875761</v>
      </c>
      <c r="W77" s="23">
        <f t="shared" si="5"/>
        <v>-13.971132887280197</v>
      </c>
      <c r="X77" s="23">
        <f t="shared" si="5"/>
        <v>-13.971256278837844</v>
      </c>
      <c r="Y77" s="23">
        <f t="shared" si="5"/>
        <v>-13.971281159997934</v>
      </c>
      <c r="Z77" s="23">
        <f t="shared" si="5"/>
        <v>-13.971223442038658</v>
      </c>
      <c r="AA77" s="23">
        <f t="shared" si="5"/>
        <v>-13.971253626958147</v>
      </c>
      <c r="AB77" s="23">
        <f t="shared" si="5"/>
        <v>-13.971252742998248</v>
      </c>
      <c r="AC77" s="23">
        <f t="shared" si="5"/>
        <v>-13.971243270665015</v>
      </c>
      <c r="AD77" s="23">
        <f t="shared" si="5"/>
        <v>-13.971249880207132</v>
      </c>
      <c r="AE77" s="23">
        <f t="shared" si="5"/>
        <v>-13.971248631290132</v>
      </c>
      <c r="AF77" s="23">
        <f t="shared" si="5"/>
        <v>-13.971247260720761</v>
      </c>
      <c r="AG77" s="23">
        <f t="shared" si="5"/>
        <v>-13.971248590739343</v>
      </c>
      <c r="AH77" s="23">
        <f t="shared" si="5"/>
        <v>-13.971248160916746</v>
      </c>
      <c r="AI77" s="23">
        <f t="shared" si="5"/>
        <v>-13.971248004125616</v>
      </c>
      <c r="AJ77" s="23">
        <f t="shared" si="5"/>
        <v>-13.971248251927234</v>
      </c>
      <c r="AK77" s="23">
        <f t="shared" ref="AK77:BB77" si="6">SUM(AK75:AK76)</f>
        <v>-13.971248138989866</v>
      </c>
      <c r="AL77" s="23">
        <f t="shared" si="6"/>
        <v>-13.971248131680904</v>
      </c>
      <c r="AM77" s="23">
        <f t="shared" si="6"/>
        <v>-13.971248174199333</v>
      </c>
      <c r="AN77" s="23">
        <f t="shared" si="6"/>
        <v>-13.971248148290035</v>
      </c>
      <c r="AO77" s="23">
        <f t="shared" si="6"/>
        <v>-13.971248151390091</v>
      </c>
      <c r="AP77" s="23">
        <f t="shared" si="6"/>
        <v>-13.971248157959822</v>
      </c>
      <c r="AQ77" s="23">
        <f t="shared" si="6"/>
        <v>-13.971248152546648</v>
      </c>
      <c r="AR77" s="23">
        <f t="shared" si="6"/>
        <v>-13.97124815396552</v>
      </c>
      <c r="AS77" s="23">
        <f t="shared" si="6"/>
        <v>-13.971248154824</v>
      </c>
      <c r="AT77" s="23">
        <f t="shared" si="6"/>
        <v>-13.971248153778722</v>
      </c>
      <c r="AU77" s="23">
        <f t="shared" si="6"/>
        <v>-13.971248154189416</v>
      </c>
      <c r="AV77" s="23">
        <f t="shared" si="6"/>
        <v>-13.971248154264046</v>
      </c>
      <c r="AW77" s="23">
        <f t="shared" si="6"/>
        <v>-13.971248154077395</v>
      </c>
      <c r="AX77" s="23">
        <f t="shared" si="6"/>
        <v>-13.971248154176953</v>
      </c>
      <c r="AY77" s="23">
        <f t="shared" si="6"/>
        <v>-13.9712481541728</v>
      </c>
      <c r="AZ77" s="23">
        <f t="shared" si="6"/>
        <v>-13.971248154142383</v>
      </c>
      <c r="BA77" s="23">
        <f t="shared" si="6"/>
        <v>-13.971248154164046</v>
      </c>
      <c r="BB77" s="255">
        <f t="shared" si="6"/>
        <v>-13.971248154159746</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AJ82" si="8">E64*E81</f>
        <v>-0.31562880800000004</v>
      </c>
      <c r="F82" s="21">
        <f t="shared" si="8"/>
        <v>-0.31562880800000004</v>
      </c>
      <c r="G82" s="21">
        <f t="shared" si="8"/>
        <v>-0.31562880800000004</v>
      </c>
      <c r="H82" s="21">
        <f t="shared" si="8"/>
        <v>-0.31562880800000004</v>
      </c>
      <c r="I82" s="21">
        <f t="shared" si="8"/>
        <v>-0.31562880800000004</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403</v>
      </c>
      <c r="C83" t="s">
        <v>404</v>
      </c>
      <c r="D83" t="s">
        <v>389</v>
      </c>
      <c r="E83" s="21">
        <f t="shared" ref="E83:AJ83" si="10">E64-E82</f>
        <v>-0.62095519199999993</v>
      </c>
      <c r="F83" s="21">
        <f t="shared" si="10"/>
        <v>-0.62095519199999993</v>
      </c>
      <c r="G83" s="21">
        <f t="shared" si="10"/>
        <v>-0.62095519199999993</v>
      </c>
      <c r="H83" s="21">
        <f t="shared" si="10"/>
        <v>-0.62095519199999993</v>
      </c>
      <c r="I83" s="21">
        <f t="shared" si="10"/>
        <v>-0.62095519199999993</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405</v>
      </c>
      <c r="C84" t="s">
        <v>406</v>
      </c>
      <c r="D84" t="s">
        <v>389</v>
      </c>
      <c r="E84" s="21"/>
      <c r="F84" s="21">
        <f>IF($E$82&lt;0,(IF(2050-E$80&lt;=0,0,(2/(2050-E$80+1))*(1-(SUM($E84:E84)/$E$82))*$E$82*'Fixed Data'!C$52)),0)</f>
        <v>-2.630240066666667E-2</v>
      </c>
      <c r="G84" s="21">
        <f>IF($E$82&lt;0,(IF(2050-F$80&lt;=0,0,(2/(2050-F$80+1))*(1-(SUM($E84:F84)/$E$82))*$E$82*'Fixed Data'!D$52)),0)</f>
        <v>-2.5158818028985508E-2</v>
      </c>
      <c r="H84" s="21">
        <f>IF($E$82&lt;0,(IF(2050-G$80&lt;=0,0,(2/(2050-G$80+1))*(1-(SUM($E84:G84)/$E$82))*$E$82*'Fixed Data'!E$52)),0)</f>
        <v>-2.4015235391304349E-2</v>
      </c>
      <c r="I84" s="21">
        <f>IF($E$82&lt;0,(IF(2050-H$80&lt;=0,0,(2/(2050-H$80+1))*(1-(SUM($E84:H84)/$E$82))*$E$82*'Fixed Data'!F$52)),0)</f>
        <v>-2.2871652753623191E-2</v>
      </c>
      <c r="J84" s="21">
        <f>IF($E$82&lt;0,(IF(2050-I$80&lt;=0,0,(2/(2050-I$80+1))*(1-(SUM($E84:I84)/$E$82))*$E$82*'Fixed Data'!G$52)),0)</f>
        <v>-2.1728070115942036E-2</v>
      </c>
      <c r="K84" s="21">
        <f>IF($E$82&lt;0,(IF(2050-J$80&lt;=0,0,(2/(2050-J$80+1))*(1-(SUM($E84:J84)/$E$82))*$E$82*'Fixed Data'!H$52)),0)</f>
        <v>-2.0584487478260877E-2</v>
      </c>
      <c r="L84" s="21">
        <f>IF($E$82&lt;0,(IF(2050-K$80&lt;=0,0,(2/(2050-K$80+1))*(1-(SUM($E84:K84)/$E$82))*$E$82*'Fixed Data'!I$52)),0)</f>
        <v>-1.9440904840579712E-2</v>
      </c>
      <c r="M84" s="21">
        <f>IF($E$82&lt;0,(IF(2050-L$80&lt;=0,0,(2/(2050-L$80+1))*(1-(SUM($E84:L84)/$E$82))*$E$82*'Fixed Data'!J$52)),0)</f>
        <v>-1.829732220289855E-2</v>
      </c>
      <c r="N84" s="21">
        <f>IF($E$82&lt;0,(IF(2050-M$80&lt;=0,0,(2/(2050-M$80+1))*(1-(SUM($E84:M84)/$E$82))*$E$82*'Fixed Data'!K$52)),0)</f>
        <v>-1.7153739565217395E-2</v>
      </c>
      <c r="O84" s="21">
        <f>IF($E$82&lt;0,(IF(2050-N$80&lt;=0,0,(2/(2050-N$80+1))*(1-(SUM($E84:N84)/$E$82))*$E$82*'Fixed Data'!L$52)),0)</f>
        <v>-1.6010156927536236E-2</v>
      </c>
      <c r="P84" s="21">
        <f>IF($E$82&lt;0,(IF(2050-O$80&lt;=0,0,(2/(2050-O$80+1))*(1-(SUM($E84:O84)/$E$82))*$E$82*'Fixed Data'!M$52)),0)</f>
        <v>-1.4866574289855074E-2</v>
      </c>
      <c r="Q84" s="21">
        <f>IF($E$82&lt;0,(IF(2050-P$80&lt;=0,0,(2/(2050-P$80+1))*(1-(SUM($E84:P84)/$E$82))*$E$82*'Fixed Data'!N$52)),0)</f>
        <v>-1.3722991652173916E-2</v>
      </c>
      <c r="R84" s="21">
        <f>IF($E$82&lt;0,(IF(2050-Q$80&lt;=0,0,(2/(2050-Q$80+1))*(1-(SUM($E84:Q84)/$E$82))*$E$82*'Fixed Data'!O$52)),0)</f>
        <v>-1.2579409014492752E-2</v>
      </c>
      <c r="S84" s="21">
        <f>IF($E$82&lt;0,(IF(2050-R$80&lt;=0,0,(2/(2050-R$80+1))*(1-(SUM($E84:R84)/$E$82))*$E$82*'Fixed Data'!P$52)),0)</f>
        <v>-1.1435826376811602E-2</v>
      </c>
      <c r="T84" s="21">
        <f>IF($E$82&lt;0,(IF(2050-S$80&lt;=0,0,(2/(2050-S$80+1))*(1-(SUM($E84:S84)/$E$82))*$E$82*'Fixed Data'!Q$52)),0)</f>
        <v>-1.0292243739130433E-2</v>
      </c>
      <c r="U84" s="21">
        <f>IF($E$82&lt;0,(IF(2050-T$80&lt;=0,0,(2/(2050-T$80+1))*(1-(SUM($E84:T84)/$E$82))*$E$82*'Fixed Data'!R$52)),0)</f>
        <v>-9.1486611014492698E-3</v>
      </c>
      <c r="V84" s="21">
        <f>IF($E$82&lt;0,(IF(2050-U$80&lt;=0,0,(2/(2050-U$80+1))*(1-(SUM($E84:U84)/$E$82))*$E$82*'Fixed Data'!S$52)),0)</f>
        <v>-8.0050784637681095E-3</v>
      </c>
      <c r="W84" s="21">
        <f>IF($E$82&lt;0,(IF(2050-V$80&lt;=0,0,(2/(2050-V$80+1))*(1-(SUM($E84:V84)/$E$82))*$E$82*'Fixed Data'!T$52)),0)</f>
        <v>-6.8614958260869371E-3</v>
      </c>
      <c r="X84" s="21">
        <f>IF($E$82&lt;0,(IF(2050-W$80&lt;=0,0,(2/(2050-W$80+1))*(1-(SUM($E84:W84)/$E$82))*$E$82*'Fixed Data'!U$52)),0)</f>
        <v>-5.7179131884057882E-3</v>
      </c>
      <c r="Y84" s="21">
        <f>IF($E$82&lt;0,(IF(2050-X$80&lt;=0,0,(2/(2050-X$80+1))*(1-(SUM($E84:X84)/$E$82))*$E$82*'Fixed Data'!V$52)),0)</f>
        <v>-4.5743305507246305E-3</v>
      </c>
      <c r="Z84" s="21">
        <f>IF($E$82&lt;0,(IF(2050-Y$80&lt;=0,0,(2/(2050-Y$80+1))*(1-(SUM($E84:Y84)/$E$82))*$E$82*'Fixed Data'!W$52)),0)</f>
        <v>-3.430747913043459E-3</v>
      </c>
      <c r="AA84" s="21">
        <f>IF($E$82&lt;0,(IF(2050-Z$80&lt;=0,0,(2/(2050-Z$80+1))*(1-(SUM($E84:Z84)/$E$82))*$E$82*'Fixed Data'!X$52)),0)</f>
        <v>-2.2871652753622823E-3</v>
      </c>
      <c r="AB84" s="21">
        <f>IF($E$82&lt;0,(IF(2050-AA$80&lt;=0,0,(2/(2050-AA$80+1))*(1-(SUM($E84:AA84)/$E$82))*$E$82*'Fixed Data'!Y$52)),0)</f>
        <v>-1.1435826376811646E-3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-2.7445983304347828E-2</v>
      </c>
      <c r="H85" s="21">
        <f>IF($F$82&lt;0,(IF(2050-G$80&lt;=0,0,(2/(2050-G$80+1))*(1-(SUM($E85:G85)/$F$82))*$F$82*'Fixed Data'!E$52)),0)</f>
        <v>-2.6198438608695657E-2</v>
      </c>
      <c r="I85" s="21">
        <f>IF($F$82&lt;0,(IF(2050-H$80&lt;=0,0,(2/(2050-H$80+1))*(1-(SUM($E85:H85)/$F$82))*$F$82*'Fixed Data'!F$52)),0)</f>
        <v>-2.4950893913043476E-2</v>
      </c>
      <c r="J85" s="21">
        <f>IF($F$82&lt;0,(IF(2050-I$80&lt;=0,0,(2/(2050-I$80+1))*(1-(SUM($E85:I85)/$F$82))*$F$82*'Fixed Data'!G$52)),0)</f>
        <v>-2.3703349217391312E-2</v>
      </c>
      <c r="K85" s="21">
        <f>IF($F$82&lt;0,(IF(2050-J$80&lt;=0,0,(2/(2050-J$80+1))*(1-(SUM($E85:J85)/$F$82))*$F$82*'Fixed Data'!H$52)),0)</f>
        <v>-2.245580452173913E-2</v>
      </c>
      <c r="L85" s="21">
        <f>IF($F$82&lt;0,(IF(2050-K$80&lt;=0,0,(2/(2050-K$80+1))*(1-(SUM($E85:K85)/$F$82))*$F$82*'Fixed Data'!I$52)),0)</f>
        <v>-2.1208259826086959E-2</v>
      </c>
      <c r="M85" s="21">
        <f>IF($F$82&lt;0,(IF(2050-L$80&lt;=0,0,(2/(2050-L$80+1))*(1-(SUM($E85:L85)/$F$82))*$F$82*'Fixed Data'!J$52)),0)</f>
        <v>-1.9960715130434785E-2</v>
      </c>
      <c r="N85" s="21">
        <f>IF($F$82&lt;0,(IF(2050-M$80&lt;=0,0,(2/(2050-M$80+1))*(1-(SUM($E85:M85)/$F$82))*$F$82*'Fixed Data'!K$52)),0)</f>
        <v>-1.8713170434782614E-2</v>
      </c>
      <c r="O85" s="21">
        <f>IF($F$82&lt;0,(IF(2050-N$80&lt;=0,0,(2/(2050-N$80+1))*(1-(SUM($E85:N85)/$F$82))*$F$82*'Fixed Data'!L$52)),0)</f>
        <v>-1.7465625739130436E-2</v>
      </c>
      <c r="P85" s="21">
        <f>IF($F$82&lt;0,(IF(2050-O$80&lt;=0,0,(2/(2050-O$80+1))*(1-(SUM($E85:O85)/$F$82))*$F$82*'Fixed Data'!M$52)),0)</f>
        <v>-1.6218081043478258E-2</v>
      </c>
      <c r="Q85" s="21">
        <f>IF($F$82&lt;0,(IF(2050-P$80&lt;=0,0,(2/(2050-P$80+1))*(1-(SUM($E85:P85)/$F$82))*$F$82*'Fixed Data'!N$52)),0)</f>
        <v>-1.497053634782609E-2</v>
      </c>
      <c r="R85" s="21">
        <f>IF($F$82&lt;0,(IF(2050-Q$80&lt;=0,0,(2/(2050-Q$80+1))*(1-(SUM($E85:Q85)/$F$82))*$F$82*'Fixed Data'!O$52)),0)</f>
        <v>-1.3722991652173916E-2</v>
      </c>
      <c r="S85" s="21">
        <f>IF($F$82&lt;0,(IF(2050-R$80&lt;=0,0,(2/(2050-R$80+1))*(1-(SUM($E85:R85)/$F$82))*$F$82*'Fixed Data'!P$52)),0)</f>
        <v>-1.2475446956521738E-2</v>
      </c>
      <c r="T85" s="21">
        <f>IF($F$82&lt;0,(IF(2050-S$80&lt;=0,0,(2/(2050-S$80+1))*(1-(SUM($E85:S85)/$F$82))*$F$82*'Fixed Data'!Q$52)),0)</f>
        <v>-1.1227902260869572E-2</v>
      </c>
      <c r="U85" s="21">
        <f>IF($F$82&lt;0,(IF(2050-T$80&lt;=0,0,(2/(2050-T$80+1))*(1-(SUM($E85:T85)/$F$82))*$F$82*'Fixed Data'!R$52)),0)</f>
        <v>-9.9803575652173959E-3</v>
      </c>
      <c r="V85" s="21">
        <f>IF($F$82&lt;0,(IF(2050-U$80&lt;=0,0,(2/(2050-U$80+1))*(1-(SUM($E85:U85)/$F$82))*$F$82*'Fixed Data'!S$52)),0)</f>
        <v>-8.7328128695652301E-3</v>
      </c>
      <c r="W85" s="21">
        <f>IF($F$82&lt;0,(IF(2050-V$80&lt;=0,0,(2/(2050-V$80+1))*(1-(SUM($E85:V85)/$F$82))*$F$82*'Fixed Data'!T$52)),0)</f>
        <v>-7.4852681739130504E-3</v>
      </c>
      <c r="X85" s="21">
        <f>IF($F$82&lt;0,(IF(2050-W$80&lt;=0,0,(2/(2050-W$80+1))*(1-(SUM($E85:W85)/$F$82))*$F$82*'Fixed Data'!U$52)),0)</f>
        <v>-6.2377234782608803E-3</v>
      </c>
      <c r="Y85" s="21">
        <f>IF($F$82&lt;0,(IF(2050-X$80&lt;=0,0,(2/(2050-X$80+1))*(1-(SUM($E85:X85)/$F$82))*$F$82*'Fixed Data'!V$52)),0)</f>
        <v>-4.9901787826086962E-3</v>
      </c>
      <c r="Z85" s="21">
        <f>IF($F$82&lt;0,(IF(2050-Y$80&lt;=0,0,(2/(2050-Y$80+1))*(1-(SUM($E85:Y85)/$F$82))*$F$82*'Fixed Data'!W$52)),0)</f>
        <v>-3.7426340869565183E-3</v>
      </c>
      <c r="AA85" s="21">
        <f>IF($F$82&lt;0,(IF(2050-Z$80&lt;=0,0,(2/(2050-Z$80+1))*(1-(SUM($E85:Z85)/$F$82))*$F$82*'Fixed Data'!X$52)),0)</f>
        <v>-2.4950893913043568E-3</v>
      </c>
      <c r="AB85" s="21">
        <f>IF($F$82&lt;0,(IF(2050-AA$80&lt;=0,0,(2/(2050-AA$80+1))*(1-(SUM($E85:AA85)/$F$82))*$F$82*'Fixed Data'!Y$52)),0)</f>
        <v>-1.2475446956521318E-3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-2.8693528000000003E-2</v>
      </c>
      <c r="I86" s="21">
        <f>IF($G$82&lt;0,(IF(2050-H$80&lt;=0,0,(2/(2050-H$80+1))*(1-(SUM($E86:H86)/$G$82))*$G$82*'Fixed Data'!F$52)),0)</f>
        <v>-2.7327169523809525E-2</v>
      </c>
      <c r="J86" s="21">
        <f>IF($G$82&lt;0,(IF(2050-I$80&lt;=0,0,(2/(2050-I$80+1))*(1-(SUM($E86:I86)/$G$82))*$G$82*'Fixed Data'!G$52)),0)</f>
        <v>-2.5960811047619051E-2</v>
      </c>
      <c r="K86" s="21">
        <f>IF($G$82&lt;0,(IF(2050-J$80&lt;=0,0,(2/(2050-J$80+1))*(1-(SUM($E86:J86)/$G$82))*$G$82*'Fixed Data'!H$52)),0)</f>
        <v>-2.4594452571428574E-2</v>
      </c>
      <c r="L86" s="21">
        <f>IF($G$82&lt;0,(IF(2050-K$80&lt;=0,0,(2/(2050-K$80+1))*(1-(SUM($E86:K86)/$G$82))*$G$82*'Fixed Data'!I$52)),0)</f>
        <v>-2.3228094095238096E-2</v>
      </c>
      <c r="M86" s="21">
        <f>IF($G$82&lt;0,(IF(2050-L$80&lt;=0,0,(2/(2050-L$80+1))*(1-(SUM($E86:L86)/$G$82))*$G$82*'Fixed Data'!J$52)),0)</f>
        <v>-2.1861735619047622E-2</v>
      </c>
      <c r="N86" s="21">
        <f>IF($G$82&lt;0,(IF(2050-M$80&lt;=0,0,(2/(2050-M$80+1))*(1-(SUM($E86:M86)/$G$82))*$G$82*'Fixed Data'!K$52)),0)</f>
        <v>-2.0495377142857148E-2</v>
      </c>
      <c r="O86" s="21">
        <f>IF($G$82&lt;0,(IF(2050-N$80&lt;=0,0,(2/(2050-N$80+1))*(1-(SUM($E86:N86)/$G$82))*$G$82*'Fixed Data'!L$52)),0)</f>
        <v>-1.9129018666666671E-2</v>
      </c>
      <c r="P86" s="21">
        <f>IF($G$82&lt;0,(IF(2050-O$80&lt;=0,0,(2/(2050-O$80+1))*(1-(SUM($E86:O86)/$G$82))*$G$82*'Fixed Data'!M$52)),0)</f>
        <v>-1.7762660190476197E-2</v>
      </c>
      <c r="Q86" s="21">
        <f>IF($G$82&lt;0,(IF(2050-P$80&lt;=0,0,(2/(2050-P$80+1))*(1-(SUM($E86:P86)/$G$82))*$G$82*'Fixed Data'!N$52)),0)</f>
        <v>-1.6396301714285716E-2</v>
      </c>
      <c r="R86" s="21">
        <f>IF($G$82&lt;0,(IF(2050-Q$80&lt;=0,0,(2/(2050-Q$80+1))*(1-(SUM($E86:Q86)/$G$82))*$G$82*'Fixed Data'!O$52)),0)</f>
        <v>-1.5029943238095238E-2</v>
      </c>
      <c r="S86" s="21">
        <f>IF($G$82&lt;0,(IF(2050-R$80&lt;=0,0,(2/(2050-R$80+1))*(1-(SUM($E86:R86)/$G$82))*$G$82*'Fixed Data'!P$52)),0)</f>
        <v>-1.3663584761904768E-2</v>
      </c>
      <c r="T86" s="21">
        <f>IF($G$82&lt;0,(IF(2050-S$80&lt;=0,0,(2/(2050-S$80+1))*(1-(SUM($E86:S86)/$G$82))*$G$82*'Fixed Data'!Q$52)),0)</f>
        <v>-1.2297226285714292E-2</v>
      </c>
      <c r="U86" s="21">
        <f>IF($G$82&lt;0,(IF(2050-T$80&lt;=0,0,(2/(2050-T$80+1))*(1-(SUM($E86:T86)/$G$82))*$G$82*'Fixed Data'!R$52)),0)</f>
        <v>-1.0930867809523813E-2</v>
      </c>
      <c r="V86" s="21">
        <f>IF($G$82&lt;0,(IF(2050-U$80&lt;=0,0,(2/(2050-U$80+1))*(1-(SUM($E86:U86)/$G$82))*$G$82*'Fixed Data'!S$52)),0)</f>
        <v>-9.5645093333333441E-3</v>
      </c>
      <c r="W86" s="21">
        <f>IF($G$82&lt;0,(IF(2050-V$80&lt;=0,0,(2/(2050-V$80+1))*(1-(SUM($E86:V86)/$G$82))*$G$82*'Fixed Data'!T$52)),0)</f>
        <v>-8.1981508571428614E-3</v>
      </c>
      <c r="X86" s="21">
        <f>IF($G$82&lt;0,(IF(2050-W$80&lt;=0,0,(2/(2050-W$80+1))*(1-(SUM($E86:W86)/$G$82))*$G$82*'Fixed Data'!U$52)),0)</f>
        <v>-6.8317923809523839E-3</v>
      </c>
      <c r="Y86" s="21">
        <f>IF($G$82&lt;0,(IF(2050-X$80&lt;=0,0,(2/(2050-X$80+1))*(1-(SUM($E86:X86)/$G$82))*$G$82*'Fixed Data'!V$52)),0)</f>
        <v>-5.465433904761903E-3</v>
      </c>
      <c r="Z86" s="21">
        <f>IF($G$82&lt;0,(IF(2050-Y$80&lt;=0,0,(2/(2050-Y$80+1))*(1-(SUM($E86:Y86)/$G$82))*$G$82*'Fixed Data'!W$52)),0)</f>
        <v>-4.0990754285714307E-3</v>
      </c>
      <c r="AA86" s="21">
        <f>IF($G$82&lt;0,(IF(2050-Z$80&lt;=0,0,(2/(2050-Z$80+1))*(1-(SUM($E86:Z86)/$G$82))*$G$82*'Fixed Data'!X$52)),0)</f>
        <v>-2.7327169523809767E-3</v>
      </c>
      <c r="AB86" s="21">
        <f>IF($G$82&lt;0,(IF(2050-AA$80&lt;=0,0,(2/(2050-AA$80+1))*(1-(SUM($E86:AA86)/$G$82))*$G$82*'Fixed Data'!Y$52)),0)</f>
        <v>-1.3663584761905003E-3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-3.0059886476190477E-2</v>
      </c>
      <c r="J87" s="21">
        <f>IF($H$82&lt;0,(IF(2050-I$80&lt;=0,0,(2/(2050-I$80+1))*(1-(SUM($E87:I87)/$H$82))*$H$82*'Fixed Data'!G$52)),0)</f>
        <v>-2.8556892152380959E-2</v>
      </c>
      <c r="K87" s="21">
        <f>IF($H$82&lt;0,(IF(2050-J$80&lt;=0,0,(2/(2050-J$80+1))*(1-(SUM($E87:J87)/$H$82))*$H$82*'Fixed Data'!H$52)),0)</f>
        <v>-2.7053897828571431E-2</v>
      </c>
      <c r="L87" s="21">
        <f>IF($H$82&lt;0,(IF(2050-K$80&lt;=0,0,(2/(2050-K$80+1))*(1-(SUM($E87:K87)/$H$82))*$H$82*'Fixed Data'!I$52)),0)</f>
        <v>-2.5550903504761909E-2</v>
      </c>
      <c r="M87" s="21">
        <f>IF($H$82&lt;0,(IF(2050-L$80&lt;=0,0,(2/(2050-L$80+1))*(1-(SUM($E87:L87)/$H$82))*$H$82*'Fixed Data'!J$52)),0)</f>
        <v>-2.4047909180952381E-2</v>
      </c>
      <c r="N87" s="21">
        <f>IF($H$82&lt;0,(IF(2050-M$80&lt;=0,0,(2/(2050-M$80+1))*(1-(SUM($E87:M87)/$H$82))*$H$82*'Fixed Data'!K$52)),0)</f>
        <v>-2.2544914857142859E-2</v>
      </c>
      <c r="O87" s="21">
        <f>IF($H$82&lt;0,(IF(2050-N$80&lt;=0,0,(2/(2050-N$80+1))*(1-(SUM($E87:N87)/$H$82))*$H$82*'Fixed Data'!L$52)),0)</f>
        <v>-2.1041920533333335E-2</v>
      </c>
      <c r="P87" s="21">
        <f>IF($H$82&lt;0,(IF(2050-O$80&lt;=0,0,(2/(2050-O$80+1))*(1-(SUM($E87:O87)/$H$82))*$H$82*'Fixed Data'!M$52)),0)</f>
        <v>-1.9538926209523813E-2</v>
      </c>
      <c r="Q87" s="21">
        <f>IF($H$82&lt;0,(IF(2050-P$80&lt;=0,0,(2/(2050-P$80+1))*(1-(SUM($E87:P87)/$H$82))*$H$82*'Fixed Data'!N$52)),0)</f>
        <v>-1.8035931885714285E-2</v>
      </c>
      <c r="R87" s="21">
        <f>IF($H$82&lt;0,(IF(2050-Q$80&lt;=0,0,(2/(2050-Q$80+1))*(1-(SUM($E87:Q87)/$H$82))*$H$82*'Fixed Data'!O$52)),0)</f>
        <v>-1.6532937561904763E-2</v>
      </c>
      <c r="S87" s="21">
        <f>IF($H$82&lt;0,(IF(2050-R$80&lt;=0,0,(2/(2050-R$80+1))*(1-(SUM($E87:R87)/$H$82))*$H$82*'Fixed Data'!P$52)),0)</f>
        <v>-1.5029943238095237E-2</v>
      </c>
      <c r="T87" s="21">
        <f>IF($H$82&lt;0,(IF(2050-S$80&lt;=0,0,(2/(2050-S$80+1))*(1-(SUM($E87:S87)/$H$82))*$H$82*'Fixed Data'!Q$52)),0)</f>
        <v>-1.3526948914285719E-2</v>
      </c>
      <c r="U87" s="21">
        <f>IF($H$82&lt;0,(IF(2050-T$80&lt;=0,0,(2/(2050-T$80+1))*(1-(SUM($E87:T87)/$H$82))*$H$82*'Fixed Data'!R$52)),0)</f>
        <v>-1.2023954590476187E-2</v>
      </c>
      <c r="V87" s="21">
        <f>IF($H$82&lt;0,(IF(2050-U$80&lt;=0,0,(2/(2050-U$80+1))*(1-(SUM($E87:U87)/$H$82))*$H$82*'Fixed Data'!S$52)),0)</f>
        <v>-1.0520960266666674E-2</v>
      </c>
      <c r="W87" s="21">
        <f>IF($H$82&lt;0,(IF(2050-V$80&lt;=0,0,(2/(2050-V$80+1))*(1-(SUM($E87:V87)/$H$82))*$H$82*'Fixed Data'!T$52)),0)</f>
        <v>-9.017965942857151E-3</v>
      </c>
      <c r="X87" s="21">
        <f>IF($H$82&lt;0,(IF(2050-W$80&lt;=0,0,(2/(2050-W$80+1))*(1-(SUM($E87:W87)/$H$82))*$H$82*'Fixed Data'!U$52)),0)</f>
        <v>-7.5149716190476279E-3</v>
      </c>
      <c r="Y87" s="21">
        <f>IF($H$82&lt;0,(IF(2050-X$80&lt;=0,0,(2/(2050-X$80+1))*(1-(SUM($E87:X87)/$H$82))*$H$82*'Fixed Data'!V$52)),0)</f>
        <v>-6.011977295238103E-3</v>
      </c>
      <c r="Z87" s="21">
        <f>IF($H$82&lt;0,(IF(2050-Y$80&lt;=0,0,(2/(2050-Y$80+1))*(1-(SUM($E87:Y87)/$H$82))*$H$82*'Fixed Data'!W$52)),0)</f>
        <v>-4.5089829714285738E-3</v>
      </c>
      <c r="AA87" s="21">
        <f>IF($H$82&lt;0,(IF(2050-Z$80&lt;=0,0,(2/(2050-Z$80+1))*(1-(SUM($E87:Z87)/$H$82))*$H$82*'Fixed Data'!X$52)),0)</f>
        <v>-3.0059886476190372E-3</v>
      </c>
      <c r="AB87" s="21">
        <f>IF($H$82&lt;0,(IF(2050-AA$80&lt;=0,0,(2/(2050-AA$80+1))*(1-(SUM($E87:AA87)/$H$82))*$H$82*'Fixed Data'!Y$52)),0)</f>
        <v>-1.5029943238095186E-3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-3.1562880800000005E-2</v>
      </c>
      <c r="K88" s="21">
        <f>IF($I$82&lt;0,(IF(2050-J$80&lt;=0,0,(2/(2050-J$80+1))*(1-(SUM($E88:J88)/$I$82))*$I$82*'Fixed Data'!H$52)),0)</f>
        <v>-2.9901676547368427E-2</v>
      </c>
      <c r="L88" s="21">
        <f>IF($I$82&lt;0,(IF(2050-K$80&lt;=0,0,(2/(2050-K$80+1))*(1-(SUM($E88:K88)/$I$82))*$I$82*'Fixed Data'!I$52)),0)</f>
        <v>-2.8240472294736845E-2</v>
      </c>
      <c r="M88" s="21">
        <f>IF($I$82&lt;0,(IF(2050-L$80&lt;=0,0,(2/(2050-L$80+1))*(1-(SUM($E88:L88)/$I$82))*$I$82*'Fixed Data'!J$52)),0)</f>
        <v>-2.6579268042105267E-2</v>
      </c>
      <c r="N88" s="21">
        <f>IF($I$82&lt;0,(IF(2050-M$80&lt;=0,0,(2/(2050-M$80+1))*(1-(SUM($E88:M88)/$I$82))*$I$82*'Fixed Data'!K$52)),0)</f>
        <v>-2.4918063789473685E-2</v>
      </c>
      <c r="O88" s="21">
        <f>IF($I$82&lt;0,(IF(2050-N$80&lt;=0,0,(2/(2050-N$80+1))*(1-(SUM($E88:N88)/$I$82))*$I$82*'Fixed Data'!L$52)),0)</f>
        <v>-2.3256859536842107E-2</v>
      </c>
      <c r="P88" s="21">
        <f>IF($I$82&lt;0,(IF(2050-O$80&lt;=0,0,(2/(2050-O$80+1))*(1-(SUM($E88:O88)/$I$82))*$I$82*'Fixed Data'!M$52)),0)</f>
        <v>-2.1595655284210525E-2</v>
      </c>
      <c r="Q88" s="21">
        <f>IF($I$82&lt;0,(IF(2050-P$80&lt;=0,0,(2/(2050-P$80+1))*(1-(SUM($E88:P88)/$I$82))*$I$82*'Fixed Data'!N$52)),0)</f>
        <v>-1.9934451031578947E-2</v>
      </c>
      <c r="R88" s="21">
        <f>IF($I$82&lt;0,(IF(2050-Q$80&lt;=0,0,(2/(2050-Q$80+1))*(1-(SUM($E88:Q88)/$I$82))*$I$82*'Fixed Data'!O$52)),0)</f>
        <v>-1.8273246778947368E-2</v>
      </c>
      <c r="S88" s="21">
        <f>IF($I$82&lt;0,(IF(2050-R$80&lt;=0,0,(2/(2050-R$80+1))*(1-(SUM($E88:R88)/$I$82))*$I$82*'Fixed Data'!P$52)),0)</f>
        <v>-1.6612042526315787E-2</v>
      </c>
      <c r="T88" s="21">
        <f>IF($I$82&lt;0,(IF(2050-S$80&lt;=0,0,(2/(2050-S$80+1))*(1-(SUM($E88:S88)/$I$82))*$I$82*'Fixed Data'!Q$52)),0)</f>
        <v>-1.495083827368421E-2</v>
      </c>
      <c r="U88" s="21">
        <f>IF($I$82&lt;0,(IF(2050-T$80&lt;=0,0,(2/(2050-T$80+1))*(1-(SUM($E88:T88)/$I$82))*$I$82*'Fixed Data'!R$52)),0)</f>
        <v>-1.3289634021052626E-2</v>
      </c>
      <c r="V88" s="21">
        <f>IF($I$82&lt;0,(IF(2050-U$80&lt;=0,0,(2/(2050-U$80+1))*(1-(SUM($E88:U88)/$I$82))*$I$82*'Fixed Data'!S$52)),0)</f>
        <v>-1.1628429768421046E-2</v>
      </c>
      <c r="W88" s="21">
        <f>IF($I$82&lt;0,(IF(2050-V$80&lt;=0,0,(2/(2050-V$80+1))*(1-(SUM($E88:V88)/$I$82))*$I$82*'Fixed Data'!T$52)),0)</f>
        <v>-9.9672255157894647E-3</v>
      </c>
      <c r="X88" s="21">
        <f>IF($I$82&lt;0,(IF(2050-W$80&lt;=0,0,(2/(2050-W$80+1))*(1-(SUM($E88:W88)/$I$82))*$I$82*'Fixed Data'!U$52)),0)</f>
        <v>-8.3060212631578863E-3</v>
      </c>
      <c r="Y88" s="21">
        <f>IF($I$82&lt;0,(IF(2050-X$80&lt;=0,0,(2/(2050-X$80+1))*(1-(SUM($E88:X88)/$I$82))*$I$82*'Fixed Data'!V$52)),0)</f>
        <v>-6.6448170105263098E-3</v>
      </c>
      <c r="Z88" s="21">
        <f>IF($I$82&lt;0,(IF(2050-Y$80&lt;=0,0,(2/(2050-Y$80+1))*(1-(SUM($E88:Y88)/$I$82))*$I$82*'Fixed Data'!W$52)),0)</f>
        <v>-4.9836127578947176E-3</v>
      </c>
      <c r="AA88" s="21">
        <f>IF($I$82&lt;0,(IF(2050-Z$80&lt;=0,0,(2/(2050-Z$80+1))*(1-(SUM($E88:Z88)/$I$82))*$I$82*'Fixed Data'!X$52)),0)</f>
        <v>-3.3224085052631449E-3</v>
      </c>
      <c r="AB88" s="21">
        <f>IF($I$82&lt;0,(IF(2050-AA$80&lt;=0,0,(2/(2050-AA$80+1))*(1-(SUM($E88:AA88)/$I$82))*$I$82*'Fixed Data'!Y$52)),0)</f>
        <v>-1.6612042526315493E-3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2">SUM(F84:F127)</f>
        <v>-2.630240066666667E-2</v>
      </c>
      <c r="G128" s="21">
        <f t="shared" si="12"/>
        <v>-5.260480133333334E-2</v>
      </c>
      <c r="H128" s="21">
        <f t="shared" si="12"/>
        <v>-7.890720200000001E-2</v>
      </c>
      <c r="I128" s="21">
        <f t="shared" si="12"/>
        <v>-0.10520960266666668</v>
      </c>
      <c r="J128" s="21">
        <f t="shared" si="12"/>
        <v>-0.13151200333333335</v>
      </c>
      <c r="K128" s="21">
        <f t="shared" si="12"/>
        <v>-0.12459031894736844</v>
      </c>
      <c r="L128" s="21">
        <f t="shared" si="12"/>
        <v>-0.11766863456140353</v>
      </c>
      <c r="M128" s="21">
        <f t="shared" si="12"/>
        <v>-0.1107469501754386</v>
      </c>
      <c r="N128" s="21">
        <f t="shared" si="12"/>
        <v>-0.10382526578947369</v>
      </c>
      <c r="O128" s="21">
        <f t="shared" si="12"/>
        <v>-9.6903581403508784E-2</v>
      </c>
      <c r="P128" s="21">
        <f t="shared" si="12"/>
        <v>-8.998189701754386E-2</v>
      </c>
      <c r="Q128" s="21">
        <f t="shared" si="12"/>
        <v>-8.306021263157895E-2</v>
      </c>
      <c r="R128" s="21">
        <f t="shared" si="12"/>
        <v>-7.613852824561404E-2</v>
      </c>
      <c r="S128" s="21">
        <f t="shared" si="12"/>
        <v>-6.921684385964913E-2</v>
      </c>
      <c r="T128" s="21">
        <f t="shared" si="12"/>
        <v>-6.2295159473684227E-2</v>
      </c>
      <c r="U128" s="21">
        <f t="shared" si="12"/>
        <v>-5.5373475087719289E-2</v>
      </c>
      <c r="V128" s="21">
        <f t="shared" si="12"/>
        <v>-4.8451790701754399E-2</v>
      </c>
      <c r="W128" s="21">
        <f t="shared" si="12"/>
        <v>-4.1530106315789461E-2</v>
      </c>
      <c r="X128" s="21">
        <f t="shared" si="12"/>
        <v>-3.4608421929824565E-2</v>
      </c>
      <c r="Y128" s="21">
        <f t="shared" si="12"/>
        <v>-2.7686737543859644E-2</v>
      </c>
      <c r="Z128" s="21">
        <f t="shared" si="12"/>
        <v>-2.0765053157894699E-2</v>
      </c>
      <c r="AA128" s="21">
        <f t="shared" si="12"/>
        <v>-1.3843368771929798E-2</v>
      </c>
      <c r="AB128" s="21">
        <f t="shared" si="12"/>
        <v>-6.9216843859648651E-3</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-0.31562880800000004</v>
      </c>
      <c r="G129" s="21">
        <f t="shared" ref="G129:AW129" si="13">F131</f>
        <v>-0.60495521533333341</v>
      </c>
      <c r="H129" s="21">
        <f t="shared" si="13"/>
        <v>-0.86797922200000011</v>
      </c>
      <c r="I129" s="21">
        <f t="shared" si="13"/>
        <v>-1.1047008280000001</v>
      </c>
      <c r="J129" s="21">
        <f t="shared" si="13"/>
        <v>-1.3151200333333335</v>
      </c>
      <c r="K129" s="21">
        <f t="shared" si="13"/>
        <v>-1.1836080300000003</v>
      </c>
      <c r="L129" s="21">
        <f t="shared" si="13"/>
        <v>-1.0590177110526318</v>
      </c>
      <c r="M129" s="21">
        <f t="shared" si="13"/>
        <v>-0.94134907649122823</v>
      </c>
      <c r="N129" s="21">
        <f t="shared" si="13"/>
        <v>-0.83060212631578967</v>
      </c>
      <c r="O129" s="21">
        <f t="shared" si="13"/>
        <v>-0.72677686052631596</v>
      </c>
      <c r="P129" s="21">
        <f t="shared" si="13"/>
        <v>-0.62987327912280722</v>
      </c>
      <c r="Q129" s="21">
        <f t="shared" si="13"/>
        <v>-0.53989138210526333</v>
      </c>
      <c r="R129" s="21">
        <f t="shared" si="13"/>
        <v>-0.45683116947368441</v>
      </c>
      <c r="S129" s="21">
        <f t="shared" si="13"/>
        <v>-0.38069264122807034</v>
      </c>
      <c r="T129" s="21">
        <f t="shared" si="13"/>
        <v>-0.31147579736842124</v>
      </c>
      <c r="U129" s="21">
        <f t="shared" si="13"/>
        <v>-0.24918063789473702</v>
      </c>
      <c r="V129" s="21">
        <f t="shared" si="13"/>
        <v>-0.19380716280701774</v>
      </c>
      <c r="W129" s="21">
        <f t="shared" si="13"/>
        <v>-0.14535537210526334</v>
      </c>
      <c r="X129" s="21">
        <f t="shared" si="13"/>
        <v>-0.10382526578947388</v>
      </c>
      <c r="Y129" s="21">
        <f t="shared" si="13"/>
        <v>-6.921684385964931E-2</v>
      </c>
      <c r="Z129" s="21">
        <f t="shared" si="13"/>
        <v>-4.1530106315789669E-2</v>
      </c>
      <c r="AA129" s="21">
        <f t="shared" si="13"/>
        <v>-2.076505315789497E-2</v>
      </c>
      <c r="AB129" s="21">
        <f t="shared" si="13"/>
        <v>-6.9216843859651721E-3</v>
      </c>
      <c r="AC129" s="21">
        <f t="shared" si="13"/>
        <v>-3.0704605524789486E-16</v>
      </c>
      <c r="AD129" s="21">
        <f t="shared" si="13"/>
        <v>-3.0704605524789486E-16</v>
      </c>
      <c r="AE129" s="21">
        <f t="shared" si="13"/>
        <v>-3.0704605524789486E-16</v>
      </c>
      <c r="AF129" s="21">
        <f t="shared" si="13"/>
        <v>-3.0704605524789486E-16</v>
      </c>
      <c r="AG129" s="21">
        <f t="shared" si="13"/>
        <v>-3.0704605524789486E-16</v>
      </c>
      <c r="AH129" s="21">
        <f t="shared" si="13"/>
        <v>-3.0704605524789486E-16</v>
      </c>
      <c r="AI129" s="21">
        <f t="shared" si="13"/>
        <v>-3.0704605524789486E-16</v>
      </c>
      <c r="AJ129" s="21">
        <f t="shared" si="13"/>
        <v>-3.0704605524789486E-16</v>
      </c>
      <c r="AK129" s="21">
        <f t="shared" si="13"/>
        <v>-3.0704605524789486E-16</v>
      </c>
      <c r="AL129" s="21">
        <f t="shared" si="13"/>
        <v>-3.0704605524789486E-16</v>
      </c>
      <c r="AM129" s="21">
        <f t="shared" si="13"/>
        <v>-3.0704605524789486E-16</v>
      </c>
      <c r="AN129" s="21">
        <f t="shared" si="13"/>
        <v>-3.0704605524789486E-16</v>
      </c>
      <c r="AO129" s="21">
        <f t="shared" si="13"/>
        <v>-3.0704605524789486E-16</v>
      </c>
      <c r="AP129" s="21">
        <f t="shared" si="13"/>
        <v>-3.0704605524789486E-16</v>
      </c>
      <c r="AQ129" s="21">
        <f t="shared" si="13"/>
        <v>-3.0704605524789486E-16</v>
      </c>
      <c r="AR129" s="21">
        <f t="shared" si="13"/>
        <v>-3.0704605524789486E-16</v>
      </c>
      <c r="AS129" s="21">
        <f t="shared" si="13"/>
        <v>-3.0704605524789486E-16</v>
      </c>
      <c r="AT129" s="21">
        <f t="shared" si="13"/>
        <v>-3.0704605524789486E-16</v>
      </c>
      <c r="AU129" s="21">
        <f t="shared" si="13"/>
        <v>-3.0704605524789486E-16</v>
      </c>
      <c r="AV129" s="21">
        <f t="shared" si="13"/>
        <v>-3.0704605524789486E-16</v>
      </c>
      <c r="AW129" s="21">
        <f t="shared" si="13"/>
        <v>-3.0704605524789486E-16</v>
      </c>
      <c r="AX129" s="21">
        <f>AW131</f>
        <v>-3.0704605524789486E-16</v>
      </c>
      <c r="AY129" s="21">
        <f>AX131</f>
        <v>-3.0704605524789486E-16</v>
      </c>
      <c r="AZ129" s="21">
        <f>AY131</f>
        <v>-3.0704605524789486E-16</v>
      </c>
      <c r="BA129" s="21">
        <f>AZ131</f>
        <v>-3.0704605524789486E-16</v>
      </c>
      <c r="BB129" s="21">
        <f>BA131</f>
        <v>-3.0704605524789486E-16</v>
      </c>
    </row>
    <row r="130" spans="1:54" ht="15" customHeight="1" outlineLevel="2">
      <c r="A130" s="8"/>
      <c r="B130" t="s">
        <v>457</v>
      </c>
      <c r="C130" t="s">
        <v>458</v>
      </c>
      <c r="D130" t="s">
        <v>389</v>
      </c>
      <c r="E130" s="21">
        <f>E131*(1/(1+'Fixed Data'!$B$10))</f>
        <v>-0.303722871439569</v>
      </c>
      <c r="F130" s="21">
        <f>F131*(1/(1+'Fixed Data'!$B$10))</f>
        <v>-0.58213550359250721</v>
      </c>
      <c r="G130" s="21">
        <f>G131*(1/(1+'Fixed Data'!$B$10))</f>
        <v>-0.83523789645881463</v>
      </c>
      <c r="H130" s="21">
        <f>H131*(1/(1+'Fixed Data'!$B$10))</f>
        <v>-1.0630300500384915</v>
      </c>
      <c r="I130" s="21">
        <f>I131*(1/(1+'Fixed Data'!$B$10))</f>
        <v>-1.2655119643315373</v>
      </c>
      <c r="J130" s="21">
        <f>J131*(1/(1+'Fixed Data'!$B$10))</f>
        <v>-1.1389607678983837</v>
      </c>
      <c r="K130" s="21">
        <f>K131*(1/(1+'Fixed Data'!$B$10))</f>
        <v>-1.0190701607511854</v>
      </c>
      <c r="L130" s="21">
        <f>L131*(1/(1+'Fixed Data'!$B$10))</f>
        <v>-0.90584014288994263</v>
      </c>
      <c r="M130" s="21">
        <f>M131*(1/(1+'Fixed Data'!$B$10))</f>
        <v>-0.79927071431465524</v>
      </c>
      <c r="N130" s="21">
        <f>N131*(1/(1+'Fixed Data'!$B$10))</f>
        <v>-0.69936187502532343</v>
      </c>
      <c r="O130" s="21">
        <f>O131*(1/(1+'Fixed Data'!$B$10))</f>
        <v>-0.60611362502194699</v>
      </c>
      <c r="P130" s="21">
        <f>P131*(1/(1+'Fixed Data'!$B$10))</f>
        <v>-0.51952596430452602</v>
      </c>
      <c r="Q130" s="21">
        <f>Q131*(1/(1+'Fixed Data'!$B$10))</f>
        <v>-0.43959889287306048</v>
      </c>
      <c r="R130" s="21">
        <f>R131*(1/(1+'Fixed Data'!$B$10))</f>
        <v>-0.36633241072755041</v>
      </c>
      <c r="S130" s="21">
        <f>S131*(1/(1+'Fixed Data'!$B$10))</f>
        <v>-0.29972651786799587</v>
      </c>
      <c r="T130" s="21">
        <f>T131*(1/(1+'Fixed Data'!$B$10))</f>
        <v>-0.23978121429439669</v>
      </c>
      <c r="U130" s="21">
        <f>U131*(1/(1+'Fixed Data'!$B$10))</f>
        <v>-0.18649650000675305</v>
      </c>
      <c r="V130" s="21">
        <f>V131*(1/(1+'Fixed Data'!$B$10))</f>
        <v>-0.1398723750050648</v>
      </c>
      <c r="W130" s="21">
        <f>W131*(1/(1+'Fixed Data'!$B$10))</f>
        <v>-9.9908839289332071E-2</v>
      </c>
      <c r="X130" s="21">
        <f>X131*(1/(1+'Fixed Data'!$B$10))</f>
        <v>-6.6605892859554774E-2</v>
      </c>
      <c r="Y130" s="21">
        <f>Y131*(1/(1+'Fixed Data'!$B$10))</f>
        <v>-3.9963535715732947E-2</v>
      </c>
      <c r="Z130" s="21">
        <f>Z131*(1/(1+'Fixed Data'!$B$10))</f>
        <v>-1.9981767857866602E-2</v>
      </c>
      <c r="AA130" s="21">
        <f>AA131*(1/(1+'Fixed Data'!$B$10))</f>
        <v>-6.6605892859557094E-3</v>
      </c>
      <c r="AB130" s="21">
        <f>AB131*(1/(1+'Fixed Data'!$B$10))</f>
        <v>-2.9546387148565712E-16</v>
      </c>
      <c r="AC130" s="21">
        <f>AC131*(1/(1+'Fixed Data'!$B$10))</f>
        <v>-2.9546387148565712E-16</v>
      </c>
      <c r="AD130" s="21">
        <f>AD131*(1/(1+'Fixed Data'!$B$10))</f>
        <v>-2.9546387148565712E-16</v>
      </c>
      <c r="AE130" s="21">
        <f>AE131*(1/(1+'Fixed Data'!$B$10))</f>
        <v>-2.9546387148565712E-16</v>
      </c>
      <c r="AF130" s="21">
        <f>AF131*(1/(1+'Fixed Data'!$B$10))</f>
        <v>-2.9546387148565712E-16</v>
      </c>
      <c r="AG130" s="21">
        <f>AG131*(1/(1+'Fixed Data'!$B$10))</f>
        <v>-2.9546387148565712E-16</v>
      </c>
      <c r="AH130" s="21">
        <f>AH131*(1/(1+'Fixed Data'!$B$10))</f>
        <v>-2.9546387148565712E-16</v>
      </c>
      <c r="AI130" s="21">
        <f>AI131*(1/(1+'Fixed Data'!$B$10))</f>
        <v>-2.9546387148565712E-16</v>
      </c>
      <c r="AJ130" s="21">
        <f>AJ131*(1/(1+'Fixed Data'!$B$10))</f>
        <v>-2.9546387148565712E-16</v>
      </c>
      <c r="AK130" s="21">
        <f>AK131*(1/(1+'Fixed Data'!$B$10))</f>
        <v>-2.9546387148565712E-16</v>
      </c>
      <c r="AL130" s="21">
        <f>AL131*(1/(1+'Fixed Data'!$B$10))</f>
        <v>-2.9546387148565712E-16</v>
      </c>
      <c r="AM130" s="21">
        <f>AM131*(1/(1+'Fixed Data'!$B$10))</f>
        <v>-2.9546387148565712E-16</v>
      </c>
      <c r="AN130" s="21">
        <f>AN131*(1/(1+'Fixed Data'!$B$10))</f>
        <v>-2.9546387148565712E-16</v>
      </c>
      <c r="AO130" s="21">
        <f>AO131*(1/(1+'Fixed Data'!$B$10))</f>
        <v>-2.9546387148565712E-16</v>
      </c>
      <c r="AP130" s="21">
        <f>AP131*(1/(1+'Fixed Data'!$B$10))</f>
        <v>-2.9546387148565712E-16</v>
      </c>
      <c r="AQ130" s="21">
        <f>AQ131*(1/(1+'Fixed Data'!$B$10))</f>
        <v>-2.9546387148565712E-16</v>
      </c>
      <c r="AR130" s="21">
        <f>AR131*(1/(1+'Fixed Data'!$B$10))</f>
        <v>-2.9546387148565712E-16</v>
      </c>
      <c r="AS130" s="21">
        <f>AS131*(1/(1+'Fixed Data'!$B$10))</f>
        <v>-2.9546387148565712E-16</v>
      </c>
      <c r="AT130" s="21">
        <f>AT131*(1/(1+'Fixed Data'!$B$10))</f>
        <v>-2.9546387148565712E-16</v>
      </c>
      <c r="AU130" s="21">
        <f>AU131*(1/(1+'Fixed Data'!$B$10))</f>
        <v>-2.9546387148565712E-16</v>
      </c>
      <c r="AV130" s="21">
        <f>AV131*(1/(1+'Fixed Data'!$B$10))</f>
        <v>-2.9546387148565712E-16</v>
      </c>
      <c r="AW130" s="21">
        <f>AW131*(1/(1+'Fixed Data'!$B$10))</f>
        <v>-2.9546387148565712E-16</v>
      </c>
      <c r="AX130" s="21">
        <f>AX131*(1/(1+'Fixed Data'!$B$10))</f>
        <v>-2.9546387148565712E-16</v>
      </c>
      <c r="AY130" s="21">
        <f>AY131*(1/(1+'Fixed Data'!$B$10))</f>
        <v>-2.9546387148565712E-16</v>
      </c>
      <c r="AZ130" s="21">
        <f>AZ131*(1/(1+'Fixed Data'!$B$10))</f>
        <v>-2.9546387148565712E-16</v>
      </c>
      <c r="BA130" s="21">
        <f>BA131*(1/(1+'Fixed Data'!$B$10))</f>
        <v>-2.9546387148565712E-16</v>
      </c>
      <c r="BB130" s="21">
        <f>BB131*(1/(1+'Fixed Data'!$B$10))</f>
        <v>-2.9546387148565712E-16</v>
      </c>
    </row>
    <row r="131" spans="1:54" ht="13.9" customHeight="1" outlineLevel="2">
      <c r="A131" s="8"/>
      <c r="B131" t="s">
        <v>459</v>
      </c>
      <c r="C131" t="s">
        <v>460</v>
      </c>
      <c r="D131" t="s">
        <v>389</v>
      </c>
      <c r="E131" s="21">
        <f t="shared" ref="E131:AJ131" si="14">E82-E128+E129</f>
        <v>-0.31562880800000004</v>
      </c>
      <c r="F131" s="21">
        <f t="shared" si="14"/>
        <v>-0.60495521533333341</v>
      </c>
      <c r="G131" s="21">
        <f t="shared" si="14"/>
        <v>-0.86797922200000011</v>
      </c>
      <c r="H131" s="21">
        <f t="shared" si="14"/>
        <v>-1.1047008280000001</v>
      </c>
      <c r="I131" s="21">
        <f t="shared" si="14"/>
        <v>-1.3151200333333335</v>
      </c>
      <c r="J131" s="21">
        <f t="shared" si="14"/>
        <v>-1.1836080300000003</v>
      </c>
      <c r="K131" s="21">
        <f t="shared" si="14"/>
        <v>-1.0590177110526318</v>
      </c>
      <c r="L131" s="21">
        <f t="shared" si="14"/>
        <v>-0.94134907649122823</v>
      </c>
      <c r="M131" s="21">
        <f t="shared" si="14"/>
        <v>-0.83060212631578967</v>
      </c>
      <c r="N131" s="21">
        <f t="shared" si="14"/>
        <v>-0.72677686052631596</v>
      </c>
      <c r="O131" s="21">
        <f t="shared" si="14"/>
        <v>-0.62987327912280722</v>
      </c>
      <c r="P131" s="21">
        <f t="shared" si="14"/>
        <v>-0.53989138210526333</v>
      </c>
      <c r="Q131" s="21">
        <f t="shared" si="14"/>
        <v>-0.45683116947368441</v>
      </c>
      <c r="R131" s="21">
        <f t="shared" si="14"/>
        <v>-0.38069264122807034</v>
      </c>
      <c r="S131" s="21">
        <f t="shared" si="14"/>
        <v>-0.31147579736842124</v>
      </c>
      <c r="T131" s="21">
        <f t="shared" si="14"/>
        <v>-0.24918063789473702</v>
      </c>
      <c r="U131" s="21">
        <f t="shared" si="14"/>
        <v>-0.19380716280701774</v>
      </c>
      <c r="V131" s="21">
        <f t="shared" si="14"/>
        <v>-0.14535537210526334</v>
      </c>
      <c r="W131" s="21">
        <f t="shared" si="14"/>
        <v>-0.10382526578947388</v>
      </c>
      <c r="X131" s="21">
        <f t="shared" si="14"/>
        <v>-6.921684385964931E-2</v>
      </c>
      <c r="Y131" s="21">
        <f t="shared" si="14"/>
        <v>-4.1530106315789669E-2</v>
      </c>
      <c r="Z131" s="21">
        <f t="shared" si="14"/>
        <v>-2.076505315789497E-2</v>
      </c>
      <c r="AA131" s="21">
        <f t="shared" si="14"/>
        <v>-6.9216843859651721E-3</v>
      </c>
      <c r="AB131" s="21">
        <f t="shared" si="14"/>
        <v>-3.0704605524789486E-16</v>
      </c>
      <c r="AC131" s="21">
        <f t="shared" si="14"/>
        <v>-3.0704605524789486E-16</v>
      </c>
      <c r="AD131" s="21">
        <f t="shared" si="14"/>
        <v>-3.0704605524789486E-16</v>
      </c>
      <c r="AE131" s="21">
        <f t="shared" si="14"/>
        <v>-3.0704605524789486E-16</v>
      </c>
      <c r="AF131" s="21">
        <f t="shared" si="14"/>
        <v>-3.0704605524789486E-16</v>
      </c>
      <c r="AG131" s="21">
        <f t="shared" si="14"/>
        <v>-3.0704605524789486E-16</v>
      </c>
      <c r="AH131" s="21">
        <f t="shared" si="14"/>
        <v>-3.0704605524789486E-16</v>
      </c>
      <c r="AI131" s="21">
        <f t="shared" si="14"/>
        <v>-3.0704605524789486E-16</v>
      </c>
      <c r="AJ131" s="21">
        <f t="shared" si="14"/>
        <v>-3.0704605524789486E-16</v>
      </c>
      <c r="AK131" s="21">
        <f t="shared" ref="AK131:BB131" si="15">AK82-AK128+AK129</f>
        <v>-3.0704605524789486E-16</v>
      </c>
      <c r="AL131" s="21">
        <f t="shared" si="15"/>
        <v>-3.0704605524789486E-16</v>
      </c>
      <c r="AM131" s="21">
        <f t="shared" si="15"/>
        <v>-3.0704605524789486E-16</v>
      </c>
      <c r="AN131" s="21">
        <f t="shared" si="15"/>
        <v>-3.0704605524789486E-16</v>
      </c>
      <c r="AO131" s="21">
        <f t="shared" si="15"/>
        <v>-3.0704605524789486E-16</v>
      </c>
      <c r="AP131" s="21">
        <f t="shared" si="15"/>
        <v>-3.0704605524789486E-16</v>
      </c>
      <c r="AQ131" s="21">
        <f t="shared" si="15"/>
        <v>-3.0704605524789486E-16</v>
      </c>
      <c r="AR131" s="21">
        <f t="shared" si="15"/>
        <v>-3.0704605524789486E-16</v>
      </c>
      <c r="AS131" s="21">
        <f t="shared" si="15"/>
        <v>-3.0704605524789486E-16</v>
      </c>
      <c r="AT131" s="21">
        <f t="shared" si="15"/>
        <v>-3.0704605524789486E-16</v>
      </c>
      <c r="AU131" s="21">
        <f t="shared" si="15"/>
        <v>-3.0704605524789486E-16</v>
      </c>
      <c r="AV131" s="21">
        <f t="shared" si="15"/>
        <v>-3.0704605524789486E-16</v>
      </c>
      <c r="AW131" s="21">
        <f t="shared" si="15"/>
        <v>-3.0704605524789486E-16</v>
      </c>
      <c r="AX131" s="21">
        <f t="shared" si="15"/>
        <v>-3.0704605524789486E-16</v>
      </c>
      <c r="AY131" s="21">
        <f t="shared" si="15"/>
        <v>-3.0704605524789486E-16</v>
      </c>
      <c r="AZ131" s="21">
        <f t="shared" si="15"/>
        <v>-3.0704605524789486E-16</v>
      </c>
      <c r="BA131" s="21">
        <f t="shared" si="15"/>
        <v>-3.0704605524789486E-16</v>
      </c>
      <c r="BB131" s="21">
        <f t="shared" si="15"/>
        <v>-3.0704605524789486E-16</v>
      </c>
    </row>
    <row r="132" spans="1:54" ht="14.5" outlineLevel="2">
      <c r="A132" s="8"/>
      <c r="B132" t="s">
        <v>461</v>
      </c>
      <c r="C132" t="s">
        <v>462</v>
      </c>
      <c r="D132" t="s">
        <v>389</v>
      </c>
      <c r="E132" s="21">
        <f>AVERAGE(E129:E130)*'Fixed Data'!$B$10</f>
        <v>-5.9529682802155525E-3</v>
      </c>
      <c r="F132" s="21">
        <f>AVERAGE(F129:F130)*'Fixed Data'!$B$10</f>
        <v>-1.7596180507213142E-2</v>
      </c>
      <c r="G132" s="21">
        <f>AVERAGE(G129:G130)*'Fixed Data'!$B$10</f>
        <v>-2.82277849911261E-2</v>
      </c>
      <c r="H132" s="21">
        <f>AVERAGE(H129:H130)*'Fixed Data'!$B$10</f>
        <v>-3.7847781731954439E-2</v>
      </c>
      <c r="I132" s="21">
        <f>AVERAGE(I129:I130)*'Fixed Data'!$B$10</f>
        <v>-4.645617072969814E-2</v>
      </c>
      <c r="J132" s="21">
        <f>AVERAGE(J129:J130)*'Fixed Data'!$B$10</f>
        <v>-4.8099983704141654E-2</v>
      </c>
      <c r="K132" s="21">
        <f>AVERAGE(K129:K130)*'Fixed Data'!$B$10</f>
        <v>-4.3172492538723239E-2</v>
      </c>
      <c r="L132" s="21">
        <f>AVERAGE(L129:L130)*'Fixed Data'!$B$10</f>
        <v>-3.8511213937274455E-2</v>
      </c>
      <c r="M132" s="21">
        <f>AVERAGE(M129:M130)*'Fixed Data'!$B$10</f>
        <v>-3.4116147899795314E-2</v>
      </c>
      <c r="N132" s="21">
        <f>AVERAGE(N129:N130)*'Fixed Data'!$B$10</f>
        <v>-2.9987294426285817E-2</v>
      </c>
      <c r="O132" s="21">
        <f>AVERAGE(O129:O130)*'Fixed Data'!$B$10</f>
        <v>-2.6124653516745949E-2</v>
      </c>
      <c r="P132" s="21">
        <f>AVERAGE(P129:P130)*'Fixed Data'!$B$10</f>
        <v>-2.2528225171175732E-2</v>
      </c>
      <c r="Q132" s="21">
        <f>AVERAGE(Q129:Q130)*'Fixed Data'!$B$10</f>
        <v>-1.9198009389575148E-2</v>
      </c>
      <c r="R132" s="21">
        <f>AVERAGE(R129:R130)*'Fixed Data'!$B$10</f>
        <v>-1.6134006171944201E-2</v>
      </c>
      <c r="S132" s="21">
        <f>AVERAGE(S129:S130)*'Fixed Data'!$B$10</f>
        <v>-1.3336215518282898E-2</v>
      </c>
      <c r="T132" s="21">
        <f>AVERAGE(T129:T130)*'Fixed Data'!$B$10</f>
        <v>-1.0804637428591231E-2</v>
      </c>
      <c r="U132" s="21">
        <f>AVERAGE(U129:U130)*'Fixed Data'!$B$10</f>
        <v>-8.5392719028692058E-3</v>
      </c>
      <c r="V132" s="21">
        <f>AVERAGE(V129:V130)*'Fixed Data'!$B$10</f>
        <v>-6.5401189411168174E-3</v>
      </c>
      <c r="W132" s="21">
        <f>AVERAGE(W129:W130)*'Fixed Data'!$B$10</f>
        <v>-4.8071785433340701E-3</v>
      </c>
      <c r="X132" s="21">
        <f>AVERAGE(X129:X130)*'Fixed Data'!$B$10</f>
        <v>-3.3404507095209611E-3</v>
      </c>
      <c r="Y132" s="21">
        <f>AVERAGE(Y129:Y130)*'Fixed Data'!$B$10</f>
        <v>-2.1399354396774923E-3</v>
      </c>
      <c r="Z132" s="21">
        <f>AVERAGE(Z129:Z130)*'Fixed Data'!$B$10</f>
        <v>-1.2056327338036629E-3</v>
      </c>
      <c r="AA132" s="21">
        <f>AVERAGE(AA129:AA130)*'Fixed Data'!$B$10</f>
        <v>-5.3754259189947324E-4</v>
      </c>
      <c r="AB132" s="21">
        <f>AVERAGE(AB129:AB130)*'Fixed Data'!$B$10</f>
        <v>-1.3566501396492317E-4</v>
      </c>
      <c r="AC132" s="21">
        <f>AVERAGE(AC129:AC130)*'Fixed Data'!$B$10</f>
        <v>-1.180919456397762E-17</v>
      </c>
      <c r="AD132" s="21">
        <f>AVERAGE(AD129:AD130)*'Fixed Data'!$B$10</f>
        <v>-1.180919456397762E-17</v>
      </c>
      <c r="AE132" s="21">
        <f>AVERAGE(AE129:AE130)*'Fixed Data'!$B$10</f>
        <v>-1.180919456397762E-17</v>
      </c>
      <c r="AF132" s="21">
        <f>AVERAGE(AF129:AF130)*'Fixed Data'!$B$10</f>
        <v>-1.180919456397762E-17</v>
      </c>
      <c r="AG132" s="21">
        <f>AVERAGE(AG129:AG130)*'Fixed Data'!$B$10</f>
        <v>-1.180919456397762E-17</v>
      </c>
      <c r="AH132" s="21">
        <f>AVERAGE(AH129:AH130)*'Fixed Data'!$B$10</f>
        <v>-1.180919456397762E-17</v>
      </c>
      <c r="AI132" s="21">
        <f>AVERAGE(AI129:AI130)*'Fixed Data'!$B$10</f>
        <v>-1.180919456397762E-17</v>
      </c>
      <c r="AJ132" s="21">
        <f>AVERAGE(AJ129:AJ130)*'Fixed Data'!$B$10</f>
        <v>-1.180919456397762E-17</v>
      </c>
      <c r="AK132" s="21">
        <f>AVERAGE(AK129:AK130)*'Fixed Data'!$B$10</f>
        <v>-1.180919456397762E-17</v>
      </c>
      <c r="AL132" s="21">
        <f>AVERAGE(AL129:AL130)*'Fixed Data'!$B$10</f>
        <v>-1.180919456397762E-17</v>
      </c>
      <c r="AM132" s="21">
        <f>AVERAGE(AM129:AM130)*'Fixed Data'!$B$10</f>
        <v>-1.180919456397762E-17</v>
      </c>
      <c r="AN132" s="21">
        <f>AVERAGE(AN129:AN130)*'Fixed Data'!$B$10</f>
        <v>-1.180919456397762E-17</v>
      </c>
      <c r="AO132" s="21">
        <f>AVERAGE(AO129:AO130)*'Fixed Data'!$B$10</f>
        <v>-1.180919456397762E-17</v>
      </c>
      <c r="AP132" s="21">
        <f>AVERAGE(AP129:AP130)*'Fixed Data'!$B$10</f>
        <v>-1.180919456397762E-17</v>
      </c>
      <c r="AQ132" s="21">
        <f>AVERAGE(AQ129:AQ130)*'Fixed Data'!$B$10</f>
        <v>-1.180919456397762E-17</v>
      </c>
      <c r="AR132" s="21">
        <f>AVERAGE(AR129:AR130)*'Fixed Data'!$B$10</f>
        <v>-1.180919456397762E-17</v>
      </c>
      <c r="AS132" s="21">
        <f>AVERAGE(AS129:AS130)*'Fixed Data'!$B$10</f>
        <v>-1.180919456397762E-17</v>
      </c>
      <c r="AT132" s="21">
        <f>AVERAGE(AT129:AT130)*'Fixed Data'!$B$10</f>
        <v>-1.180919456397762E-17</v>
      </c>
      <c r="AU132" s="21">
        <f>AVERAGE(AU129:AU130)*'Fixed Data'!$B$10</f>
        <v>-1.180919456397762E-17</v>
      </c>
      <c r="AV132" s="21">
        <f>AVERAGE(AV129:AV130)*'Fixed Data'!$B$10</f>
        <v>-1.180919456397762E-17</v>
      </c>
      <c r="AW132" s="21">
        <f>AVERAGE(AW129:AW130)*'Fixed Data'!$B$10</f>
        <v>-1.180919456397762E-17</v>
      </c>
      <c r="AX132" s="21">
        <f>AVERAGE(AX129:AX130)*'Fixed Data'!$B$10</f>
        <v>-1.180919456397762E-17</v>
      </c>
      <c r="AY132" s="21">
        <f>AVERAGE(AY129:AY130)*'Fixed Data'!$B$10</f>
        <v>-1.180919456397762E-17</v>
      </c>
      <c r="AZ132" s="21">
        <f>AVERAGE(AZ129:AZ130)*'Fixed Data'!$B$10</f>
        <v>-1.180919456397762E-17</v>
      </c>
      <c r="BA132" s="21">
        <f>AVERAGE(BA129:BA130)*'Fixed Data'!$B$10</f>
        <v>-1.180919456397762E-17</v>
      </c>
      <c r="BB132" s="21">
        <f>AVERAGE(BB129:BB130)*'Fixed Data'!$B$10</f>
        <v>-1.180919456397762E-17</v>
      </c>
    </row>
    <row r="133" spans="1:54" ht="14" outlineLevel="2" thickBot="1">
      <c r="A133" s="9"/>
      <c r="B133" s="3" t="s">
        <v>463</v>
      </c>
      <c r="C133" s="7" t="s">
        <v>464</v>
      </c>
      <c r="D133" s="7" t="s">
        <v>389</v>
      </c>
      <c r="E133" s="21">
        <f>E128+E132</f>
        <v>-5.9529682802155525E-3</v>
      </c>
      <c r="F133" s="21">
        <f t="shared" ref="F133:BB133" si="16">F128+F132</f>
        <v>-4.3898581173879812E-2</v>
      </c>
      <c r="G133" s="21">
        <f t="shared" si="16"/>
        <v>-8.0832586324459443E-2</v>
      </c>
      <c r="H133" s="21">
        <f t="shared" si="16"/>
        <v>-0.11675498373195445</v>
      </c>
      <c r="I133" s="21">
        <f t="shared" si="16"/>
        <v>-0.15166577339636483</v>
      </c>
      <c r="J133" s="21">
        <f t="shared" si="16"/>
        <v>-0.179611987037475</v>
      </c>
      <c r="K133" s="21">
        <f t="shared" si="16"/>
        <v>-0.16776281148609168</v>
      </c>
      <c r="L133" s="21">
        <f t="shared" si="16"/>
        <v>-0.156179848498678</v>
      </c>
      <c r="M133" s="21">
        <f t="shared" si="16"/>
        <v>-0.14486309807523393</v>
      </c>
      <c r="N133" s="21">
        <f t="shared" si="16"/>
        <v>-0.13381256021575952</v>
      </c>
      <c r="O133" s="21">
        <f t="shared" si="16"/>
        <v>-0.12302823492025473</v>
      </c>
      <c r="P133" s="21">
        <f t="shared" si="16"/>
        <v>-0.11251012218871959</v>
      </c>
      <c r="Q133" s="21">
        <f t="shared" si="16"/>
        <v>-0.1022582220211541</v>
      </c>
      <c r="R133" s="21">
        <f t="shared" si="16"/>
        <v>-9.2272534417558241E-2</v>
      </c>
      <c r="S133" s="21">
        <f t="shared" si="16"/>
        <v>-8.2553059377932031E-2</v>
      </c>
      <c r="T133" s="21">
        <f t="shared" si="16"/>
        <v>-7.3099796902275457E-2</v>
      </c>
      <c r="U133" s="21">
        <f t="shared" si="16"/>
        <v>-6.3912746990588493E-2</v>
      </c>
      <c r="V133" s="21">
        <f t="shared" si="16"/>
        <v>-5.499190964287122E-2</v>
      </c>
      <c r="W133" s="21">
        <f t="shared" si="16"/>
        <v>-4.6337284859123529E-2</v>
      </c>
      <c r="X133" s="21">
        <f t="shared" si="16"/>
        <v>-3.7948872639345529E-2</v>
      </c>
      <c r="Y133" s="21">
        <f t="shared" si="16"/>
        <v>-2.9826672983537136E-2</v>
      </c>
      <c r="Z133" s="21">
        <f t="shared" si="16"/>
        <v>-2.1970685891698361E-2</v>
      </c>
      <c r="AA133" s="21">
        <f t="shared" si="16"/>
        <v>-1.4380911363829272E-2</v>
      </c>
      <c r="AB133" s="21">
        <f t="shared" si="16"/>
        <v>-7.0573493999297882E-3</v>
      </c>
      <c r="AC133" s="21">
        <f t="shared" si="16"/>
        <v>-1.180919456397762E-17</v>
      </c>
      <c r="AD133" s="21">
        <f t="shared" si="16"/>
        <v>-1.180919456397762E-17</v>
      </c>
      <c r="AE133" s="21">
        <f t="shared" si="16"/>
        <v>-1.180919456397762E-17</v>
      </c>
      <c r="AF133" s="21">
        <f t="shared" si="16"/>
        <v>-1.180919456397762E-17</v>
      </c>
      <c r="AG133" s="21">
        <f t="shared" si="16"/>
        <v>-1.180919456397762E-17</v>
      </c>
      <c r="AH133" s="21">
        <f t="shared" si="16"/>
        <v>-1.180919456397762E-17</v>
      </c>
      <c r="AI133" s="21">
        <f t="shared" si="16"/>
        <v>-1.180919456397762E-17</v>
      </c>
      <c r="AJ133" s="21">
        <f t="shared" si="16"/>
        <v>-1.180919456397762E-17</v>
      </c>
      <c r="AK133" s="21">
        <f t="shared" si="16"/>
        <v>-1.180919456397762E-17</v>
      </c>
      <c r="AL133" s="21">
        <f t="shared" si="16"/>
        <v>-1.180919456397762E-17</v>
      </c>
      <c r="AM133" s="21">
        <f t="shared" si="16"/>
        <v>-1.180919456397762E-17</v>
      </c>
      <c r="AN133" s="21">
        <f t="shared" si="16"/>
        <v>-1.180919456397762E-17</v>
      </c>
      <c r="AO133" s="21">
        <f t="shared" si="16"/>
        <v>-1.180919456397762E-17</v>
      </c>
      <c r="AP133" s="21">
        <f t="shared" si="16"/>
        <v>-1.180919456397762E-17</v>
      </c>
      <c r="AQ133" s="21">
        <f t="shared" si="16"/>
        <v>-1.180919456397762E-17</v>
      </c>
      <c r="AR133" s="21">
        <f t="shared" si="16"/>
        <v>-1.180919456397762E-17</v>
      </c>
      <c r="AS133" s="21">
        <f t="shared" si="16"/>
        <v>-1.180919456397762E-17</v>
      </c>
      <c r="AT133" s="21">
        <f t="shared" si="16"/>
        <v>-1.180919456397762E-17</v>
      </c>
      <c r="AU133" s="21">
        <f t="shared" si="16"/>
        <v>-1.180919456397762E-17</v>
      </c>
      <c r="AV133" s="21">
        <f t="shared" si="16"/>
        <v>-1.180919456397762E-17</v>
      </c>
      <c r="AW133" s="21">
        <f t="shared" si="16"/>
        <v>-1.180919456397762E-17</v>
      </c>
      <c r="AX133" s="21">
        <f t="shared" si="16"/>
        <v>-1.180919456397762E-17</v>
      </c>
      <c r="AY133" s="21">
        <f t="shared" si="16"/>
        <v>-1.180919456397762E-17</v>
      </c>
      <c r="AZ133" s="21">
        <f t="shared" si="16"/>
        <v>-1.180919456397762E-17</v>
      </c>
      <c r="BA133" s="21">
        <f t="shared" si="16"/>
        <v>-1.180919456397762E-17</v>
      </c>
      <c r="BB133" s="21">
        <f t="shared" si="16"/>
        <v>-1.180919456397762E-17</v>
      </c>
    </row>
    <row r="134" spans="1:54" ht="14" outlineLevel="2" thickBot="1">
      <c r="A134" s="139"/>
      <c r="B134" s="142" t="s">
        <v>465</v>
      </c>
      <c r="C134" s="143"/>
      <c r="D134" s="243"/>
      <c r="E134" s="245">
        <f t="shared" ref="E134:AJ134" si="17">E83+E77+E71</f>
        <v>-15.515222581414768</v>
      </c>
      <c r="F134" s="245">
        <f t="shared" si="17"/>
        <v>-15.373821695875128</v>
      </c>
      <c r="G134" s="245">
        <f t="shared" si="17"/>
        <v>-15.108785111529697</v>
      </c>
      <c r="H134" s="245">
        <f t="shared" si="17"/>
        <v>-14.747592134317388</v>
      </c>
      <c r="I134" s="245">
        <f t="shared" si="17"/>
        <v>-14.316416898928404</v>
      </c>
      <c r="J134" s="245">
        <f t="shared" si="17"/>
        <v>-14.10330952292516</v>
      </c>
      <c r="K134" s="245">
        <f t="shared" si="17"/>
        <v>-13.975136057390319</v>
      </c>
      <c r="L134" s="245">
        <f t="shared" si="17"/>
        <v>-13.92463576241463</v>
      </c>
      <c r="M134" s="245">
        <f t="shared" si="17"/>
        <v>-14.001027114243367</v>
      </c>
      <c r="N134" s="245">
        <f t="shared" si="17"/>
        <v>-13.966932978016105</v>
      </c>
      <c r="O134" s="245">
        <f t="shared" si="17"/>
        <v>-13.9641986182247</v>
      </c>
      <c r="P134" s="245">
        <f t="shared" si="17"/>
        <v>-13.977386236828059</v>
      </c>
      <c r="Q134" s="245">
        <f t="shared" si="17"/>
        <v>-13.969505944356287</v>
      </c>
      <c r="R134" s="245">
        <f t="shared" si="17"/>
        <v>-13.970363599803015</v>
      </c>
      <c r="S134" s="245">
        <f t="shared" si="17"/>
        <v>-13.972418593662454</v>
      </c>
      <c r="T134" s="245">
        <f t="shared" si="17"/>
        <v>-13.970762712607252</v>
      </c>
      <c r="U134" s="245">
        <f t="shared" si="17"/>
        <v>-13.971181635357574</v>
      </c>
      <c r="V134" s="245">
        <f t="shared" si="17"/>
        <v>-13.971454313875761</v>
      </c>
      <c r="W134" s="245">
        <f t="shared" si="17"/>
        <v>-13.971132887280197</v>
      </c>
      <c r="X134" s="245">
        <f t="shared" si="17"/>
        <v>-13.971256278837844</v>
      </c>
      <c r="Y134" s="245">
        <f t="shared" si="17"/>
        <v>-13.971281159997934</v>
      </c>
      <c r="Z134" s="245">
        <f t="shared" si="17"/>
        <v>-13.971223442038658</v>
      </c>
      <c r="AA134" s="245">
        <f t="shared" si="17"/>
        <v>-13.971253626958147</v>
      </c>
      <c r="AB134" s="245">
        <f t="shared" si="17"/>
        <v>-13.971252742998248</v>
      </c>
      <c r="AC134" s="245">
        <f t="shared" si="17"/>
        <v>-13.971243270665015</v>
      </c>
      <c r="AD134" s="245">
        <f t="shared" si="17"/>
        <v>-13.971249880207132</v>
      </c>
      <c r="AE134" s="245">
        <f t="shared" si="17"/>
        <v>-13.971248631290132</v>
      </c>
      <c r="AF134" s="245">
        <f t="shared" si="17"/>
        <v>-13.971247260720761</v>
      </c>
      <c r="AG134" s="245">
        <f t="shared" si="17"/>
        <v>-13.971248590739343</v>
      </c>
      <c r="AH134" s="245">
        <f t="shared" si="17"/>
        <v>-13.971248160916746</v>
      </c>
      <c r="AI134" s="245">
        <f t="shared" si="17"/>
        <v>-13.971248004125616</v>
      </c>
      <c r="AJ134" s="245">
        <f t="shared" si="17"/>
        <v>-13.971248251927234</v>
      </c>
      <c r="AK134" s="245">
        <f t="shared" ref="AK134:BB134" si="18">AK83+AK77+AK71</f>
        <v>-13.971248138989866</v>
      </c>
      <c r="AL134" s="245">
        <f t="shared" si="18"/>
        <v>-13.971248131680904</v>
      </c>
      <c r="AM134" s="245">
        <f t="shared" si="18"/>
        <v>-13.971248174199333</v>
      </c>
      <c r="AN134" s="245">
        <f t="shared" si="18"/>
        <v>-13.971248148290035</v>
      </c>
      <c r="AO134" s="245">
        <f t="shared" si="18"/>
        <v>-13.971248151390091</v>
      </c>
      <c r="AP134" s="245">
        <f t="shared" si="18"/>
        <v>-13.971248157959822</v>
      </c>
      <c r="AQ134" s="245">
        <f t="shared" si="18"/>
        <v>-13.971248152546648</v>
      </c>
      <c r="AR134" s="245">
        <f t="shared" si="18"/>
        <v>-13.97124815396552</v>
      </c>
      <c r="AS134" s="245">
        <f t="shared" si="18"/>
        <v>-13.971248154824</v>
      </c>
      <c r="AT134" s="245">
        <f t="shared" si="18"/>
        <v>-13.971248153778722</v>
      </c>
      <c r="AU134" s="245">
        <f t="shared" si="18"/>
        <v>-13.971248154189416</v>
      </c>
      <c r="AV134" s="245">
        <f t="shared" si="18"/>
        <v>-13.971248154264046</v>
      </c>
      <c r="AW134" s="245">
        <f t="shared" si="18"/>
        <v>-13.971248154077395</v>
      </c>
      <c r="AX134" s="245">
        <f t="shared" si="18"/>
        <v>-13.971248154176953</v>
      </c>
      <c r="AY134" s="245">
        <f t="shared" si="18"/>
        <v>-13.9712481541728</v>
      </c>
      <c r="AZ134" s="245">
        <f t="shared" si="18"/>
        <v>-13.971248154142383</v>
      </c>
      <c r="BA134" s="245">
        <f t="shared" si="18"/>
        <v>-13.971248154164046</v>
      </c>
      <c r="BB134" s="245">
        <f t="shared" si="18"/>
        <v>-13.971248154159746</v>
      </c>
    </row>
    <row r="135" spans="1:54" ht="14" outlineLevel="2" thickBot="1">
      <c r="A135" s="138"/>
      <c r="B135" s="140" t="s">
        <v>466</v>
      </c>
      <c r="C135" s="141"/>
      <c r="D135" s="244"/>
      <c r="E135" s="245">
        <f>E133+E134</f>
        <v>-15.521175549694984</v>
      </c>
      <c r="F135" s="245">
        <f t="shared" ref="F135:AW135" si="19">F133+F134</f>
        <v>-15.417720277049007</v>
      </c>
      <c r="G135" s="245">
        <f t="shared" si="19"/>
        <v>-15.189617697854157</v>
      </c>
      <c r="H135" s="245">
        <f t="shared" si="19"/>
        <v>-14.864347118049343</v>
      </c>
      <c r="I135" s="245">
        <f t="shared" si="19"/>
        <v>-14.468082672324769</v>
      </c>
      <c r="J135" s="245">
        <f t="shared" si="19"/>
        <v>-14.282921509962636</v>
      </c>
      <c r="K135" s="245">
        <f t="shared" si="19"/>
        <v>-14.142898868876411</v>
      </c>
      <c r="L135" s="245">
        <f t="shared" si="19"/>
        <v>-14.080815610913307</v>
      </c>
      <c r="M135" s="245">
        <f t="shared" si="19"/>
        <v>-14.145890212318601</v>
      </c>
      <c r="N135" s="245">
        <f t="shared" si="19"/>
        <v>-14.100745538231864</v>
      </c>
      <c r="O135" s="245">
        <f t="shared" si="19"/>
        <v>-14.087226853144955</v>
      </c>
      <c r="P135" s="245">
        <f t="shared" si="19"/>
        <v>-14.089896359016779</v>
      </c>
      <c r="Q135" s="245">
        <f t="shared" si="19"/>
        <v>-14.071764166377442</v>
      </c>
      <c r="R135" s="245">
        <f t="shared" si="19"/>
        <v>-14.062636134220574</v>
      </c>
      <c r="S135" s="245">
        <f t="shared" si="19"/>
        <v>-14.054971653040386</v>
      </c>
      <c r="T135" s="245">
        <f t="shared" si="19"/>
        <v>-14.043862509509527</v>
      </c>
      <c r="U135" s="245">
        <f t="shared" si="19"/>
        <v>-14.035094382348163</v>
      </c>
      <c r="V135" s="245">
        <f t="shared" si="19"/>
        <v>-14.026446223518631</v>
      </c>
      <c r="W135" s="245">
        <f t="shared" si="19"/>
        <v>-14.017470172139321</v>
      </c>
      <c r="X135" s="245">
        <f t="shared" si="19"/>
        <v>-14.00920515147719</v>
      </c>
      <c r="Y135" s="245">
        <f t="shared" si="19"/>
        <v>-14.001107832981472</v>
      </c>
      <c r="Z135" s="245">
        <f t="shared" si="19"/>
        <v>-13.993194127930357</v>
      </c>
      <c r="AA135" s="245">
        <f t="shared" si="19"/>
        <v>-13.985634538321976</v>
      </c>
      <c r="AB135" s="245">
        <f t="shared" si="19"/>
        <v>-13.978310092398177</v>
      </c>
      <c r="AC135" s="245">
        <f t="shared" si="19"/>
        <v>-13.971243270665015</v>
      </c>
      <c r="AD135" s="245">
        <f t="shared" si="19"/>
        <v>-13.971249880207132</v>
      </c>
      <c r="AE135" s="245">
        <f t="shared" si="19"/>
        <v>-13.971248631290132</v>
      </c>
      <c r="AF135" s="245">
        <f t="shared" si="19"/>
        <v>-13.971247260720761</v>
      </c>
      <c r="AG135" s="245">
        <f t="shared" si="19"/>
        <v>-13.971248590739343</v>
      </c>
      <c r="AH135" s="245">
        <f t="shared" si="19"/>
        <v>-13.971248160916746</v>
      </c>
      <c r="AI135" s="245">
        <f t="shared" si="19"/>
        <v>-13.971248004125616</v>
      </c>
      <c r="AJ135" s="245">
        <f t="shared" si="19"/>
        <v>-13.971248251927234</v>
      </c>
      <c r="AK135" s="245">
        <f t="shared" si="19"/>
        <v>-13.971248138989866</v>
      </c>
      <c r="AL135" s="245">
        <f t="shared" si="19"/>
        <v>-13.971248131680904</v>
      </c>
      <c r="AM135" s="245">
        <f t="shared" si="19"/>
        <v>-13.971248174199333</v>
      </c>
      <c r="AN135" s="245">
        <f t="shared" si="19"/>
        <v>-13.971248148290035</v>
      </c>
      <c r="AO135" s="245">
        <f t="shared" si="19"/>
        <v>-13.971248151390091</v>
      </c>
      <c r="AP135" s="245">
        <f t="shared" si="19"/>
        <v>-13.971248157959822</v>
      </c>
      <c r="AQ135" s="245">
        <f t="shared" si="19"/>
        <v>-13.971248152546648</v>
      </c>
      <c r="AR135" s="245">
        <f t="shared" si="19"/>
        <v>-13.97124815396552</v>
      </c>
      <c r="AS135" s="245">
        <f t="shared" si="19"/>
        <v>-13.971248154824</v>
      </c>
      <c r="AT135" s="245">
        <f t="shared" si="19"/>
        <v>-13.971248153778722</v>
      </c>
      <c r="AU135" s="245">
        <f t="shared" si="19"/>
        <v>-13.971248154189416</v>
      </c>
      <c r="AV135" s="245">
        <f t="shared" si="19"/>
        <v>-13.971248154264046</v>
      </c>
      <c r="AW135" s="245">
        <f t="shared" si="19"/>
        <v>-13.971248154077395</v>
      </c>
      <c r="AX135" s="245">
        <f>AX133+AX134</f>
        <v>-13.971248154176953</v>
      </c>
      <c r="AY135" s="245">
        <f>AY133+AY134</f>
        <v>-13.9712481541728</v>
      </c>
      <c r="AZ135" s="245">
        <f>AZ133+AZ134</f>
        <v>-13.971248154142383</v>
      </c>
      <c r="BA135" s="245">
        <f>BA133+BA134</f>
        <v>-13.971248154164046</v>
      </c>
      <c r="BB135" s="245">
        <f>BB133+BB134</f>
        <v>-13.971248154159746</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521" t="s">
        <v>470</v>
      </c>
      <c r="B143" s="135" t="s">
        <v>280</v>
      </c>
      <c r="C143" s="135" t="s">
        <v>395</v>
      </c>
      <c r="D143" s="135" t="s">
        <v>389</v>
      </c>
      <c r="E143" s="21">
        <f>-(E$158*'Fixed Data'!$B$25*'Fixed Data'!E$47*'Fixed Data'!$B$24*'Fixed Data'!$B$23+E$158*'Fixed Data'!$B$26)*'Fixed Data'!L42/10^6</f>
        <v>-88.808516080473737</v>
      </c>
      <c r="F143" s="21">
        <f>-(F$158*'Fixed Data'!$B$25*'Fixed Data'!F$47*'Fixed Data'!$B$24*'Fixed Data'!$B$23+F$158*'Fixed Data'!$B$26)*'Fixed Data'!M42/10^6</f>
        <v>-89.530620198147446</v>
      </c>
      <c r="G143" s="21">
        <f>-(G$158*'Fixed Data'!$B$25*'Fixed Data'!G$47*'Fixed Data'!$B$24*'Fixed Data'!$B$23+G$158*'Fixed Data'!$B$26)*'Fixed Data'!N42/10^6</f>
        <v>-89.151875530584789</v>
      </c>
      <c r="H143" s="21">
        <f>-(H$158*'Fixed Data'!$B$25*'Fixed Data'!H$47*'Fixed Data'!$B$24*'Fixed Data'!$B$23+H$158*'Fixed Data'!$B$26)*'Fixed Data'!O42/10^6</f>
        <v>-88.128273390240295</v>
      </c>
      <c r="I143" s="21">
        <f>-(I$158*'Fixed Data'!$B$25*'Fixed Data'!I$47*'Fixed Data'!$B$24*'Fixed Data'!$B$23+I$158*'Fixed Data'!$B$26)*'Fixed Data'!P42/10^6</f>
        <v>-86.891443788788976</v>
      </c>
      <c r="J143" s="21">
        <f>-(J$158*'Fixed Data'!$B$25*'Fixed Data'!J$47*'Fixed Data'!$B$24*'Fixed Data'!$B$23+J$158*'Fixed Data'!$B$26)*'Fixed Data'!Q42/10^6</f>
        <v>-90.975356950794705</v>
      </c>
      <c r="K143" s="21">
        <f>-(K$158*'Fixed Data'!$B$25*'Fixed Data'!K$47*'Fixed Data'!$B$24*'Fixed Data'!$B$23+K$158*'Fixed Data'!$B$26)*'Fixed Data'!R42/10^6</f>
        <v>-91.334721422036509</v>
      </c>
      <c r="L143" s="21">
        <f>-(L$158*'Fixed Data'!$B$25*'Fixed Data'!L$47*'Fixed Data'!$B$24*'Fixed Data'!$B$23+L$158*'Fixed Data'!$B$26)*'Fixed Data'!S42/10^6</f>
        <v>-92.482024585806499</v>
      </c>
      <c r="M143" s="21">
        <f>-(M$158*'Fixed Data'!$B$25*'Fixed Data'!M$47*'Fixed Data'!$B$24*'Fixed Data'!$B$23+M$158*'Fixed Data'!$B$26)*'Fixed Data'!T42/10^6</f>
        <v>-94.474839741265001</v>
      </c>
      <c r="N143" s="21">
        <f>-(N$158*'Fixed Data'!$B$25*'Fixed Data'!N$47*'Fixed Data'!$B$24*'Fixed Data'!$B$23+N$158*'Fixed Data'!$B$26)*'Fixed Data'!U42/10^6</f>
        <v>-95.430251434535364</v>
      </c>
      <c r="O143" s="21">
        <f>-(O$158*'Fixed Data'!$B$25*'Fixed Data'!O$47*'Fixed Data'!$B$24*'Fixed Data'!$B$23+O$158*'Fixed Data'!$B$26)*'Fixed Data'!V42/10^6</f>
        <v>-96.893114787551895</v>
      </c>
      <c r="P143" s="21">
        <f>-(P$158*'Fixed Data'!$B$25*'Fixed Data'!P$47*'Fixed Data'!$B$24*'Fixed Data'!$B$23+P$158*'Fixed Data'!$B$26)*'Fixed Data'!W42/10^6</f>
        <v>-98.467564713321423</v>
      </c>
      <c r="Q143" s="21">
        <f>-(Q$158*'Fixed Data'!$B$25*'Fixed Data'!Q$47*'Fixed Data'!$B$24*'Fixed Data'!$B$23+Q$158*'Fixed Data'!$B$26)*'Fixed Data'!X42/10^6</f>
        <v>-99.894158996550701</v>
      </c>
      <c r="R143" s="21">
        <f>-(R$158*'Fixed Data'!$B$25*'Fixed Data'!R$47*'Fixed Data'!$B$24*'Fixed Data'!$B$23+R$158*'Fixed Data'!$B$26)*'Fixed Data'!Y42/10^6</f>
        <v>-101.67893219480985</v>
      </c>
      <c r="S143" s="21">
        <f>-(S$158*'Fixed Data'!$B$25*'Fixed Data'!S$47*'Fixed Data'!$B$24*'Fixed Data'!$B$23+S$158*'Fixed Data'!$B$26)*'Fixed Data'!Z42/10^6</f>
        <v>-103.17630703084846</v>
      </c>
      <c r="T143" s="21">
        <f>-(T$158*'Fixed Data'!$B$25*'Fixed Data'!T$47*'Fixed Data'!$B$24*'Fixed Data'!$B$23+T$158*'Fixed Data'!$B$26)*'Fixed Data'!AA42/10^6</f>
        <v>-104.6463220569231</v>
      </c>
      <c r="U143" s="21">
        <f>-(U$158*'Fixed Data'!$B$25*'Fixed Data'!U$47*'Fixed Data'!$B$24*'Fixed Data'!$B$23+U$158*'Fixed Data'!$B$26)*'Fixed Data'!AB42/10^6</f>
        <v>-106.13174691562241</v>
      </c>
      <c r="V143" s="21">
        <f>-(V$158*'Fixed Data'!$B$25*'Fixed Data'!V$47*'Fixed Data'!$B$24*'Fixed Data'!$B$23+V$158*'Fixed Data'!$B$26)*'Fixed Data'!AC42/10^6</f>
        <v>-107.91259738930542</v>
      </c>
      <c r="W143" s="21">
        <f>-(W$158*'Fixed Data'!$B$25*'Fixed Data'!W$47*'Fixed Data'!$B$24*'Fixed Data'!$B$23+W$158*'Fixed Data'!$B$26)*'Fixed Data'!AD42/10^6</f>
        <v>-109.39239655347804</v>
      </c>
      <c r="X143" s="21">
        <f>-(X$158*'Fixed Data'!$B$25*'Fixed Data'!X$47*'Fixed Data'!$B$24*'Fixed Data'!$B$23+X$158*'Fixed Data'!$B$26)*'Fixed Data'!AE42/10^6</f>
        <v>-111.17211656044043</v>
      </c>
      <c r="Y143" s="21">
        <f>-(Y$158*'Fixed Data'!$B$25*'Fixed Data'!Y$47*'Fixed Data'!$B$24*'Fixed Data'!$B$23+Y$158*'Fixed Data'!$B$26)*'Fixed Data'!AF42/10^6</f>
        <v>-112.6546120721368</v>
      </c>
      <c r="Z143" s="21">
        <f>-(Z$158*'Fixed Data'!$B$25*'Fixed Data'!Z$47*'Fixed Data'!$B$24*'Fixed Data'!$B$23+Z$158*'Fixed Data'!$B$26)*'Fixed Data'!AG42/10^6</f>
        <v>-114.43289635933751</v>
      </c>
      <c r="AA143" s="21">
        <f>-(AA$158*'Fixed Data'!$B$25*'Fixed Data'!AA$47*'Fixed Data'!$B$24*'Fixed Data'!$B$23+AA$158*'Fixed Data'!$B$26)*'Fixed Data'!AH42/10^6</f>
        <v>-116.21189711969974</v>
      </c>
      <c r="AB143" s="21">
        <f>-(AB$158*'Fixed Data'!$B$25*'Fixed Data'!AB$47*'Fixed Data'!$B$24*'Fixed Data'!$B$23+AB$158*'Fixed Data'!$B$26)*'Fixed Data'!AI42/10^6</f>
        <v>-117.99064318178476</v>
      </c>
      <c r="AC143" s="21">
        <f>-(AC$158*'Fixed Data'!$B$25*'Fixed Data'!AC$47*'Fixed Data'!$B$24*'Fixed Data'!$B$23+AC$158*'Fixed Data'!$B$26)*'Fixed Data'!AJ42/10^6</f>
        <v>-119.70155340553676</v>
      </c>
      <c r="AD143" s="21">
        <f>-(AD$158*'Fixed Data'!$B$25*'Fixed Data'!AD$47*'Fixed Data'!$B$24*'Fixed Data'!$B$23+AD$158*'Fixed Data'!$B$26)*'Fixed Data'!AK42/10^6</f>
        <v>-121.42833153268508</v>
      </c>
      <c r="AE143" s="21">
        <f>-(AE$158*'Fixed Data'!$B$25*'Fixed Data'!AE$47*'Fixed Data'!$B$24*'Fixed Data'!$B$23+AE$158*'Fixed Data'!$B$26)*'Fixed Data'!AL42/10^6</f>
        <v>-123.18415203057366</v>
      </c>
      <c r="AF143" s="21">
        <f>-(AF$158*'Fixed Data'!$B$25*'Fixed Data'!AF$47*'Fixed Data'!$B$24*'Fixed Data'!$B$23+AF$158*'Fixed Data'!$B$26)*'Fixed Data'!AM42/10^6</f>
        <v>-124.93030071760285</v>
      </c>
      <c r="AG143" s="21">
        <f>-(AG$158*'Fixed Data'!$B$25*'Fixed Data'!AG$47*'Fixed Data'!$B$24*'Fixed Data'!$B$23+AG$158*'Fixed Data'!$B$26)*'Fixed Data'!AN42/10^6</f>
        <v>-126.67030229406822</v>
      </c>
      <c r="AH143" s="21">
        <f>-(AH$158*'Fixed Data'!$B$25*'Fixed Data'!AH$47*'Fixed Data'!$B$24*'Fixed Data'!$B$23+AH$158*'Fixed Data'!$B$26)*'Fixed Data'!AO42/10^6</f>
        <v>-128.40859671833772</v>
      </c>
      <c r="AI143" s="21">
        <f>-(AI$158*'Fixed Data'!$B$25*'Fixed Data'!AI$47*'Fixed Data'!$B$24*'Fixed Data'!$B$23+AI$158*'Fixed Data'!$B$26)*'Fixed Data'!AP42/10^6</f>
        <v>-130.15165563996021</v>
      </c>
      <c r="AJ143" s="21">
        <f>-(AJ$158*'Fixed Data'!$B$25*'Fixed Data'!AJ$47*'Fixed Data'!$B$24*'Fixed Data'!$B$23+AJ$158*'Fixed Data'!$B$26)*'Fixed Data'!AQ42/10^6</f>
        <v>-131.89537335086976</v>
      </c>
      <c r="AK143" s="21">
        <f>-(AK$158*'Fixed Data'!$B$25*'Fixed Data'!AK$47*'Fixed Data'!$B$24*'Fixed Data'!$B$23+AK$158*'Fixed Data'!$B$26)*'Fixed Data'!AR42/10^6</f>
        <v>-133.63704274948265</v>
      </c>
      <c r="AL143" s="21">
        <f>-(AL$158*'Fixed Data'!$B$25*'Fixed Data'!AL$47*'Fixed Data'!$B$24*'Fixed Data'!$B$23+AL$158*'Fixed Data'!$B$26)*'Fixed Data'!AS42/10^6</f>
        <v>-135.37852706525715</v>
      </c>
      <c r="AM143" s="21">
        <f>-(AM$158*'Fixed Data'!$B$25*'Fixed Data'!AM$47*'Fixed Data'!$B$24*'Fixed Data'!$B$23+AM$158*'Fixed Data'!$B$26)*'Fixed Data'!AT42/10^6</f>
        <v>-137.12053316093861</v>
      </c>
      <c r="AN143" s="21">
        <f>-(AN$158*'Fixed Data'!$B$25*'Fixed Data'!AN$47*'Fixed Data'!$B$24*'Fixed Data'!$B$23+AN$158*'Fixed Data'!$B$26)*'Fixed Data'!AU42/10^6</f>
        <v>-138.86287469858161</v>
      </c>
      <c r="AO143" s="21">
        <f>-(AO$158*'Fixed Data'!$B$25*'Fixed Data'!AO$47*'Fixed Data'!$B$24*'Fixed Data'!$B$23+AO$158*'Fixed Data'!$B$26)*'Fixed Data'!AV42/10^6</f>
        <v>-140.60496200316359</v>
      </c>
      <c r="AP143" s="21">
        <f>-(AP$158*'Fixed Data'!$B$25*'Fixed Data'!AP$47*'Fixed Data'!$B$24*'Fixed Data'!$B$23+AP$158*'Fixed Data'!$B$26)*'Fixed Data'!AW42/10^6</f>
        <v>-142.34688919215145</v>
      </c>
      <c r="AQ143" s="21">
        <f>-(AQ$158*'Fixed Data'!$B$25*'Fixed Data'!AQ$47*'Fixed Data'!$B$24*'Fixed Data'!$B$23+AQ$158*'Fixed Data'!$B$26)*'Fixed Data'!AX42/10^6</f>
        <v>-144.08891420339228</v>
      </c>
      <c r="AR143" s="21">
        <f>-(AR$158*'Fixed Data'!$B$25*'Fixed Data'!AR$47*'Fixed Data'!$B$24*'Fixed Data'!$B$23+AR$158*'Fixed Data'!$B$26)*'Fixed Data'!AY42/10^6</f>
        <v>-145.83100251875598</v>
      </c>
      <c r="AS143" s="21">
        <f>-(AS$158*'Fixed Data'!$B$25*'Fixed Data'!AS$47*'Fixed Data'!$B$24*'Fixed Data'!$B$23+AS$158*'Fixed Data'!$B$26)*'Fixed Data'!AZ42/10^6</f>
        <v>-147.5730709076376</v>
      </c>
      <c r="AT143" s="21">
        <f>-(AT$158*'Fixed Data'!$B$25*'Fixed Data'!AT$47*'Fixed Data'!$B$24*'Fixed Data'!$B$23+AT$158*'Fixed Data'!$B$26)*'Fixed Data'!BA42/10^6</f>
        <v>-149.3151031038158</v>
      </c>
      <c r="AU143" s="21">
        <f>-(AU$158*'Fixed Data'!$B$25*'Fixed Data'!AU$47*'Fixed Data'!$B$24*'Fixed Data'!$B$23+AU$158*'Fixed Data'!$B$26)*'Fixed Data'!BB42/10^6</f>
        <v>-151.05714136325355</v>
      </c>
      <c r="AV143" s="21">
        <f>-(AV$158*'Fixed Data'!$B$25*'Fixed Data'!AV$47*'Fixed Data'!$B$24*'Fixed Data'!$B$23+AV$158*'Fixed Data'!$B$26)*'Fixed Data'!BC42/10^6</f>
        <v>-152.79919553809941</v>
      </c>
      <c r="AW143" s="21">
        <f>-(AW$158*'Fixed Data'!$B$25*'Fixed Data'!AW$47*'Fixed Data'!$B$24*'Fixed Data'!$B$23+AW$158*'Fixed Data'!$B$26)*'Fixed Data'!BD42/10^6</f>
        <v>-154.54124854514401</v>
      </c>
      <c r="AX143" s="21">
        <f>-(AX$158*'Fixed Data'!$B$25*'Fixed Data'!AX$47*'Fixed Data'!$B$24*'Fixed Data'!$B$23+AX$158*'Fixed Data'!$B$26)*'Fixed Data'!BE42/10^6</f>
        <v>-156.28329546883072</v>
      </c>
      <c r="AY143" s="21">
        <f>-(AY$158*'Fixed Data'!$B$25*'Fixed Data'!AY$47*'Fixed Data'!$B$24*'Fixed Data'!$B$23+AY$158*'Fixed Data'!$B$26)*'Fixed Data'!BF42/10^6</f>
        <v>-158.02534156388901</v>
      </c>
      <c r="AZ143" s="21">
        <f>-(AZ$158*'Fixed Data'!$B$25*'Fixed Data'!AZ$47*'Fixed Data'!$B$24*'Fixed Data'!$B$23+AZ$158*'Fixed Data'!$B$26)*'Fixed Data'!BG42/10^6</f>
        <v>-159.76739035227078</v>
      </c>
      <c r="BA143" s="21">
        <f>-(BA$158*'Fixed Data'!$B$25*'Fixed Data'!BA$47*'Fixed Data'!$B$24*'Fixed Data'!$B$23+BA$158*'Fixed Data'!$B$26)*'Fixed Data'!BH42/10^6</f>
        <v>-161.50943977967947</v>
      </c>
      <c r="BB143" s="21">
        <f>-(BB$158*'Fixed Data'!$B$25*'Fixed Data'!BB$47*'Fixed Data'!$B$24*'Fixed Data'!$B$23+BB$158*'Fixed Data'!$B$26)*'Fixed Data'!BI42/10^6</f>
        <v>-163.25148814327838</v>
      </c>
    </row>
    <row r="144" spans="1:54" outlineLevel="2">
      <c r="A144" s="522"/>
      <c r="B144" s="135" t="s">
        <v>280</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522"/>
      <c r="B145" s="135" t="s">
        <v>280</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522"/>
      <c r="B146" s="135" t="s">
        <v>283</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522"/>
      <c r="B147" s="135" t="s">
        <v>283</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522"/>
      <c r="B148" s="135" t="s">
        <v>283</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522"/>
      <c r="B149" s="135" t="s">
        <v>283</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522"/>
      <c r="B150" s="135" t="s">
        <v>286</v>
      </c>
      <c r="C150" s="13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522"/>
      <c r="B151" s="135" t="s">
        <v>286</v>
      </c>
      <c r="C151" s="13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522"/>
      <c r="B152" s="135" t="s">
        <v>286</v>
      </c>
      <c r="C152" s="13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522"/>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523"/>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521" t="s">
        <v>477</v>
      </c>
      <c r="B158" s="135" t="s">
        <v>280</v>
      </c>
      <c r="C158" s="135" t="s">
        <v>395</v>
      </c>
      <c r="D158" s="135" t="s">
        <v>478</v>
      </c>
      <c r="E158" s="238">
        <v>218.07711596915402</v>
      </c>
      <c r="F158" s="36">
        <v>216.00676927080724</v>
      </c>
      <c r="G158" s="36">
        <v>212.12618807609579</v>
      </c>
      <c r="H158" s="36">
        <v>206.83771562428842</v>
      </c>
      <c r="I158" s="36">
        <v>200.5245852532185</v>
      </c>
      <c r="J158" s="36">
        <v>206.49616298453421</v>
      </c>
      <c r="K158" s="36">
        <v>204.61948795401372</v>
      </c>
      <c r="L158" s="36">
        <v>203.88007873058882</v>
      </c>
      <c r="M158" s="36">
        <v>204.99857655637891</v>
      </c>
      <c r="N158" s="36">
        <v>204.49938108032714</v>
      </c>
      <c r="O158" s="36">
        <v>204.45934545576495</v>
      </c>
      <c r="P158" s="36">
        <v>204.65243436415699</v>
      </c>
      <c r="Q158" s="36">
        <v>204.53705363341635</v>
      </c>
      <c r="R158" s="36">
        <v>204.54961115111277</v>
      </c>
      <c r="S158" s="36">
        <v>204.5796997162287</v>
      </c>
      <c r="T158" s="36">
        <v>204.55545483358594</v>
      </c>
      <c r="U158" s="36">
        <v>204.56158856697581</v>
      </c>
      <c r="V158" s="36">
        <v>204.56558103893016</v>
      </c>
      <c r="W158" s="36">
        <v>204.56087481316399</v>
      </c>
      <c r="X158" s="36">
        <v>204.5626814730233</v>
      </c>
      <c r="Y158" s="36">
        <v>204.56304577503917</v>
      </c>
      <c r="Z158" s="36">
        <v>204.56220068707549</v>
      </c>
      <c r="AA158" s="36">
        <v>204.562642645046</v>
      </c>
      <c r="AB158" s="36">
        <v>204.56262970238689</v>
      </c>
      <c r="AC158" s="36">
        <v>204.56249101150277</v>
      </c>
      <c r="AD158" s="36">
        <v>204.56258778631187</v>
      </c>
      <c r="AE158" s="36">
        <v>204.56256950006718</v>
      </c>
      <c r="AF158" s="36">
        <v>204.56254943262729</v>
      </c>
      <c r="AG158" s="36">
        <v>204.56256890633543</v>
      </c>
      <c r="AH158" s="36">
        <v>204.56256261300996</v>
      </c>
      <c r="AI158" s="36">
        <v>204.56256031732423</v>
      </c>
      <c r="AJ158" s="36">
        <v>204.56256394555655</v>
      </c>
      <c r="AK158" s="36">
        <v>204.56256229196359</v>
      </c>
      <c r="AL158" s="36">
        <v>204.56256218494812</v>
      </c>
      <c r="AM158" s="36">
        <v>204.5625628074894</v>
      </c>
      <c r="AN158" s="36">
        <v>204.5625624281337</v>
      </c>
      <c r="AO158" s="36">
        <v>204.56256247352374</v>
      </c>
      <c r="AP158" s="36">
        <v>204.56256256971562</v>
      </c>
      <c r="AQ158" s="36">
        <v>204.56256249045768</v>
      </c>
      <c r="AR158" s="36">
        <v>204.56256251123236</v>
      </c>
      <c r="AS158" s="36">
        <v>204.56256252380192</v>
      </c>
      <c r="AT158" s="36">
        <v>204.56256250849731</v>
      </c>
      <c r="AU158" s="36">
        <v>204.56256251451055</v>
      </c>
      <c r="AV158" s="36">
        <v>204.56256251560328</v>
      </c>
      <c r="AW158" s="36">
        <v>204.56256251287039</v>
      </c>
      <c r="AX158" s="36">
        <v>204.56256251432808</v>
      </c>
      <c r="AY158" s="36">
        <v>204.56256251426726</v>
      </c>
      <c r="AZ158" s="36">
        <v>204.56256251382192</v>
      </c>
      <c r="BA158" s="36">
        <v>204.5625625141391</v>
      </c>
      <c r="BB158" s="36">
        <v>204.56256251407612</v>
      </c>
    </row>
    <row r="159" spans="1:54" outlineLevel="2">
      <c r="A159" s="522"/>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522"/>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522"/>
      <c r="B161" s="135" t="s">
        <v>283</v>
      </c>
      <c r="C161" s="135" t="s">
        <v>471</v>
      </c>
      <c r="D161" s="135" t="s">
        <v>479</v>
      </c>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522"/>
      <c r="B162" s="135" t="s">
        <v>283</v>
      </c>
      <c r="C162" s="135" t="s">
        <v>472</v>
      </c>
      <c r="D162" s="135" t="s">
        <v>480</v>
      </c>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522"/>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522"/>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522"/>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522"/>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522"/>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522"/>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523"/>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521" t="s">
        <v>482</v>
      </c>
      <c r="B172" s="135" t="s">
        <v>280</v>
      </c>
      <c r="C172" s="135" t="s">
        <v>395</v>
      </c>
      <c r="D172" s="135" t="s">
        <v>389</v>
      </c>
      <c r="E172" s="262">
        <f>-(E$158*'Fixed Data'!$B$25*'Fixed Data'!E$47*'Fixed Data'!$B$24*'Fixed Data'!$B$23+E$158*'Fixed Data'!$B$26)*'Fixed Data'!L44/10^6</f>
        <v>-44.474533799234045</v>
      </c>
      <c r="F172" s="262">
        <f>-(F$158*'Fixed Data'!$B$25*'Fixed Data'!F$47*'Fixed Data'!$B$24*'Fixed Data'!$B$23+F$158*'Fixed Data'!$B$26)*'Fixed Data'!M44/10^6</f>
        <v>-44.723155702207876</v>
      </c>
      <c r="G172" s="262">
        <f>-(G$158*'Fixed Data'!$B$25*'Fixed Data'!G$47*'Fixed Data'!$B$24*'Fixed Data'!$B$23+G$158*'Fixed Data'!$B$26)*'Fixed Data'!N44/10^6</f>
        <v>-44.588528069833046</v>
      </c>
      <c r="H172" s="262">
        <f>-(H$158*'Fixed Data'!$B$25*'Fixed Data'!H$47*'Fixed Data'!$B$24*'Fixed Data'!$B$23+H$158*'Fixed Data'!$B$26)*'Fixed Data'!O44/10^6</f>
        <v>-44.138985836246668</v>
      </c>
      <c r="I172" s="262">
        <f>-(I$158*'Fixed Data'!$B$25*'Fixed Data'!I$47*'Fixed Data'!$B$24*'Fixed Data'!$B$23+I$158*'Fixed Data'!$B$26)*'Fixed Data'!P44/10^6</f>
        <v>-43.443420695107577</v>
      </c>
      <c r="J172" s="262">
        <f>-(J$158*'Fixed Data'!$B$25*'Fixed Data'!J$47*'Fixed Data'!$B$24*'Fixed Data'!$B$23+J$158*'Fixed Data'!$B$26)*'Fixed Data'!Q44/10^6</f>
        <v>-45.418432642306463</v>
      </c>
      <c r="K172" s="262">
        <f>-(K$158*'Fixed Data'!$B$25*'Fixed Data'!K$47*'Fixed Data'!$B$24*'Fixed Data'!$B$23+K$158*'Fixed Data'!$B$26)*'Fixed Data'!R44/10^6</f>
        <v>-45.691026990391101</v>
      </c>
      <c r="L172" s="262">
        <f>-(L$158*'Fixed Data'!$B$25*'Fixed Data'!L$47*'Fixed Data'!$B$24*'Fixed Data'!$B$23+L$158*'Fixed Data'!$B$26)*'Fixed Data'!S44/10^6</f>
        <v>-46.219206833871255</v>
      </c>
      <c r="M172" s="262">
        <f>-(M$158*'Fixed Data'!$B$25*'Fixed Data'!M$47*'Fixed Data'!$B$24*'Fixed Data'!$B$23+M$158*'Fixed Data'!$B$26)*'Fixed Data'!T44/10^6</f>
        <v>-47.180475190687524</v>
      </c>
      <c r="N172" s="262">
        <f>-(N$158*'Fixed Data'!$B$25*'Fixed Data'!N$47*'Fixed Data'!$B$24*'Fixed Data'!$B$23+N$158*'Fixed Data'!$B$26)*'Fixed Data'!U44/10^6</f>
        <v>-47.782320024416357</v>
      </c>
      <c r="O172" s="262">
        <f>-(O$158*'Fixed Data'!$B$25*'Fixed Data'!O$47*'Fixed Data'!$B$24*'Fixed Data'!$B$23+O$158*'Fixed Data'!$B$26)*'Fixed Data'!V44/10^6</f>
        <v>-48.500472574863601</v>
      </c>
      <c r="P172" s="262">
        <f>-(P$158*'Fixed Data'!$B$25*'Fixed Data'!P$47*'Fixed Data'!$B$24*'Fixed Data'!$B$23+P$158*'Fixed Data'!$B$26)*'Fixed Data'!W44/10^6</f>
        <v>-49.285559212170618</v>
      </c>
      <c r="Q172" s="262">
        <f>-(Q$158*'Fixed Data'!$B$25*'Fixed Data'!Q$47*'Fixed Data'!$B$24*'Fixed Data'!$B$23+Q$158*'Fixed Data'!$B$26)*'Fixed Data'!X44/10^6</f>
        <v>-50.007890942008913</v>
      </c>
      <c r="R172" s="262">
        <f>-(R$158*'Fixed Data'!$B$25*'Fixed Data'!R$47*'Fixed Data'!$B$24*'Fixed Data'!$B$23+R$158*'Fixed Data'!$B$26)*'Fixed Data'!Y44/10^6</f>
        <v>-50.772549413487297</v>
      </c>
      <c r="S172" s="262">
        <f>-(S$158*'Fixed Data'!$B$25*'Fixed Data'!S$47*'Fixed Data'!$B$24*'Fixed Data'!$B$23+S$158*'Fixed Data'!$B$26)*'Fixed Data'!Z44/10^6</f>
        <v>-51.541718158642432</v>
      </c>
      <c r="T172" s="262">
        <f>-(T$158*'Fixed Data'!$B$25*'Fixed Data'!T$47*'Fixed Data'!$B$24*'Fixed Data'!$B$23+T$158*'Fixed Data'!$B$26)*'Fixed Data'!AA44/10^6</f>
        <v>-52.308644063779965</v>
      </c>
      <c r="U172" s="262">
        <f>-(U$158*'Fixed Data'!$B$25*'Fixed Data'!U$47*'Fixed Data'!$B$24*'Fixed Data'!$B$23+U$158*'Fixed Data'!$B$26)*'Fixed Data'!AB44/10^6</f>
        <v>-53.094865745786095</v>
      </c>
      <c r="V172" s="262">
        <f>-(V$158*'Fixed Data'!$B$25*'Fixed Data'!V$47*'Fixed Data'!$B$24*'Fixed Data'!$B$23+V$158*'Fixed Data'!$B$26)*'Fixed Data'!AC44/10^6</f>
        <v>-53.892340558373867</v>
      </c>
      <c r="W172" s="262">
        <f>-(W$158*'Fixed Data'!$B$25*'Fixed Data'!W$47*'Fixed Data'!$B$24*'Fixed Data'!$B$23+W$158*'Fixed Data'!$B$26)*'Fixed Data'!AD44/10^6</f>
        <v>-54.699467212075263</v>
      </c>
      <c r="X172" s="262">
        <f>-(X$158*'Fixed Data'!$B$25*'Fixed Data'!X$47*'Fixed Data'!$B$24*'Fixed Data'!$B$23+X$158*'Fixed Data'!$B$26)*'Fixed Data'!AE44/10^6</f>
        <v>-55.520449566474767</v>
      </c>
      <c r="Y172" s="262">
        <f>-(Y$158*'Fixed Data'!$B$25*'Fixed Data'!Y$47*'Fixed Data'!$B$24*'Fixed Data'!$B$23+Y$158*'Fixed Data'!$B$26)*'Fixed Data'!AF44/10^6</f>
        <v>-56.353356673961329</v>
      </c>
      <c r="Z172" s="262">
        <f>-(Z$158*'Fixed Data'!$B$25*'Fixed Data'!Z$47*'Fixed Data'!$B$24*'Fixed Data'!$B$23+Z$158*'Fixed Data'!$B$26)*'Fixed Data'!AG44/10^6</f>
        <v>-57.198420729492916</v>
      </c>
      <c r="AA172" s="262">
        <f>-(AA$158*'Fixed Data'!$B$25*'Fixed Data'!AA$47*'Fixed Data'!$B$24*'Fixed Data'!$B$23+AA$158*'Fixed Data'!$B$26)*'Fixed Data'!AH44/10^6</f>
        <v>-58.056522454169183</v>
      </c>
      <c r="AB172" s="262">
        <f>-(AB$158*'Fixed Data'!$B$25*'Fixed Data'!AB$47*'Fixed Data'!$B$24*'Fixed Data'!$B$23+AB$158*'Fixed Data'!$B$26)*'Fixed Data'!AI44/10^6</f>
        <v>-58.927366569767578</v>
      </c>
      <c r="AC172" s="262">
        <f>-(AC$158*'Fixed Data'!$B$25*'Fixed Data'!AC$47*'Fixed Data'!$B$24*'Fixed Data'!$B$23+AC$158*'Fixed Data'!$B$26)*'Fixed Data'!AJ44/10^6</f>
        <v>-59.772774585623758</v>
      </c>
      <c r="AD172" s="262">
        <f>-(AD$158*'Fixed Data'!$B$25*'Fixed Data'!AD$47*'Fixed Data'!$B$24*'Fixed Data'!$B$23+AD$158*'Fixed Data'!$B$26)*'Fixed Data'!AK44/10^6</f>
        <v>-60.625438391719783</v>
      </c>
      <c r="AE172" s="262">
        <f>-(AE$158*'Fixed Data'!$B$25*'Fixed Data'!AE$47*'Fixed Data'!$B$24*'Fixed Data'!$B$23+AE$158*'Fixed Data'!$B$26)*'Fixed Data'!AL44/10^6</f>
        <v>-61.481281716425237</v>
      </c>
      <c r="AF172" s="262">
        <f>-(AF$158*'Fixed Data'!$B$25*'Fixed Data'!AF$47*'Fixed Data'!$B$24*'Fixed Data'!$B$23+AF$158*'Fixed Data'!$B$26)*'Fixed Data'!AM44/10^6</f>
        <v>-62.337447927812633</v>
      </c>
      <c r="AG172" s="262">
        <f>-(AG$158*'Fixed Data'!$B$25*'Fixed Data'!AG$47*'Fixed Data'!$B$24*'Fixed Data'!$B$23+AG$158*'Fixed Data'!$B$26)*'Fixed Data'!AN44/10^6</f>
        <v>-63.192287992779036</v>
      </c>
      <c r="AH172" s="262">
        <f>-(AH$158*'Fixed Data'!$B$25*'Fixed Data'!AH$47*'Fixed Data'!$B$24*'Fixed Data'!$B$23+AH$158*'Fixed Data'!$B$26)*'Fixed Data'!AO44/10^6</f>
        <v>-64.045843535856179</v>
      </c>
      <c r="AI172" s="262">
        <f>-(AI$158*'Fixed Data'!$B$25*'Fixed Data'!AI$47*'Fixed Data'!$B$24*'Fixed Data'!$B$23+AI$158*'Fixed Data'!$B$26)*'Fixed Data'!AP44/10^6</f>
        <v>-64.900756458721261</v>
      </c>
      <c r="AJ172" s="262">
        <f>-(AJ$158*'Fixed Data'!$B$25*'Fixed Data'!AJ$47*'Fixed Data'!$B$24*'Fixed Data'!$B$23+AJ$158*'Fixed Data'!$B$26)*'Fixed Data'!AQ44/10^6</f>
        <v>-65.755762102595838</v>
      </c>
      <c r="AK172" s="262">
        <f>-(AK$158*'Fixed Data'!$B$25*'Fixed Data'!AK$47*'Fixed Data'!$B$24*'Fixed Data'!$B$23+AK$158*'Fixed Data'!$B$26)*'Fixed Data'!AR44/10^6</f>
        <v>-66.610501094114426</v>
      </c>
      <c r="AL172" s="262">
        <f>-(AL$158*'Fixed Data'!$B$25*'Fixed Data'!AL$47*'Fixed Data'!$B$24*'Fixed Data'!$B$23+AL$158*'Fixed Data'!$B$26)*'Fixed Data'!AS44/10^6</f>
        <v>-67.465089251750584</v>
      </c>
      <c r="AM172" s="262">
        <f>-(AM$158*'Fixed Data'!$B$25*'Fixed Data'!AM$47*'Fixed Data'!$B$24*'Fixed Data'!$B$23+AM$158*'Fixed Data'!$B$26)*'Fixed Data'!AT44/10^6</f>
        <v>-68.319746434930039</v>
      </c>
      <c r="AN172" s="262">
        <f>-(AN$158*'Fixed Data'!$B$25*'Fixed Data'!AN$47*'Fixed Data'!$B$24*'Fixed Data'!$B$23+AN$158*'Fixed Data'!$B$26)*'Fixed Data'!AU44/10^6</f>
        <v>-69.17452488782024</v>
      </c>
      <c r="AO172" s="262">
        <f>-(AO$158*'Fixed Data'!$B$25*'Fixed Data'!AO$47*'Fixed Data'!$B$24*'Fixed Data'!$B$23+AO$158*'Fixed Data'!$B$26)*'Fixed Data'!AV44/10^6</f>
        <v>-70.029250076809504</v>
      </c>
      <c r="AP172" s="262">
        <f>-(AP$158*'Fixed Data'!$B$25*'Fixed Data'!AP$47*'Fixed Data'!$B$24*'Fixed Data'!$B$23+AP$158*'Fixed Data'!$B$26)*'Fixed Data'!AW44/10^6</f>
        <v>-70.883940694805233</v>
      </c>
      <c r="AQ172" s="262">
        <f>-(AQ$158*'Fixed Data'!$B$25*'Fixed Data'!AQ$47*'Fixed Data'!$B$24*'Fixed Data'!$B$23+AQ$158*'Fixed Data'!$B$26)*'Fixed Data'!AX44/10^6</f>
        <v>-71.738639476287062</v>
      </c>
      <c r="AR172" s="262">
        <f>-(AR$158*'Fixed Data'!$B$25*'Fixed Data'!AR$47*'Fixed Data'!$B$24*'Fixed Data'!$B$23+AR$158*'Fixed Data'!$B$26)*'Fixed Data'!AY44/10^6</f>
        <v>-72.593355449587548</v>
      </c>
      <c r="AS172" s="262">
        <f>-(AS$158*'Fixed Data'!$B$25*'Fixed Data'!AS$47*'Fixed Data'!$B$24*'Fixed Data'!$B$23+AS$158*'Fixed Data'!$B$26)*'Fixed Data'!AZ44/10^6</f>
        <v>-73.448072021408734</v>
      </c>
      <c r="AT172" s="262">
        <f>-(AT$158*'Fixed Data'!$B$25*'Fixed Data'!AT$47*'Fixed Data'!$B$24*'Fixed Data'!$B$23+AT$158*'Fixed Data'!$B$26)*'Fixed Data'!BA44/10^6</f>
        <v>-74.302779170002609</v>
      </c>
      <c r="AU172" s="262">
        <f>-(AU$158*'Fixed Data'!$B$25*'Fixed Data'!AU$47*'Fixed Data'!$B$24*'Fixed Data'!$B$23+AU$158*'Fixed Data'!$B$26)*'Fixed Data'!BB44/10^6</f>
        <v>-75.157486469328163</v>
      </c>
      <c r="AV172" s="262">
        <f>-(AV$158*'Fixed Data'!$B$25*'Fixed Data'!AV$47*'Fixed Data'!$B$24*'Fixed Data'!$B$23+AV$158*'Fixed Data'!$B$26)*'Fixed Data'!BC44/10^6</f>
        <v>-76.012196886819268</v>
      </c>
      <c r="AW172" s="262">
        <f>-(AW$158*'Fixed Data'!$B$25*'Fixed Data'!AW$47*'Fixed Data'!$B$24*'Fixed Data'!$B$23+AW$158*'Fixed Data'!$B$26)*'Fixed Data'!BD44/10^6</f>
        <v>-76.866907949176962</v>
      </c>
      <c r="AX172" s="262">
        <f>-(AX$158*'Fixed Data'!$B$25*'Fixed Data'!AX$47*'Fixed Data'!$B$24*'Fixed Data'!$B$23+AX$158*'Fixed Data'!$B$26)*'Fixed Data'!BE44/10^6</f>
        <v>-77.72161778964896</v>
      </c>
      <c r="AY172" s="262">
        <f>-(AY$158*'Fixed Data'!$B$25*'Fixed Data'!AY$47*'Fixed Data'!$B$24*'Fixed Data'!$B$23+AY$158*'Fixed Data'!$B$26)*'Fixed Data'!BF44/10^6</f>
        <v>-78.576327092714322</v>
      </c>
      <c r="AZ172" s="262">
        <f>-(AZ$158*'Fixed Data'!$B$25*'Fixed Data'!AZ$47*'Fixed Data'!$B$24*'Fixed Data'!$B$23+AZ$158*'Fixed Data'!$B$26)*'Fixed Data'!BG44/10^6</f>
        <v>-79.43103693904483</v>
      </c>
      <c r="BA172" s="262">
        <f>-(BA$158*'Fixed Data'!$B$25*'Fixed Data'!BA$47*'Fixed Data'!$B$24*'Fixed Data'!$B$23+BA$158*'Fixed Data'!$B$26)*'Fixed Data'!BH44/10^6</f>
        <v>-80.28574701942442</v>
      </c>
      <c r="BB172" s="262">
        <f>-(BB$158*'Fixed Data'!$B$25*'Fixed Data'!BB$47*'Fixed Data'!$B$24*'Fixed Data'!$B$23+BB$158*'Fixed Data'!$B$26)*'Fixed Data'!BI44/10^6</f>
        <v>-81.140456931895912</v>
      </c>
    </row>
    <row r="173" spans="1:54" outlineLevel="2">
      <c r="A173" s="522"/>
      <c r="B173" s="135" t="s">
        <v>280</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523"/>
      <c r="B174" s="135" t="s">
        <v>280</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521" t="s">
        <v>483</v>
      </c>
      <c r="B176" s="135" t="s">
        <v>280</v>
      </c>
      <c r="C176" s="135" t="s">
        <v>395</v>
      </c>
      <c r="D176" s="135" t="s">
        <v>389</v>
      </c>
      <c r="E176" s="262">
        <f>-(E$158*'Fixed Data'!$B$25*'Fixed Data'!E$47*'Fixed Data'!$B$24*'Fixed Data'!$B$23+E$158*'Fixed Data'!$B$26)*'Fixed Data'!L46/10^6</f>
        <v>-133.42360136609773</v>
      </c>
      <c r="F176" s="262">
        <f>-(F$158*'Fixed Data'!$B$25*'Fixed Data'!F$47*'Fixed Data'!$B$24*'Fixed Data'!$B$23+F$158*'Fixed Data'!$B$26)*'Fixed Data'!M46/10^6</f>
        <v>-134.1694670753192</v>
      </c>
      <c r="G176" s="262">
        <f>-(G$158*'Fixed Data'!$B$25*'Fixed Data'!G$47*'Fixed Data'!$B$24*'Fixed Data'!$B$23+G$158*'Fixed Data'!$B$26)*'Fixed Data'!N46/10^6</f>
        <v>-133.76558420949917</v>
      </c>
      <c r="H176" s="262">
        <f>-(H$158*'Fixed Data'!$B$25*'Fixed Data'!H$47*'Fixed Data'!$B$24*'Fixed Data'!$B$23+H$158*'Fixed Data'!$B$26)*'Fixed Data'!O46/10^6</f>
        <v>-132.41695750874001</v>
      </c>
      <c r="I176" s="262">
        <f>-(I$158*'Fixed Data'!$B$25*'Fixed Data'!I$47*'Fixed Data'!$B$24*'Fixed Data'!$B$23+I$158*'Fixed Data'!$B$26)*'Fixed Data'!P46/10^6</f>
        <v>-130.33026208532274</v>
      </c>
      <c r="J176" s="262">
        <f>-(J$158*'Fixed Data'!$B$25*'Fixed Data'!J$47*'Fixed Data'!$B$24*'Fixed Data'!$B$23+J$158*'Fixed Data'!$B$26)*'Fixed Data'!Q46/10^6</f>
        <v>-136.25529789699328</v>
      </c>
      <c r="K176" s="262">
        <f>-(K$158*'Fixed Data'!$B$25*'Fixed Data'!K$47*'Fixed Data'!$B$24*'Fixed Data'!$B$23+K$158*'Fixed Data'!$B$26)*'Fixed Data'!R46/10^6</f>
        <v>-137.07308097117328</v>
      </c>
      <c r="L176" s="262">
        <f>-(L$158*'Fixed Data'!$B$25*'Fixed Data'!L$47*'Fixed Data'!$B$24*'Fixed Data'!$B$23+L$158*'Fixed Data'!$B$26)*'Fixed Data'!S46/10^6</f>
        <v>-138.65762050161374</v>
      </c>
      <c r="M176" s="262">
        <f>-(M$158*'Fixed Data'!$B$25*'Fixed Data'!M$47*'Fixed Data'!$B$24*'Fixed Data'!$B$23+M$158*'Fixed Data'!$B$26)*'Fixed Data'!T46/10^6</f>
        <v>-141.54142554235352</v>
      </c>
      <c r="N176" s="262">
        <f>-(N$158*'Fixed Data'!$B$25*'Fixed Data'!N$47*'Fixed Data'!$B$24*'Fixed Data'!$B$23+N$158*'Fixed Data'!$B$26)*'Fixed Data'!U46/10^6</f>
        <v>-143.34696004361234</v>
      </c>
      <c r="O176" s="262">
        <f>-(O$158*'Fixed Data'!$B$25*'Fixed Data'!O$47*'Fixed Data'!$B$24*'Fixed Data'!$B$23+O$158*'Fixed Data'!$B$26)*'Fixed Data'!V46/10^6</f>
        <v>-145.50141772459079</v>
      </c>
      <c r="P176" s="262">
        <f>-(P$158*'Fixed Data'!$B$25*'Fixed Data'!P$47*'Fixed Data'!$B$24*'Fixed Data'!$B$23+P$158*'Fixed Data'!$B$26)*'Fixed Data'!W46/10^6</f>
        <v>-147.85667766617075</v>
      </c>
      <c r="Q176" s="262">
        <f>-(Q$158*'Fixed Data'!$B$25*'Fixed Data'!Q$47*'Fixed Data'!$B$24*'Fixed Data'!$B$23+Q$158*'Fixed Data'!$B$26)*'Fixed Data'!X46/10^6</f>
        <v>-150.02367282602674</v>
      </c>
      <c r="R176" s="262">
        <f>-(R$158*'Fixed Data'!$B$25*'Fixed Data'!R$47*'Fixed Data'!$B$24*'Fixed Data'!$B$23+R$158*'Fixed Data'!$B$26)*'Fixed Data'!Y46/10^6</f>
        <v>-152.31764824046189</v>
      </c>
      <c r="S176" s="262">
        <f>-(S$158*'Fixed Data'!$B$25*'Fixed Data'!S$47*'Fixed Data'!$B$24*'Fixed Data'!$B$23+S$158*'Fixed Data'!$B$26)*'Fixed Data'!Z46/10^6</f>
        <v>-154.62515444627894</v>
      </c>
      <c r="T176" s="262">
        <f>-(T$158*'Fixed Data'!$B$25*'Fixed Data'!T$47*'Fixed Data'!$B$24*'Fixed Data'!$B$23+T$158*'Fixed Data'!$B$26)*'Fixed Data'!AA46/10^6</f>
        <v>-156.92593216169504</v>
      </c>
      <c r="U176" s="262">
        <f>-(U$158*'Fixed Data'!$B$25*'Fixed Data'!U$47*'Fixed Data'!$B$24*'Fixed Data'!$B$23+U$158*'Fixed Data'!$B$26)*'Fixed Data'!AB46/10^6</f>
        <v>-159.28459726700402</v>
      </c>
      <c r="V176" s="262">
        <f>-(V$158*'Fixed Data'!$B$25*'Fixed Data'!V$47*'Fixed Data'!$B$24*'Fixed Data'!$B$23+V$158*'Fixed Data'!$B$26)*'Fixed Data'!AC46/10^6</f>
        <v>-161.67702164547529</v>
      </c>
      <c r="W176" s="262">
        <f>-(W$158*'Fixed Data'!$B$25*'Fixed Data'!W$47*'Fixed Data'!$B$24*'Fixed Data'!$B$23+W$158*'Fixed Data'!$B$26)*'Fixed Data'!AD46/10^6</f>
        <v>-164.09840163622582</v>
      </c>
      <c r="X176" s="262">
        <f>-(X$158*'Fixed Data'!$B$25*'Fixed Data'!X$47*'Fixed Data'!$B$24*'Fixed Data'!$B$23+X$158*'Fixed Data'!$B$26)*'Fixed Data'!AE46/10^6</f>
        <v>-166.56134869942429</v>
      </c>
      <c r="Y176" s="262">
        <f>-(Y$158*'Fixed Data'!$B$25*'Fixed Data'!Y$47*'Fixed Data'!$B$24*'Fixed Data'!$B$23+Y$158*'Fixed Data'!$B$26)*'Fixed Data'!AF46/10^6</f>
        <v>-169.06007002188397</v>
      </c>
      <c r="Z176" s="262">
        <f>-(Z$158*'Fixed Data'!$B$25*'Fixed Data'!Z$47*'Fixed Data'!$B$24*'Fixed Data'!$B$23+Z$158*'Fixed Data'!$B$26)*'Fixed Data'!AG46/10^6</f>
        <v>-171.59526215883292</v>
      </c>
      <c r="AA176" s="262">
        <f>-(AA$158*'Fixed Data'!$B$25*'Fixed Data'!AA$47*'Fixed Data'!$B$24*'Fixed Data'!$B$23+AA$158*'Fixed Data'!$B$26)*'Fixed Data'!AH46/10^6</f>
        <v>-174.16956739215345</v>
      </c>
      <c r="AB176" s="262">
        <f>-(AB$158*'Fixed Data'!$B$25*'Fixed Data'!AB$47*'Fixed Data'!$B$24*'Fixed Data'!$B$23+AB$158*'Fixed Data'!$B$26)*'Fixed Data'!AI46/10^6</f>
        <v>-176.78209970930271</v>
      </c>
      <c r="AC176" s="262">
        <f>-(AC$158*'Fixed Data'!$B$25*'Fixed Data'!AC$47*'Fixed Data'!$B$24*'Fixed Data'!$B$23+AC$158*'Fixed Data'!$B$26)*'Fixed Data'!AJ46/10^6</f>
        <v>-179.31832375856533</v>
      </c>
      <c r="AD176" s="262">
        <f>-(AD$158*'Fixed Data'!$B$25*'Fixed Data'!AD$47*'Fixed Data'!$B$24*'Fixed Data'!$B$23+AD$158*'Fixed Data'!$B$26)*'Fixed Data'!AK46/10^6</f>
        <v>-181.87631517878944</v>
      </c>
      <c r="AE176" s="262">
        <f>-(AE$158*'Fixed Data'!$B$25*'Fixed Data'!AE$47*'Fixed Data'!$B$24*'Fixed Data'!$B$23+AE$158*'Fixed Data'!$B$26)*'Fixed Data'!AL46/10^6</f>
        <v>-184.44384515526366</v>
      </c>
      <c r="AF176" s="262">
        <f>-(AF$158*'Fixed Data'!$B$25*'Fixed Data'!AF$47*'Fixed Data'!$B$24*'Fixed Data'!$B$23+AF$158*'Fixed Data'!$B$26)*'Fixed Data'!AM46/10^6</f>
        <v>-187.01234379233486</v>
      </c>
      <c r="AG176" s="262">
        <f>-(AG$158*'Fixed Data'!$B$25*'Fixed Data'!AG$47*'Fixed Data'!$B$24*'Fixed Data'!$B$23+AG$158*'Fixed Data'!$B$26)*'Fixed Data'!AN46/10^6</f>
        <v>-189.57686398483855</v>
      </c>
      <c r="AH176" s="262">
        <f>-(AH$158*'Fixed Data'!$B$25*'Fixed Data'!AH$47*'Fixed Data'!$B$24*'Fixed Data'!$B$23+AH$158*'Fixed Data'!$B$26)*'Fixed Data'!AO46/10^6</f>
        <v>-192.13753061568346</v>
      </c>
      <c r="AI176" s="262">
        <f>-(AI$158*'Fixed Data'!$B$25*'Fixed Data'!AI$47*'Fixed Data'!$B$24*'Fixed Data'!$B$23+AI$158*'Fixed Data'!$B$26)*'Fixed Data'!AP46/10^6</f>
        <v>-194.70226938552517</v>
      </c>
      <c r="AJ176" s="262">
        <f>-(AJ$158*'Fixed Data'!$B$25*'Fixed Data'!AJ$47*'Fixed Data'!$B$24*'Fixed Data'!$B$23+AJ$158*'Fixed Data'!$B$26)*'Fixed Data'!AQ46/10^6</f>
        <v>-197.26728631808155</v>
      </c>
      <c r="AK176" s="262">
        <f>-(AK$158*'Fixed Data'!$B$25*'Fixed Data'!AK$47*'Fixed Data'!$B$24*'Fixed Data'!$B$23+AK$158*'Fixed Data'!$B$26)*'Fixed Data'!AR46/10^6</f>
        <v>-199.8315032933383</v>
      </c>
      <c r="AL176" s="262">
        <f>-(AL$158*'Fixed Data'!$B$25*'Fixed Data'!AL$47*'Fixed Data'!$B$24*'Fixed Data'!$B$23+AL$158*'Fixed Data'!$B$26)*'Fixed Data'!AS46/10^6</f>
        <v>-202.39526776690718</v>
      </c>
      <c r="AM176" s="262">
        <f>-(AM$158*'Fixed Data'!$B$25*'Fixed Data'!AM$47*'Fixed Data'!$B$24*'Fixed Data'!$B$23+AM$158*'Fixed Data'!$B$26)*'Fixed Data'!AT46/10^6</f>
        <v>-204.95923931745534</v>
      </c>
      <c r="AN176" s="262">
        <f>-(AN$158*'Fixed Data'!$B$25*'Fixed Data'!AN$47*'Fixed Data'!$B$24*'Fixed Data'!$B$23+AN$158*'Fixed Data'!$B$26)*'Fixed Data'!AU46/10^6</f>
        <v>-207.52357467699267</v>
      </c>
      <c r="AO176" s="262">
        <f>-(AO$158*'Fixed Data'!$B$25*'Fixed Data'!AO$47*'Fixed Data'!$B$24*'Fixed Data'!$B$23+AO$158*'Fixed Data'!$B$26)*'Fixed Data'!AV46/10^6</f>
        <v>-210.08775024477836</v>
      </c>
      <c r="AP176" s="262">
        <f>-(AP$158*'Fixed Data'!$B$25*'Fixed Data'!AP$47*'Fixed Data'!$B$24*'Fixed Data'!$B$23+AP$158*'Fixed Data'!$B$26)*'Fixed Data'!AW46/10^6</f>
        <v>-212.65182209959124</v>
      </c>
      <c r="AQ176" s="262">
        <f>-(AQ$158*'Fixed Data'!$B$25*'Fixed Data'!AQ$47*'Fixed Data'!$B$24*'Fixed Data'!$B$23+AQ$158*'Fixed Data'!$B$26)*'Fixed Data'!AX46/10^6</f>
        <v>-215.21591844488964</v>
      </c>
      <c r="AR176" s="262">
        <f>-(AR$158*'Fixed Data'!$B$25*'Fixed Data'!AR$47*'Fixed Data'!$B$24*'Fixed Data'!$B$23+AR$158*'Fixed Data'!$B$26)*'Fixed Data'!AY46/10^6</f>
        <v>-217.78006636565439</v>
      </c>
      <c r="AS176" s="262">
        <f>-(AS$158*'Fixed Data'!$B$25*'Fixed Data'!AS$47*'Fixed Data'!$B$24*'Fixed Data'!$B$23+AS$158*'Fixed Data'!$B$26)*'Fixed Data'!AZ46/10^6</f>
        <v>-220.3442160819593</v>
      </c>
      <c r="AT176" s="262">
        <f>-(AT$158*'Fixed Data'!$B$25*'Fixed Data'!AT$47*'Fixed Data'!$B$24*'Fixed Data'!$B$23+AT$158*'Fixed Data'!$B$26)*'Fixed Data'!BA46/10^6</f>
        <v>-222.90833752858333</v>
      </c>
      <c r="AU176" s="262">
        <f>-(AU$158*'Fixed Data'!$B$25*'Fixed Data'!AU$47*'Fixed Data'!$B$24*'Fixed Data'!$B$23+AU$158*'Fixed Data'!$B$26)*'Fixed Data'!BB46/10^6</f>
        <v>-225.47245942740756</v>
      </c>
      <c r="AV176" s="262">
        <f>-(AV$158*'Fixed Data'!$B$25*'Fixed Data'!AV$47*'Fixed Data'!$B$24*'Fixed Data'!$B$23+AV$158*'Fixed Data'!$B$26)*'Fixed Data'!BC46/10^6</f>
        <v>-228.03659068072994</v>
      </c>
      <c r="AW176" s="262">
        <f>-(AW$158*'Fixed Data'!$B$25*'Fixed Data'!AW$47*'Fixed Data'!$B$24*'Fixed Data'!$B$23+AW$158*'Fixed Data'!$B$26)*'Fixed Data'!BD46/10^6</f>
        <v>-230.60072386865033</v>
      </c>
      <c r="AX176" s="262">
        <f>-(AX$158*'Fixed Data'!$B$25*'Fixed Data'!AX$47*'Fixed Data'!$B$24*'Fixed Data'!$B$23+AX$158*'Fixed Data'!$B$26)*'Fixed Data'!BE46/10^6</f>
        <v>-233.16485339091213</v>
      </c>
      <c r="AY176" s="262">
        <f>-(AY$158*'Fixed Data'!$B$25*'Fixed Data'!AY$47*'Fixed Data'!$B$24*'Fixed Data'!$B$23+AY$158*'Fixed Data'!$B$26)*'Fixed Data'!BF46/10^6</f>
        <v>-235.7289813009551</v>
      </c>
      <c r="AZ176" s="262">
        <f>-(AZ$158*'Fixed Data'!$B$25*'Fixed Data'!AZ$47*'Fixed Data'!$B$24*'Fixed Data'!$B$23+AZ$158*'Fixed Data'!$B$26)*'Fixed Data'!BG46/10^6</f>
        <v>-238.2931108407939</v>
      </c>
      <c r="BA176" s="262">
        <f>-(BA$158*'Fixed Data'!$B$25*'Fixed Data'!BA$47*'Fixed Data'!$B$24*'Fixed Data'!$B$23+BA$158*'Fixed Data'!$B$26)*'Fixed Data'!BH46/10^6</f>
        <v>-240.85724108277981</v>
      </c>
      <c r="BB176" s="262">
        <f>-(BB$158*'Fixed Data'!$B$25*'Fixed Data'!BB$47*'Fixed Data'!$B$24*'Fixed Data'!$B$23+BB$158*'Fixed Data'!$B$26)*'Fixed Data'!BI46/10^6</f>
        <v>-243.42137082104108</v>
      </c>
    </row>
    <row r="177" spans="1:54" outlineLevel="2">
      <c r="A177" s="522"/>
      <c r="B177" s="135" t="s">
        <v>280</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523"/>
      <c r="B178" s="135" t="s">
        <v>280</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28" t="s">
        <v>486</v>
      </c>
      <c r="B186" s="150" t="s">
        <v>487</v>
      </c>
      <c r="C186" s="6" t="s">
        <v>488</v>
      </c>
      <c r="D186" s="10" t="s">
        <v>400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29"/>
      <c r="B187" s="150" t="s">
        <v>489</v>
      </c>
      <c r="C187" s="6" t="s">
        <v>490</v>
      </c>
      <c r="D187" s="10" t="s">
        <v>400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521" t="s">
        <v>491</v>
      </c>
      <c r="B190" s="150" t="s">
        <v>492</v>
      </c>
      <c r="C190" s="19"/>
      <c r="D190" s="135" t="s">
        <v>389</v>
      </c>
      <c r="E190" s="21">
        <f>(E133+E83)*E186</f>
        <v>-0.62690816028021545</v>
      </c>
      <c r="F190" s="21">
        <f t="shared" ref="F190:BB190" si="20">(F133+F83)*F186</f>
        <v>-0.64237079533708186</v>
      </c>
      <c r="G190" s="21">
        <f t="shared" si="20"/>
        <v>-0.65512640045224813</v>
      </c>
      <c r="H190" s="21">
        <f t="shared" si="20"/>
        <v>-0.6653723118985112</v>
      </c>
      <c r="I190" s="21">
        <f t="shared" si="20"/>
        <v>-0.67329453525162963</v>
      </c>
      <c r="J190" s="21">
        <f t="shared" si="20"/>
        <v>-0.15122847353169502</v>
      </c>
      <c r="K190" s="21">
        <f t="shared" si="20"/>
        <v>-0.13647515523481565</v>
      </c>
      <c r="L190" s="21">
        <f t="shared" si="20"/>
        <v>-0.12275594916092925</v>
      </c>
      <c r="M190" s="21">
        <f t="shared" si="20"/>
        <v>-0.11001071074762073</v>
      </c>
      <c r="N190" s="21">
        <f t="shared" si="20"/>
        <v>-9.8182419898290518E-2</v>
      </c>
      <c r="O190" s="21">
        <f t="shared" si="20"/>
        <v>-8.7217030352474148E-2</v>
      </c>
      <c r="P190" s="21">
        <f t="shared" si="20"/>
        <v>-7.7063325944317501E-2</v>
      </c>
      <c r="Q190" s="21">
        <f t="shared" si="20"/>
        <v>-6.7672783446341395E-2</v>
      </c>
      <c r="R190" s="21">
        <f t="shared" si="20"/>
        <v>-5.8999441708549642E-2</v>
      </c>
      <c r="S190" s="21">
        <f t="shared" si="20"/>
        <v>-5.099977681531534E-2</v>
      </c>
      <c r="T190" s="21">
        <f t="shared" si="20"/>
        <v>-4.3632582994346802E-2</v>
      </c>
      <c r="U190" s="21">
        <f t="shared" si="20"/>
        <v>-3.6858859023403877E-2</v>
      </c>
      <c r="V190" s="21">
        <f t="shared" si="20"/>
        <v>-3.064169989133262E-2</v>
      </c>
      <c r="W190" s="21">
        <f t="shared" si="20"/>
        <v>-2.4946193480425361E-2</v>
      </c>
      <c r="X190" s="21">
        <f t="shared" si="20"/>
        <v>-1.9739322047118726E-2</v>
      </c>
      <c r="Y190" s="21">
        <f t="shared" si="20"/>
        <v>-1.4989868287625555E-2</v>
      </c>
      <c r="Z190" s="21">
        <f t="shared" si="20"/>
        <v>-1.0668325784281949E-2</v>
      </c>
      <c r="AA190" s="21">
        <f t="shared" si="20"/>
        <v>-6.7468136371876333E-3</v>
      </c>
      <c r="AB190" s="21">
        <f t="shared" si="20"/>
        <v>-3.1989950941478549E-3</v>
      </c>
      <c r="AC190" s="21">
        <f t="shared" si="20"/>
        <v>-5.1719210048414211E-18</v>
      </c>
      <c r="AD190" s="21">
        <f t="shared" si="20"/>
        <v>-4.9970251254506483E-18</v>
      </c>
      <c r="AE190" s="21">
        <f t="shared" si="20"/>
        <v>-4.8280435994692253E-18</v>
      </c>
      <c r="AF190" s="21">
        <f t="shared" si="20"/>
        <v>-4.6647764246079469E-18</v>
      </c>
      <c r="AG190" s="21">
        <f t="shared" si="20"/>
        <v>-4.507030361940046E-18</v>
      </c>
      <c r="AH190" s="21">
        <f t="shared" si="20"/>
        <v>-4.3546187071884513E-18</v>
      </c>
      <c r="AI190" s="21">
        <f t="shared" si="20"/>
        <v>-4.2073610697472958E-18</v>
      </c>
      <c r="AJ190" s="21">
        <f t="shared" si="20"/>
        <v>-4.0848165725701894E-18</v>
      </c>
      <c r="AK190" s="21">
        <f t="shared" si="20"/>
        <v>-3.9658413325924175E-18</v>
      </c>
      <c r="AL190" s="21">
        <f t="shared" si="20"/>
        <v>-3.8503313908664242E-18</v>
      </c>
      <c r="AM190" s="21">
        <f t="shared" si="20"/>
        <v>-3.738185816375169E-18</v>
      </c>
      <c r="AN190" s="21">
        <f t="shared" si="20"/>
        <v>-3.6293066178399699E-18</v>
      </c>
      <c r="AO190" s="21">
        <f t="shared" si="20"/>
        <v>-3.5235986580970587E-18</v>
      </c>
      <c r="AP190" s="21">
        <f t="shared" si="20"/>
        <v>-3.4209695709680174E-18</v>
      </c>
      <c r="AQ190" s="21">
        <f t="shared" si="20"/>
        <v>-3.3213296805514738E-18</v>
      </c>
      <c r="AR190" s="21">
        <f t="shared" si="20"/>
        <v>-3.2245919228655083E-18</v>
      </c>
      <c r="AS190" s="21">
        <f t="shared" si="20"/>
        <v>-3.1306717697723381E-18</v>
      </c>
      <c r="AT190" s="21">
        <f t="shared" si="20"/>
        <v>-3.039487155118775E-18</v>
      </c>
      <c r="AU190" s="21">
        <f t="shared" si="20"/>
        <v>-2.9509584030279372E-18</v>
      </c>
      <c r="AV190" s="21">
        <f t="shared" si="20"/>
        <v>-2.8650081582795504E-18</v>
      </c>
      <c r="AW190" s="21">
        <f t="shared" si="20"/>
        <v>-2.78156131871801E-18</v>
      </c>
      <c r="AX190" s="21">
        <f t="shared" si="20"/>
        <v>-2.7005449696291359E-18</v>
      </c>
      <c r="AY190" s="21">
        <f t="shared" si="20"/>
        <v>-2.6218883200282871E-18</v>
      </c>
      <c r="AZ190" s="21">
        <f t="shared" si="20"/>
        <v>-2.5455226408041622E-18</v>
      </c>
      <c r="BA190" s="21">
        <f t="shared" si="20"/>
        <v>-2.4713812046642351E-18</v>
      </c>
      <c r="BB190" s="21">
        <f t="shared" si="20"/>
        <v>-2.3993992278293544E-18</v>
      </c>
    </row>
    <row r="191" spans="1:54" outlineLevel="2">
      <c r="A191" s="522"/>
      <c r="B191" s="150" t="s">
        <v>340</v>
      </c>
      <c r="C191" s="19"/>
      <c r="D191" s="135" t="s">
        <v>389</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522"/>
      <c r="B192" s="150" t="s">
        <v>394</v>
      </c>
      <c r="C192" s="19"/>
      <c r="D192" s="135" t="s">
        <v>389</v>
      </c>
      <c r="E192" s="21">
        <f>E77*E186</f>
        <v>-14.894267389414768</v>
      </c>
      <c r="F192" s="21">
        <f t="shared" ref="F192:BB192" si="22">F77*F186</f>
        <v>-14.253977298430076</v>
      </c>
      <c r="G192" s="21">
        <f t="shared" si="22"/>
        <v>-13.524544254969495</v>
      </c>
      <c r="H192" s="21">
        <f t="shared" si="22"/>
        <v>-12.741417145743583</v>
      </c>
      <c r="I192" s="21">
        <f t="shared" si="22"/>
        <v>-11.93480365924618</v>
      </c>
      <c r="J192" s="21">
        <f t="shared" si="22"/>
        <v>-11.874608182203279</v>
      </c>
      <c r="K192" s="21">
        <f t="shared" si="22"/>
        <v>-11.368782186975533</v>
      </c>
      <c r="L192" s="21">
        <f t="shared" si="22"/>
        <v>-10.94463784007254</v>
      </c>
      <c r="M192" s="21">
        <f t="shared" si="22"/>
        <v>-10.632541789453475</v>
      </c>
      <c r="N192" s="21">
        <f t="shared" si="22"/>
        <v>-10.247971312466939</v>
      </c>
      <c r="O192" s="21">
        <f t="shared" si="22"/>
        <v>-9.8994831188394929</v>
      </c>
      <c r="P192" s="21">
        <f t="shared" si="22"/>
        <v>-9.5737507920535698</v>
      </c>
      <c r="Q192" s="21">
        <f t="shared" si="22"/>
        <v>-9.2447857193256961</v>
      </c>
      <c r="R192" s="21">
        <f t="shared" si="22"/>
        <v>-8.9327085037449567</v>
      </c>
      <c r="S192" s="21">
        <f t="shared" si="22"/>
        <v>-8.6319057732878637</v>
      </c>
      <c r="T192" s="21">
        <f t="shared" si="22"/>
        <v>-8.3390171981885004</v>
      </c>
      <c r="U192" s="21">
        <f t="shared" si="22"/>
        <v>-8.0572630427517851</v>
      </c>
      <c r="V192" s="21">
        <f t="shared" si="22"/>
        <v>-7.7849471478891035</v>
      </c>
      <c r="W192" s="21">
        <f t="shared" si="22"/>
        <v>-7.5215150220050671</v>
      </c>
      <c r="X192" s="21">
        <f t="shared" si="22"/>
        <v>-7.267228455289521</v>
      </c>
      <c r="Y192" s="21">
        <f t="shared" si="22"/>
        <v>-7.0214892728178988</v>
      </c>
      <c r="Z192" s="21">
        <f t="shared" si="22"/>
        <v>-6.7840195804257482</v>
      </c>
      <c r="AA192" s="21">
        <f t="shared" si="22"/>
        <v>-6.5546224515404408</v>
      </c>
      <c r="AB192" s="21">
        <f t="shared" si="22"/>
        <v>-6.3329681515266634</v>
      </c>
      <c r="AC192" s="21">
        <f t="shared" si="22"/>
        <v>-6.1188056597624101</v>
      </c>
      <c r="AD192" s="21">
        <f t="shared" si="22"/>
        <v>-5.91189232314834</v>
      </c>
      <c r="AE192" s="21">
        <f t="shared" si="22"/>
        <v>-5.7119727484762048</v>
      </c>
      <c r="AF192" s="21">
        <f t="shared" si="22"/>
        <v>-5.5188137083437825</v>
      </c>
      <c r="AG192" s="21">
        <f t="shared" si="22"/>
        <v>-5.3321876654274449</v>
      </c>
      <c r="AH192" s="21">
        <f t="shared" si="22"/>
        <v>-5.1518719820133203</v>
      </c>
      <c r="AI192" s="21">
        <f t="shared" si="22"/>
        <v>-4.9776540330404639</v>
      </c>
      <c r="AJ192" s="21">
        <f t="shared" si="22"/>
        <v>-4.8326739042008056</v>
      </c>
      <c r="AK192" s="21">
        <f t="shared" si="22"/>
        <v>-4.6919163739180734</v>
      </c>
      <c r="AL192" s="21">
        <f t="shared" si="22"/>
        <v>-4.5552586130713877</v>
      </c>
      <c r="AM192" s="21">
        <f t="shared" si="22"/>
        <v>-4.4225811911983675</v>
      </c>
      <c r="AN192" s="21">
        <f t="shared" si="22"/>
        <v>-4.2937681388318554</v>
      </c>
      <c r="AO192" s="21">
        <f t="shared" si="22"/>
        <v>-4.1687069318297016</v>
      </c>
      <c r="AP192" s="21">
        <f t="shared" si="22"/>
        <v>-4.0472882852329723</v>
      </c>
      <c r="AQ192" s="21">
        <f t="shared" si="22"/>
        <v>-3.9294061006454823</v>
      </c>
      <c r="AR192" s="21">
        <f t="shared" si="22"/>
        <v>-3.8149573796548926</v>
      </c>
      <c r="AS192" s="21">
        <f t="shared" si="22"/>
        <v>-3.7038421163973854</v>
      </c>
      <c r="AT192" s="21">
        <f t="shared" si="22"/>
        <v>-3.5959632195342501</v>
      </c>
      <c r="AU192" s="21">
        <f t="shared" si="22"/>
        <v>-3.4912264268349085</v>
      </c>
      <c r="AV192" s="21">
        <f t="shared" si="22"/>
        <v>-3.3895402202461722</v>
      </c>
      <c r="AW192" s="21">
        <f t="shared" si="22"/>
        <v>-3.2908157477678537</v>
      </c>
      <c r="AX192" s="21">
        <f t="shared" si="22"/>
        <v>-3.1949667454284501</v>
      </c>
      <c r="AY192" s="21">
        <f t="shared" si="22"/>
        <v>-3.1019094615800973</v>
      </c>
      <c r="AZ192" s="21">
        <f t="shared" si="22"/>
        <v>-3.0115625840517906</v>
      </c>
      <c r="BA192" s="21">
        <f t="shared" si="22"/>
        <v>-2.9238471689868542</v>
      </c>
      <c r="BB192" s="21">
        <f t="shared" si="22"/>
        <v>-2.8386865718310235</v>
      </c>
    </row>
    <row r="193" spans="1:54" outlineLevel="2">
      <c r="A193" s="522"/>
      <c r="B193" s="150" t="s">
        <v>493</v>
      </c>
      <c r="C193" s="19"/>
      <c r="D193" s="135" t="s">
        <v>389</v>
      </c>
      <c r="E193" s="21">
        <f t="shared" ref="E193:AJ193" si="23">SUMIF($B$143:$B$154,"Environmental",E$143:E$154)*E186</f>
        <v>-88.808516080473737</v>
      </c>
      <c r="F193" s="21">
        <f t="shared" si="23"/>
        <v>-86.503014684200437</v>
      </c>
      <c r="G193" s="21">
        <f t="shared" si="23"/>
        <v>-83.224229765534602</v>
      </c>
      <c r="H193" s="21">
        <f t="shared" si="23"/>
        <v>-79.486653347444516</v>
      </c>
      <c r="I193" s="21">
        <f t="shared" si="23"/>
        <v>-75.720873343247547</v>
      </c>
      <c r="J193" s="21">
        <f t="shared" si="23"/>
        <v>-76.598809397945274</v>
      </c>
      <c r="K193" s="21">
        <f t="shared" si="23"/>
        <v>-74.300854724495807</v>
      </c>
      <c r="L193" s="21">
        <f t="shared" si="23"/>
        <v>-72.690035350182626</v>
      </c>
      <c r="M193" s="21">
        <f t="shared" si="23"/>
        <v>-71.745285071194928</v>
      </c>
      <c r="N193" s="21">
        <f t="shared" si="23"/>
        <v>-70.020131161360951</v>
      </c>
      <c r="O193" s="21">
        <f t="shared" si="23"/>
        <v>-68.689351991836077</v>
      </c>
      <c r="P193" s="21">
        <f t="shared" si="23"/>
        <v>-67.444936391746907</v>
      </c>
      <c r="Q193" s="21">
        <f t="shared" si="23"/>
        <v>-66.108286020555994</v>
      </c>
      <c r="R193" s="21">
        <f t="shared" si="23"/>
        <v>-65.013931511495628</v>
      </c>
      <c r="S193" s="21">
        <f t="shared" si="23"/>
        <v>-63.740443671653246</v>
      </c>
      <c r="T193" s="21">
        <f t="shared" si="23"/>
        <v>-62.4624079093674</v>
      </c>
      <c r="U193" s="21">
        <f t="shared" si="23"/>
        <v>-61.20680586685711</v>
      </c>
      <c r="V193" s="21">
        <f t="shared" si="23"/>
        <v>-60.129307113922884</v>
      </c>
      <c r="W193" s="21">
        <f t="shared" si="23"/>
        <v>-58.892615266670525</v>
      </c>
      <c r="X193" s="21">
        <f t="shared" si="23"/>
        <v>-57.826809041255373</v>
      </c>
      <c r="Y193" s="21">
        <f t="shared" si="23"/>
        <v>-56.616364751340186</v>
      </c>
      <c r="Z193" s="21">
        <f t="shared" si="23"/>
        <v>-55.565284798945093</v>
      </c>
      <c r="AA193" s="21">
        <f t="shared" si="23"/>
        <v>-54.52088483506661</v>
      </c>
      <c r="AB193" s="21">
        <f t="shared" si="23"/>
        <v>-53.483463451254757</v>
      </c>
      <c r="AC193" s="21">
        <f t="shared" si="23"/>
        <v>-52.424149252200934</v>
      </c>
      <c r="AD193" s="21">
        <f t="shared" si="23"/>
        <v>-51.382032900133737</v>
      </c>
      <c r="AE193" s="21">
        <f t="shared" si="23"/>
        <v>-50.362321794699348</v>
      </c>
      <c r="AF193" s="21">
        <f t="shared" si="23"/>
        <v>-49.348998219093069</v>
      </c>
      <c r="AG193" s="21">
        <f t="shared" si="23"/>
        <v>-48.344270669988369</v>
      </c>
      <c r="AH193" s="21">
        <f t="shared" si="23"/>
        <v>-47.350433122608237</v>
      </c>
      <c r="AI193" s="21">
        <f t="shared" si="23"/>
        <v>-46.370225008663205</v>
      </c>
      <c r="AJ193" s="21">
        <f t="shared" si="23"/>
        <v>-45.622790274995282</v>
      </c>
      <c r="AK193" s="21">
        <f t="shared" ref="AK193:BB193" si="24">SUMIF($B$143:$B$154,"Environmental",AK$143:AK$154)*AK186</f>
        <v>-44.878870005068919</v>
      </c>
      <c r="AL193" s="21">
        <f t="shared" si="24"/>
        <v>-44.139521081194651</v>
      </c>
      <c r="AM193" s="21">
        <f t="shared" si="24"/>
        <v>-43.405333820105326</v>
      </c>
      <c r="AN193" s="21">
        <f t="shared" si="24"/>
        <v>-42.676572681184922</v>
      </c>
      <c r="AO193" s="21">
        <f t="shared" si="24"/>
        <v>-41.953365468919884</v>
      </c>
      <c r="AP193" s="21">
        <f t="shared" si="24"/>
        <v>-41.236036362185651</v>
      </c>
      <c r="AQ193" s="21">
        <f t="shared" si="24"/>
        <v>-40.524930365866439</v>
      </c>
      <c r="AR193" s="21">
        <f t="shared" si="24"/>
        <v>-39.820283278233177</v>
      </c>
      <c r="AS193" s="21">
        <f t="shared" si="24"/>
        <v>-39.122299540938286</v>
      </c>
      <c r="AT193" s="21">
        <f t="shared" si="24"/>
        <v>-38.431184742579006</v>
      </c>
      <c r="AU193" s="21">
        <f t="shared" si="24"/>
        <v>-37.747141706261147</v>
      </c>
      <c r="AV193" s="21">
        <f t="shared" si="24"/>
        <v>-37.070347128547553</v>
      </c>
      <c r="AW193" s="21">
        <f t="shared" si="24"/>
        <v>-36.400954931406382</v>
      </c>
      <c r="AX193" s="21">
        <f t="shared" si="24"/>
        <v>-35.739106941537095</v>
      </c>
      <c r="AY193" s="21">
        <f t="shared" si="24"/>
        <v>-35.0849327674458</v>
      </c>
      <c r="AZ193" s="21">
        <f t="shared" si="24"/>
        <v>-34.4385476249549</v>
      </c>
      <c r="BA193" s="21">
        <f t="shared" si="24"/>
        <v>-33.800052296954135</v>
      </c>
      <c r="BB193" s="21">
        <f t="shared" si="24"/>
        <v>-33.169535184712828</v>
      </c>
    </row>
    <row r="194" spans="1:54" outlineLevel="2">
      <c r="A194" s="522"/>
      <c r="B194" s="150" t="s">
        <v>494</v>
      </c>
      <c r="C194" s="19"/>
      <c r="D194" s="135" t="s">
        <v>389</v>
      </c>
      <c r="E194" s="21">
        <f t="shared" ref="E194:AJ194" si="25">SUM(E172:E174)*E186</f>
        <v>-44.474533799234045</v>
      </c>
      <c r="F194" s="21">
        <f t="shared" si="25"/>
        <v>-43.210778456239495</v>
      </c>
      <c r="G194" s="21">
        <f t="shared" si="25"/>
        <v>-41.623868066776865</v>
      </c>
      <c r="H194" s="21">
        <f t="shared" si="25"/>
        <v>-39.810836310586836</v>
      </c>
      <c r="I194" s="21">
        <f t="shared" si="25"/>
        <v>-37.858431309390809</v>
      </c>
      <c r="J194" s="21">
        <f t="shared" si="25"/>
        <v>-38.24110156559334</v>
      </c>
      <c r="K194" s="21">
        <f t="shared" si="25"/>
        <v>-37.169679895766087</v>
      </c>
      <c r="L194" s="21">
        <f t="shared" si="25"/>
        <v>-36.327878781398603</v>
      </c>
      <c r="M194" s="21">
        <f t="shared" si="25"/>
        <v>-35.829398087582213</v>
      </c>
      <c r="N194" s="21">
        <f t="shared" si="25"/>
        <v>-35.059368124990279</v>
      </c>
      <c r="O194" s="21">
        <f t="shared" si="25"/>
        <v>-34.38289748213564</v>
      </c>
      <c r="P194" s="21">
        <f t="shared" si="25"/>
        <v>-33.757932531125341</v>
      </c>
      <c r="Q194" s="21">
        <f t="shared" si="25"/>
        <v>-33.094387008085718</v>
      </c>
      <c r="R194" s="21">
        <f t="shared" si="25"/>
        <v>-32.464178950150156</v>
      </c>
      <c r="S194" s="21">
        <f t="shared" si="25"/>
        <v>-31.841534917981829</v>
      </c>
      <c r="T194" s="21">
        <f t="shared" si="25"/>
        <v>-31.222538914654354</v>
      </c>
      <c r="U194" s="21">
        <f t="shared" si="25"/>
        <v>-30.620122957297809</v>
      </c>
      <c r="V194" s="21">
        <f t="shared" si="25"/>
        <v>-30.029015841701277</v>
      </c>
      <c r="W194" s="21">
        <f t="shared" si="25"/>
        <v>-29.448067501088001</v>
      </c>
      <c r="X194" s="21">
        <f t="shared" si="25"/>
        <v>-28.879277774834033</v>
      </c>
      <c r="Y194" s="21">
        <f t="shared" si="25"/>
        <v>-28.321274537542763</v>
      </c>
      <c r="Z194" s="21">
        <f t="shared" si="25"/>
        <v>-27.773888794214898</v>
      </c>
      <c r="AA194" s="21">
        <f t="shared" si="25"/>
        <v>-27.237254128877392</v>
      </c>
      <c r="AB194" s="21">
        <f t="shared" si="25"/>
        <v>-26.710928690821827</v>
      </c>
      <c r="AC194" s="21">
        <f t="shared" si="25"/>
        <v>-26.17791304243811</v>
      </c>
      <c r="AD194" s="21">
        <f t="shared" si="25"/>
        <v>-25.65347172862942</v>
      </c>
      <c r="AE194" s="21">
        <f t="shared" si="25"/>
        <v>-25.135864014266041</v>
      </c>
      <c r="AF194" s="21">
        <f t="shared" si="25"/>
        <v>-24.624055085933037</v>
      </c>
      <c r="AG194" s="21">
        <f t="shared" si="25"/>
        <v>-24.117610992089862</v>
      </c>
      <c r="AH194" s="21">
        <f t="shared" si="25"/>
        <v>-23.616786637560931</v>
      </c>
      <c r="AI194" s="21">
        <f t="shared" si="25"/>
        <v>-23.122738358000319</v>
      </c>
      <c r="AJ194" s="21">
        <f t="shared" si="25"/>
        <v>-22.74500816490869</v>
      </c>
      <c r="AK194" s="21">
        <f t="shared" ref="AK194:BB194" si="26">SUM(AK172:AK174)*AK186</f>
        <v>-22.36957626471299</v>
      </c>
      <c r="AL194" s="21">
        <f t="shared" si="26"/>
        <v>-21.996669588795893</v>
      </c>
      <c r="AM194" s="21">
        <f t="shared" si="26"/>
        <v>-21.626530557845374</v>
      </c>
      <c r="AN194" s="21">
        <f t="shared" si="26"/>
        <v>-21.259329719836554</v>
      </c>
      <c r="AO194" s="21">
        <f t="shared" si="26"/>
        <v>-20.895156757843804</v>
      </c>
      <c r="AP194" s="21">
        <f t="shared" si="26"/>
        <v>-20.534152678534006</v>
      </c>
      <c r="AQ194" s="21">
        <f t="shared" si="26"/>
        <v>-20.176454138691028</v>
      </c>
      <c r="AR194" s="21">
        <f t="shared" si="26"/>
        <v>-19.822177233872228</v>
      </c>
      <c r="AS194" s="21">
        <f t="shared" si="26"/>
        <v>-19.47142155850635</v>
      </c>
      <c r="AT194" s="21">
        <f t="shared" si="26"/>
        <v>-19.124279954346072</v>
      </c>
      <c r="AU194" s="21">
        <f t="shared" si="26"/>
        <v>-18.780841914795193</v>
      </c>
      <c r="AV194" s="21">
        <f t="shared" si="26"/>
        <v>-18.44118690988326</v>
      </c>
      <c r="AW194" s="21">
        <f t="shared" si="26"/>
        <v>-18.105385315022893</v>
      </c>
      <c r="AX194" s="21">
        <f t="shared" si="26"/>
        <v>-17.77350037008609</v>
      </c>
      <c r="AY194" s="21">
        <f t="shared" si="26"/>
        <v>-17.44558895350421</v>
      </c>
      <c r="AZ194" s="21">
        <f t="shared" si="26"/>
        <v>-17.121701384077014</v>
      </c>
      <c r="BA194" s="21">
        <f t="shared" si="26"/>
        <v>-16.801881373982685</v>
      </c>
      <c r="BB194" s="21">
        <f t="shared" si="26"/>
        <v>-16.486166660509006</v>
      </c>
    </row>
    <row r="195" spans="1:54" outlineLevel="2">
      <c r="A195" s="522"/>
      <c r="B195" s="150" t="s">
        <v>495</v>
      </c>
      <c r="C195" s="19"/>
      <c r="D195" s="135" t="s">
        <v>389</v>
      </c>
      <c r="E195" s="21">
        <f t="shared" ref="E195:AJ195" si="27">SUM(E176:E178)*E186</f>
        <v>-133.42360136609773</v>
      </c>
      <c r="F195" s="21">
        <f t="shared" si="27"/>
        <v>-129.63233533847267</v>
      </c>
      <c r="G195" s="21">
        <f t="shared" si="27"/>
        <v>-124.87160420033064</v>
      </c>
      <c r="H195" s="21">
        <f t="shared" si="27"/>
        <v>-119.43250893176052</v>
      </c>
      <c r="I195" s="21">
        <f t="shared" si="27"/>
        <v>-113.57529392817244</v>
      </c>
      <c r="J195" s="21">
        <f t="shared" si="27"/>
        <v>-114.72330467158305</v>
      </c>
      <c r="K195" s="21">
        <f t="shared" si="27"/>
        <v>-111.50903968729824</v>
      </c>
      <c r="L195" s="21">
        <f t="shared" si="27"/>
        <v>-108.9836363441958</v>
      </c>
      <c r="M195" s="21">
        <f t="shared" si="27"/>
        <v>-107.48819424018525</v>
      </c>
      <c r="N195" s="21">
        <f t="shared" si="27"/>
        <v>-105.17810435322545</v>
      </c>
      <c r="O195" s="21">
        <f t="shared" si="27"/>
        <v>-103.14869244640693</v>
      </c>
      <c r="P195" s="21">
        <f t="shared" si="27"/>
        <v>-101.27379761369076</v>
      </c>
      <c r="Q195" s="21">
        <f t="shared" si="27"/>
        <v>-99.28316102425714</v>
      </c>
      <c r="R195" s="21">
        <f t="shared" si="27"/>
        <v>-97.392536850450469</v>
      </c>
      <c r="S195" s="21">
        <f t="shared" si="27"/>
        <v>-95.524604735629268</v>
      </c>
      <c r="T195" s="21">
        <f t="shared" si="27"/>
        <v>-93.667616726268335</v>
      </c>
      <c r="U195" s="21">
        <f t="shared" si="27"/>
        <v>-91.860368888990294</v>
      </c>
      <c r="V195" s="21">
        <f t="shared" si="27"/>
        <v>-90.087047508584803</v>
      </c>
      <c r="W195" s="21">
        <f t="shared" si="27"/>
        <v>-88.344202503264015</v>
      </c>
      <c r="X195" s="21">
        <f t="shared" si="27"/>
        <v>-86.637833324502097</v>
      </c>
      <c r="Y195" s="21">
        <f t="shared" si="27"/>
        <v>-84.963823612628275</v>
      </c>
      <c r="Z195" s="21">
        <f t="shared" si="27"/>
        <v>-83.321666368249538</v>
      </c>
      <c r="AA195" s="21">
        <f t="shared" si="27"/>
        <v>-81.711762400540579</v>
      </c>
      <c r="AB195" s="21">
        <f t="shared" si="27"/>
        <v>-80.132786072465478</v>
      </c>
      <c r="AC195" s="21">
        <f t="shared" si="27"/>
        <v>-78.533739128056254</v>
      </c>
      <c r="AD195" s="21">
        <f t="shared" si="27"/>
        <v>-76.960415187424317</v>
      </c>
      <c r="AE195" s="21">
        <f t="shared" si="27"/>
        <v>-75.407592045246219</v>
      </c>
      <c r="AF195" s="21">
        <f t="shared" si="27"/>
        <v>-73.872165261313526</v>
      </c>
      <c r="AG195" s="21">
        <f t="shared" si="27"/>
        <v>-72.352832978750897</v>
      </c>
      <c r="AH195" s="21">
        <f t="shared" si="27"/>
        <v>-70.850359915675156</v>
      </c>
      <c r="AI195" s="21">
        <f t="shared" si="27"/>
        <v>-69.368215077336217</v>
      </c>
      <c r="AJ195" s="21">
        <f t="shared" si="27"/>
        <v>-68.235024498286791</v>
      </c>
      <c r="AK195" s="21">
        <f t="shared" ref="AK195:BB195" si="28">SUM(AK176:AK178)*AK186</f>
        <v>-67.10872879783139</v>
      </c>
      <c r="AL195" s="21">
        <f t="shared" si="28"/>
        <v>-65.99000877018787</v>
      </c>
      <c r="AM195" s="21">
        <f t="shared" si="28"/>
        <v>-64.879591677545292</v>
      </c>
      <c r="AN195" s="21">
        <f t="shared" si="28"/>
        <v>-63.777989163668423</v>
      </c>
      <c r="AO195" s="21">
        <f t="shared" si="28"/>
        <v>-62.685470277813089</v>
      </c>
      <c r="AP195" s="21">
        <f t="shared" si="28"/>
        <v>-61.602458039998176</v>
      </c>
      <c r="AQ195" s="21">
        <f t="shared" si="28"/>
        <v>-60.52936242058108</v>
      </c>
      <c r="AR195" s="21">
        <f t="shared" si="28"/>
        <v>-59.466531706229105</v>
      </c>
      <c r="AS195" s="21">
        <f t="shared" si="28"/>
        <v>-58.414264680220178</v>
      </c>
      <c r="AT195" s="21">
        <f t="shared" si="28"/>
        <v>-57.372839867819238</v>
      </c>
      <c r="AU195" s="21">
        <f t="shared" si="28"/>
        <v>-56.342525749239137</v>
      </c>
      <c r="AV195" s="21">
        <f t="shared" si="28"/>
        <v>-55.32356073456797</v>
      </c>
      <c r="AW195" s="21">
        <f t="shared" si="28"/>
        <v>-54.316155950043196</v>
      </c>
      <c r="AX195" s="21">
        <f t="shared" si="28"/>
        <v>-53.320501115281317</v>
      </c>
      <c r="AY195" s="21">
        <f t="shared" si="28"/>
        <v>-52.336766865577403</v>
      </c>
      <c r="AZ195" s="21">
        <f t="shared" si="28"/>
        <v>-51.365104157330926</v>
      </c>
      <c r="BA195" s="21">
        <f t="shared" si="28"/>
        <v>-50.405644127076691</v>
      </c>
      <c r="BB195" s="21">
        <f t="shared" si="28"/>
        <v>-49.458499986678333</v>
      </c>
    </row>
    <row r="196" spans="1:54" outlineLevel="2">
      <c r="A196" s="522"/>
      <c r="B196" s="150" t="s">
        <v>283</v>
      </c>
      <c r="C196" s="19"/>
      <c r="D196" s="135" t="s">
        <v>389</v>
      </c>
      <c r="E196" s="21">
        <f t="shared" ref="E196:AJ196" si="29">SUMIF($B$143:$B$154,"Safety",E$143:E$154)*E187</f>
        <v>0</v>
      </c>
      <c r="F196" s="21">
        <f t="shared" si="29"/>
        <v>0</v>
      </c>
      <c r="G196" s="21">
        <f t="shared" si="29"/>
        <v>0</v>
      </c>
      <c r="H196" s="21">
        <f t="shared" si="29"/>
        <v>0</v>
      </c>
      <c r="I196" s="21">
        <f t="shared" si="29"/>
        <v>0</v>
      </c>
      <c r="J196" s="21">
        <f t="shared" si="29"/>
        <v>0</v>
      </c>
      <c r="K196" s="21">
        <f t="shared" si="29"/>
        <v>0</v>
      </c>
      <c r="L196" s="21">
        <f t="shared" si="29"/>
        <v>0</v>
      </c>
      <c r="M196" s="21">
        <f t="shared" si="29"/>
        <v>0</v>
      </c>
      <c r="N196" s="21">
        <f t="shared" si="29"/>
        <v>0</v>
      </c>
      <c r="O196" s="21">
        <f t="shared" si="29"/>
        <v>0</v>
      </c>
      <c r="P196" s="21">
        <f t="shared" si="29"/>
        <v>0</v>
      </c>
      <c r="Q196" s="21">
        <f t="shared" si="29"/>
        <v>0</v>
      </c>
      <c r="R196" s="21">
        <f t="shared" si="29"/>
        <v>0</v>
      </c>
      <c r="S196" s="21">
        <f t="shared" si="29"/>
        <v>0</v>
      </c>
      <c r="T196" s="21">
        <f t="shared" si="29"/>
        <v>0</v>
      </c>
      <c r="U196" s="21">
        <f t="shared" si="29"/>
        <v>0</v>
      </c>
      <c r="V196" s="21">
        <f t="shared" si="29"/>
        <v>0</v>
      </c>
      <c r="W196" s="21">
        <f t="shared" si="29"/>
        <v>0</v>
      </c>
      <c r="X196" s="21">
        <f t="shared" si="29"/>
        <v>0</v>
      </c>
      <c r="Y196" s="21">
        <f t="shared" si="29"/>
        <v>0</v>
      </c>
      <c r="Z196" s="21">
        <f t="shared" si="29"/>
        <v>0</v>
      </c>
      <c r="AA196" s="21">
        <f t="shared" si="29"/>
        <v>0</v>
      </c>
      <c r="AB196" s="21">
        <f t="shared" si="29"/>
        <v>0</v>
      </c>
      <c r="AC196" s="21">
        <f t="shared" si="29"/>
        <v>0</v>
      </c>
      <c r="AD196" s="21">
        <f t="shared" si="29"/>
        <v>0</v>
      </c>
      <c r="AE196" s="21">
        <f t="shared" si="29"/>
        <v>0</v>
      </c>
      <c r="AF196" s="21">
        <f t="shared" si="29"/>
        <v>0</v>
      </c>
      <c r="AG196" s="21">
        <f t="shared" si="29"/>
        <v>0</v>
      </c>
      <c r="AH196" s="21">
        <f t="shared" si="29"/>
        <v>0</v>
      </c>
      <c r="AI196" s="21">
        <f t="shared" si="29"/>
        <v>0</v>
      </c>
      <c r="AJ196" s="21">
        <f t="shared" si="29"/>
        <v>0</v>
      </c>
      <c r="AK196" s="21">
        <f t="shared" ref="AK196:BB196" si="30">SUMIF($B$143:$B$154,"Safety",AK$143:AK$154)*AK187</f>
        <v>0</v>
      </c>
      <c r="AL196" s="21">
        <f t="shared" si="30"/>
        <v>0</v>
      </c>
      <c r="AM196" s="21">
        <f t="shared" si="30"/>
        <v>0</v>
      </c>
      <c r="AN196" s="21">
        <f t="shared" si="30"/>
        <v>0</v>
      </c>
      <c r="AO196" s="21">
        <f t="shared" si="30"/>
        <v>0</v>
      </c>
      <c r="AP196" s="21">
        <f t="shared" si="30"/>
        <v>0</v>
      </c>
      <c r="AQ196" s="21">
        <f t="shared" si="30"/>
        <v>0</v>
      </c>
      <c r="AR196" s="21">
        <f t="shared" si="30"/>
        <v>0</v>
      </c>
      <c r="AS196" s="21">
        <f t="shared" si="30"/>
        <v>0</v>
      </c>
      <c r="AT196" s="21">
        <f t="shared" si="30"/>
        <v>0</v>
      </c>
      <c r="AU196" s="21">
        <f t="shared" si="30"/>
        <v>0</v>
      </c>
      <c r="AV196" s="21">
        <f t="shared" si="30"/>
        <v>0</v>
      </c>
      <c r="AW196" s="21">
        <f t="shared" si="30"/>
        <v>0</v>
      </c>
      <c r="AX196" s="21">
        <f t="shared" si="30"/>
        <v>0</v>
      </c>
      <c r="AY196" s="21">
        <f t="shared" si="30"/>
        <v>0</v>
      </c>
      <c r="AZ196" s="21">
        <f t="shared" si="30"/>
        <v>0</v>
      </c>
      <c r="BA196" s="21">
        <f t="shared" si="30"/>
        <v>0</v>
      </c>
      <c r="BB196" s="21">
        <f t="shared" si="30"/>
        <v>0</v>
      </c>
    </row>
    <row r="197" spans="1:54" outlineLevel="2">
      <c r="A197" s="522"/>
      <c r="B197" s="150" t="s">
        <v>286</v>
      </c>
      <c r="C197" s="19"/>
      <c r="D197" s="135" t="s">
        <v>389</v>
      </c>
      <c r="E197" s="21">
        <f>SUMIF($B$143:$B$154,"Financial",E$143:E$154)*E186</f>
        <v>0</v>
      </c>
      <c r="F197" s="21">
        <f t="shared" ref="F197:BB197" si="31">SUMIF($B$143:$B$154,"Financial",F$143:F$154)*F186</f>
        <v>0</v>
      </c>
      <c r="G197" s="21">
        <f t="shared" si="31"/>
        <v>0</v>
      </c>
      <c r="H197" s="21">
        <f t="shared" si="31"/>
        <v>0</v>
      </c>
      <c r="I197" s="21">
        <f t="shared" si="31"/>
        <v>0</v>
      </c>
      <c r="J197" s="21">
        <f t="shared" si="31"/>
        <v>0</v>
      </c>
      <c r="K197" s="21">
        <f t="shared" si="31"/>
        <v>0</v>
      </c>
      <c r="L197" s="21">
        <f t="shared" si="31"/>
        <v>0</v>
      </c>
      <c r="M197" s="21">
        <f t="shared" si="31"/>
        <v>0</v>
      </c>
      <c r="N197" s="21">
        <f t="shared" si="31"/>
        <v>0</v>
      </c>
      <c r="O197" s="21">
        <f t="shared" si="31"/>
        <v>0</v>
      </c>
      <c r="P197" s="21">
        <f t="shared" si="31"/>
        <v>0</v>
      </c>
      <c r="Q197" s="21">
        <f t="shared" si="31"/>
        <v>0</v>
      </c>
      <c r="R197" s="21">
        <f t="shared" si="31"/>
        <v>0</v>
      </c>
      <c r="S197" s="21">
        <f t="shared" si="31"/>
        <v>0</v>
      </c>
      <c r="T197" s="21">
        <f t="shared" si="31"/>
        <v>0</v>
      </c>
      <c r="U197" s="21">
        <f t="shared" si="31"/>
        <v>0</v>
      </c>
      <c r="V197" s="21">
        <f t="shared" si="31"/>
        <v>0</v>
      </c>
      <c r="W197" s="21">
        <f t="shared" si="31"/>
        <v>0</v>
      </c>
      <c r="X197" s="21">
        <f t="shared" si="31"/>
        <v>0</v>
      </c>
      <c r="Y197" s="21">
        <f t="shared" si="31"/>
        <v>0</v>
      </c>
      <c r="Z197" s="21">
        <f t="shared" si="31"/>
        <v>0</v>
      </c>
      <c r="AA197" s="21">
        <f t="shared" si="31"/>
        <v>0</v>
      </c>
      <c r="AB197" s="21">
        <f t="shared" si="31"/>
        <v>0</v>
      </c>
      <c r="AC197" s="21">
        <f t="shared" si="31"/>
        <v>0</v>
      </c>
      <c r="AD197" s="21">
        <f t="shared" si="31"/>
        <v>0</v>
      </c>
      <c r="AE197" s="21">
        <f t="shared" si="31"/>
        <v>0</v>
      </c>
      <c r="AF197" s="21">
        <f t="shared" si="31"/>
        <v>0</v>
      </c>
      <c r="AG197" s="21">
        <f t="shared" si="31"/>
        <v>0</v>
      </c>
      <c r="AH197" s="21">
        <f t="shared" si="31"/>
        <v>0</v>
      </c>
      <c r="AI197" s="21">
        <f t="shared" si="31"/>
        <v>0</v>
      </c>
      <c r="AJ197" s="21">
        <f t="shared" si="31"/>
        <v>0</v>
      </c>
      <c r="AK197" s="21">
        <f t="shared" si="31"/>
        <v>0</v>
      </c>
      <c r="AL197" s="21">
        <f t="shared" si="31"/>
        <v>0</v>
      </c>
      <c r="AM197" s="21">
        <f t="shared" si="31"/>
        <v>0</v>
      </c>
      <c r="AN197" s="21">
        <f t="shared" si="31"/>
        <v>0</v>
      </c>
      <c r="AO197" s="21">
        <f t="shared" si="31"/>
        <v>0</v>
      </c>
      <c r="AP197" s="21">
        <f t="shared" si="31"/>
        <v>0</v>
      </c>
      <c r="AQ197" s="21">
        <f t="shared" si="31"/>
        <v>0</v>
      </c>
      <c r="AR197" s="21">
        <f t="shared" si="31"/>
        <v>0</v>
      </c>
      <c r="AS197" s="21">
        <f t="shared" si="31"/>
        <v>0</v>
      </c>
      <c r="AT197" s="21">
        <f t="shared" si="31"/>
        <v>0</v>
      </c>
      <c r="AU197" s="21">
        <f t="shared" si="31"/>
        <v>0</v>
      </c>
      <c r="AV197" s="21">
        <f t="shared" si="31"/>
        <v>0</v>
      </c>
      <c r="AW197" s="21">
        <f t="shared" si="31"/>
        <v>0</v>
      </c>
      <c r="AX197" s="21">
        <f t="shared" si="31"/>
        <v>0</v>
      </c>
      <c r="AY197" s="21">
        <f t="shared" si="31"/>
        <v>0</v>
      </c>
      <c r="AZ197" s="21">
        <f t="shared" si="31"/>
        <v>0</v>
      </c>
      <c r="BA197" s="21">
        <f t="shared" si="31"/>
        <v>0</v>
      </c>
      <c r="BB197" s="21">
        <f t="shared" si="31"/>
        <v>0</v>
      </c>
    </row>
    <row r="198" spans="1:54" outlineLevel="2">
      <c r="A198" s="523"/>
      <c r="B198" s="150" t="s">
        <v>476</v>
      </c>
      <c r="C198" s="19"/>
      <c r="D198" s="135" t="s">
        <v>389</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521" t="s">
        <v>496</v>
      </c>
      <c r="B200" s="150" t="s">
        <v>497</v>
      </c>
      <c r="C200" s="19"/>
      <c r="D200" s="135" t="s">
        <v>389</v>
      </c>
      <c r="E200" s="21">
        <f>SUM(E190:E193,E196:E198)</f>
        <v>-104.32969163016872</v>
      </c>
      <c r="F200" s="21">
        <f t="shared" ref="F200:BB200" si="33">SUM(F190:F193,F196:F198)</f>
        <v>-101.3993627779676</v>
      </c>
      <c r="G200" s="21">
        <f t="shared" si="33"/>
        <v>-97.403900420956347</v>
      </c>
      <c r="H200" s="21">
        <f t="shared" si="33"/>
        <v>-92.893442805086607</v>
      </c>
      <c r="I200" s="21">
        <f t="shared" si="33"/>
        <v>-88.32897153774536</v>
      </c>
      <c r="J200" s="21">
        <f t="shared" si="33"/>
        <v>-88.624646053680252</v>
      </c>
      <c r="K200" s="21">
        <f t="shared" si="33"/>
        <v>-85.806112066706163</v>
      </c>
      <c r="L200" s="21">
        <f t="shared" si="33"/>
        <v>-83.757429139416089</v>
      </c>
      <c r="M200" s="21">
        <f t="shared" si="33"/>
        <v>-82.487837571396028</v>
      </c>
      <c r="N200" s="21">
        <f t="shared" si="33"/>
        <v>-80.366284893726174</v>
      </c>
      <c r="O200" s="21">
        <f t="shared" si="33"/>
        <v>-78.676052141028038</v>
      </c>
      <c r="P200" s="21">
        <f t="shared" si="33"/>
        <v>-77.095750509744789</v>
      </c>
      <c r="Q200" s="21">
        <f t="shared" si="33"/>
        <v>-75.420744523328025</v>
      </c>
      <c r="R200" s="21">
        <f t="shared" si="33"/>
        <v>-74.005639456949126</v>
      </c>
      <c r="S200" s="21">
        <f t="shared" si="33"/>
        <v>-72.423349221756425</v>
      </c>
      <c r="T200" s="21">
        <f t="shared" si="33"/>
        <v>-70.845057690550249</v>
      </c>
      <c r="U200" s="21">
        <f t="shared" si="33"/>
        <v>-69.300927768632306</v>
      </c>
      <c r="V200" s="21">
        <f t="shared" si="33"/>
        <v>-67.944895961703324</v>
      </c>
      <c r="W200" s="21">
        <f t="shared" si="33"/>
        <v>-66.439076482156011</v>
      </c>
      <c r="X200" s="21">
        <f t="shared" si="33"/>
        <v>-65.113776818592015</v>
      </c>
      <c r="Y200" s="21">
        <f t="shared" si="33"/>
        <v>-63.652843892445709</v>
      </c>
      <c r="Z200" s="21">
        <f t="shared" si="33"/>
        <v>-62.359972705155123</v>
      </c>
      <c r="AA200" s="21">
        <f t="shared" si="33"/>
        <v>-61.082254100244242</v>
      </c>
      <c r="AB200" s="21">
        <f t="shared" si="33"/>
        <v>-59.819630597875566</v>
      </c>
      <c r="AC200" s="21">
        <f t="shared" si="33"/>
        <v>-58.542954911963342</v>
      </c>
      <c r="AD200" s="21">
        <f t="shared" si="33"/>
        <v>-57.293925223282073</v>
      </c>
      <c r="AE200" s="21">
        <f t="shared" si="33"/>
        <v>-56.074294543175554</v>
      </c>
      <c r="AF200" s="21">
        <f t="shared" si="33"/>
        <v>-54.867811927436854</v>
      </c>
      <c r="AG200" s="21">
        <f t="shared" si="33"/>
        <v>-53.676458335415816</v>
      </c>
      <c r="AH200" s="21">
        <f t="shared" si="33"/>
        <v>-52.502305104621556</v>
      </c>
      <c r="AI200" s="21">
        <f t="shared" si="33"/>
        <v>-51.347879041703671</v>
      </c>
      <c r="AJ200" s="21">
        <f t="shared" si="33"/>
        <v>-50.455464179196085</v>
      </c>
      <c r="AK200" s="21">
        <f t="shared" si="33"/>
        <v>-49.570786378986995</v>
      </c>
      <c r="AL200" s="21">
        <f t="shared" si="33"/>
        <v>-48.694779694266039</v>
      </c>
      <c r="AM200" s="21">
        <f t="shared" si="33"/>
        <v>-47.827915011303695</v>
      </c>
      <c r="AN200" s="21">
        <f t="shared" si="33"/>
        <v>-46.97034082001678</v>
      </c>
      <c r="AO200" s="21">
        <f t="shared" si="33"/>
        <v>-46.122072400749587</v>
      </c>
      <c r="AP200" s="21">
        <f t="shared" si="33"/>
        <v>-45.283324647418624</v>
      </c>
      <c r="AQ200" s="21">
        <f t="shared" si="33"/>
        <v>-44.454336466511919</v>
      </c>
      <c r="AR200" s="21">
        <f t="shared" si="33"/>
        <v>-43.635240657888069</v>
      </c>
      <c r="AS200" s="21">
        <f t="shared" si="33"/>
        <v>-42.826141657335668</v>
      </c>
      <c r="AT200" s="21">
        <f t="shared" si="33"/>
        <v>-42.027147962113254</v>
      </c>
      <c r="AU200" s="21">
        <f t="shared" si="33"/>
        <v>-41.238368133096053</v>
      </c>
      <c r="AV200" s="21">
        <f t="shared" si="33"/>
        <v>-40.459887348793728</v>
      </c>
      <c r="AW200" s="21">
        <f t="shared" si="33"/>
        <v>-39.691770679174233</v>
      </c>
      <c r="AX200" s="21">
        <f t="shared" si="33"/>
        <v>-38.934073686965547</v>
      </c>
      <c r="AY200" s="21">
        <f t="shared" si="33"/>
        <v>-38.186842229025899</v>
      </c>
      <c r="AZ200" s="21">
        <f t="shared" si="33"/>
        <v>-37.450110209006688</v>
      </c>
      <c r="BA200" s="21">
        <f t="shared" si="33"/>
        <v>-36.723899465940988</v>
      </c>
      <c r="BB200" s="21">
        <f t="shared" si="33"/>
        <v>-36.008221756543854</v>
      </c>
    </row>
    <row r="201" spans="1:54" outlineLevel="2">
      <c r="A201" s="522"/>
      <c r="B201" s="150" t="s">
        <v>498</v>
      </c>
      <c r="C201" s="19"/>
      <c r="D201" s="135" t="s">
        <v>389</v>
      </c>
      <c r="E201" s="21">
        <f>SUM(E190:E192,E194,E196:E198)</f>
        <v>-59.995709348929026</v>
      </c>
      <c r="F201" s="21">
        <f t="shared" ref="F201:BB201" si="34">SUM(F190:F192,F194,F196:F198)</f>
        <v>-58.107126550006654</v>
      </c>
      <c r="G201" s="21">
        <f t="shared" si="34"/>
        <v>-55.80353872219861</v>
      </c>
      <c r="H201" s="21">
        <f t="shared" si="34"/>
        <v>-53.217625768228928</v>
      </c>
      <c r="I201" s="21">
        <f t="shared" si="34"/>
        <v>-50.466529503888623</v>
      </c>
      <c r="J201" s="21">
        <f t="shared" si="34"/>
        <v>-50.266938221328317</v>
      </c>
      <c r="K201" s="21">
        <f t="shared" si="34"/>
        <v>-48.674937237976437</v>
      </c>
      <c r="L201" s="21">
        <f t="shared" si="34"/>
        <v>-47.395272570632073</v>
      </c>
      <c r="M201" s="21">
        <f t="shared" si="34"/>
        <v>-46.571950587783306</v>
      </c>
      <c r="N201" s="21">
        <f t="shared" si="34"/>
        <v>-45.405521857355509</v>
      </c>
      <c r="O201" s="21">
        <f t="shared" si="34"/>
        <v>-44.369597631327608</v>
      </c>
      <c r="P201" s="21">
        <f t="shared" si="34"/>
        <v>-43.408746649123231</v>
      </c>
      <c r="Q201" s="21">
        <f t="shared" si="34"/>
        <v>-42.406845510857757</v>
      </c>
      <c r="R201" s="21">
        <f t="shared" si="34"/>
        <v>-41.455886895603662</v>
      </c>
      <c r="S201" s="21">
        <f t="shared" si="34"/>
        <v>-40.524440468085004</v>
      </c>
      <c r="T201" s="21">
        <f t="shared" si="34"/>
        <v>-39.605188695837199</v>
      </c>
      <c r="U201" s="21">
        <f t="shared" si="34"/>
        <v>-38.714244859072998</v>
      </c>
      <c r="V201" s="21">
        <f t="shared" si="34"/>
        <v>-37.844604689481713</v>
      </c>
      <c r="W201" s="21">
        <f t="shared" si="34"/>
        <v>-36.994528716573491</v>
      </c>
      <c r="X201" s="21">
        <f t="shared" si="34"/>
        <v>-36.166245552170672</v>
      </c>
      <c r="Y201" s="21">
        <f t="shared" si="34"/>
        <v>-35.357753678648287</v>
      </c>
      <c r="Z201" s="21">
        <f t="shared" si="34"/>
        <v>-34.568576700424927</v>
      </c>
      <c r="AA201" s="21">
        <f t="shared" si="34"/>
        <v>-33.798623394055021</v>
      </c>
      <c r="AB201" s="21">
        <f t="shared" si="34"/>
        <v>-33.04709583744264</v>
      </c>
      <c r="AC201" s="21">
        <f t="shared" si="34"/>
        <v>-32.296718702200522</v>
      </c>
      <c r="AD201" s="21">
        <f t="shared" si="34"/>
        <v>-31.56536405177776</v>
      </c>
      <c r="AE201" s="21">
        <f t="shared" si="34"/>
        <v>-30.847836762742247</v>
      </c>
      <c r="AF201" s="21">
        <f t="shared" si="34"/>
        <v>-30.142868794276819</v>
      </c>
      <c r="AG201" s="21">
        <f t="shared" si="34"/>
        <v>-29.449798657517306</v>
      </c>
      <c r="AH201" s="21">
        <f t="shared" si="34"/>
        <v>-28.768658619574254</v>
      </c>
      <c r="AI201" s="21">
        <f t="shared" si="34"/>
        <v>-28.100392391040785</v>
      </c>
      <c r="AJ201" s="21">
        <f t="shared" si="34"/>
        <v>-27.577682069109496</v>
      </c>
      <c r="AK201" s="21">
        <f t="shared" si="34"/>
        <v>-27.061492638631062</v>
      </c>
      <c r="AL201" s="21">
        <f t="shared" si="34"/>
        <v>-26.55192820186728</v>
      </c>
      <c r="AM201" s="21">
        <f t="shared" si="34"/>
        <v>-26.049111749043742</v>
      </c>
      <c r="AN201" s="21">
        <f t="shared" si="34"/>
        <v>-25.553097858668409</v>
      </c>
      <c r="AO201" s="21">
        <f t="shared" si="34"/>
        <v>-25.063863689673504</v>
      </c>
      <c r="AP201" s="21">
        <f t="shared" si="34"/>
        <v>-24.58144096376698</v>
      </c>
      <c r="AQ201" s="21">
        <f t="shared" si="34"/>
        <v>-24.105860239336511</v>
      </c>
      <c r="AR201" s="21">
        <f t="shared" si="34"/>
        <v>-23.63713461352712</v>
      </c>
      <c r="AS201" s="21">
        <f t="shared" si="34"/>
        <v>-23.175263674903736</v>
      </c>
      <c r="AT201" s="21">
        <f t="shared" si="34"/>
        <v>-22.720243173880323</v>
      </c>
      <c r="AU201" s="21">
        <f t="shared" si="34"/>
        <v>-22.272068341630103</v>
      </c>
      <c r="AV201" s="21">
        <f t="shared" si="34"/>
        <v>-21.830727130129432</v>
      </c>
      <c r="AW201" s="21">
        <f t="shared" si="34"/>
        <v>-21.396201062790748</v>
      </c>
      <c r="AX201" s="21">
        <f t="shared" si="34"/>
        <v>-20.968467115514539</v>
      </c>
      <c r="AY201" s="21">
        <f t="shared" si="34"/>
        <v>-20.547498415084306</v>
      </c>
      <c r="AZ201" s="21">
        <f t="shared" si="34"/>
        <v>-20.133263968128805</v>
      </c>
      <c r="BA201" s="21">
        <f t="shared" si="34"/>
        <v>-19.725728542969538</v>
      </c>
      <c r="BB201" s="21">
        <f t="shared" si="34"/>
        <v>-19.324853232340029</v>
      </c>
    </row>
    <row r="202" spans="1:54" outlineLevel="2">
      <c r="A202" s="523"/>
      <c r="B202" s="150" t="s">
        <v>499</v>
      </c>
      <c r="C202" s="19"/>
      <c r="D202" s="135" t="s">
        <v>389</v>
      </c>
      <c r="E202" s="21">
        <f>SUM(E190:E192,E195:E198)</f>
        <v>-148.94477691579272</v>
      </c>
      <c r="F202" s="21">
        <f t="shared" ref="F202:BB202" si="35">SUM(F190:F192,F195:F198)</f>
        <v>-144.52868343223983</v>
      </c>
      <c r="G202" s="21">
        <f t="shared" si="35"/>
        <v>-139.05127485575238</v>
      </c>
      <c r="H202" s="21">
        <f t="shared" si="35"/>
        <v>-132.83929838940261</v>
      </c>
      <c r="I202" s="21">
        <f t="shared" si="35"/>
        <v>-126.18339212267026</v>
      </c>
      <c r="J202" s="21">
        <f t="shared" si="35"/>
        <v>-126.74914132731803</v>
      </c>
      <c r="K202" s="21">
        <f t="shared" si="35"/>
        <v>-123.01429702950858</v>
      </c>
      <c r="L202" s="21">
        <f t="shared" si="35"/>
        <v>-120.05103013342926</v>
      </c>
      <c r="M202" s="21">
        <f t="shared" si="35"/>
        <v>-118.23074674038635</v>
      </c>
      <c r="N202" s="21">
        <f t="shared" si="35"/>
        <v>-115.52425808559067</v>
      </c>
      <c r="O202" s="21">
        <f t="shared" si="35"/>
        <v>-113.13539259559889</v>
      </c>
      <c r="P202" s="21">
        <f t="shared" si="35"/>
        <v>-110.92461173168864</v>
      </c>
      <c r="Q202" s="21">
        <f t="shared" si="35"/>
        <v>-108.59561952702917</v>
      </c>
      <c r="R202" s="21">
        <f t="shared" si="35"/>
        <v>-106.38424479590398</v>
      </c>
      <c r="S202" s="21">
        <f t="shared" si="35"/>
        <v>-104.20751028573244</v>
      </c>
      <c r="T202" s="21">
        <f t="shared" si="35"/>
        <v>-102.05026650745118</v>
      </c>
      <c r="U202" s="21">
        <f t="shared" si="35"/>
        <v>-99.954490790765476</v>
      </c>
      <c r="V202" s="21">
        <f t="shared" si="35"/>
        <v>-97.902636356365235</v>
      </c>
      <c r="W202" s="21">
        <f t="shared" si="35"/>
        <v>-95.890663718749508</v>
      </c>
      <c r="X202" s="21">
        <f t="shared" si="35"/>
        <v>-93.924801101838739</v>
      </c>
      <c r="Y202" s="21">
        <f t="shared" si="35"/>
        <v>-92.000302753733806</v>
      </c>
      <c r="Z202" s="21">
        <f t="shared" si="35"/>
        <v>-90.116354274459567</v>
      </c>
      <c r="AA202" s="21">
        <f t="shared" si="35"/>
        <v>-88.273131665718211</v>
      </c>
      <c r="AB202" s="21">
        <f t="shared" si="35"/>
        <v>-86.468953219086288</v>
      </c>
      <c r="AC202" s="21">
        <f t="shared" si="35"/>
        <v>-84.65254478781867</v>
      </c>
      <c r="AD202" s="21">
        <f t="shared" si="35"/>
        <v>-82.872307510572654</v>
      </c>
      <c r="AE202" s="21">
        <f t="shared" si="35"/>
        <v>-81.119564793722418</v>
      </c>
      <c r="AF202" s="21">
        <f t="shared" si="35"/>
        <v>-79.390978969657311</v>
      </c>
      <c r="AG202" s="21">
        <f t="shared" si="35"/>
        <v>-77.685020644178337</v>
      </c>
      <c r="AH202" s="21">
        <f t="shared" si="35"/>
        <v>-76.002231897688475</v>
      </c>
      <c r="AI202" s="21">
        <f t="shared" si="35"/>
        <v>-74.345869110376682</v>
      </c>
      <c r="AJ202" s="21">
        <f t="shared" si="35"/>
        <v>-73.067698402487594</v>
      </c>
      <c r="AK202" s="21">
        <f t="shared" si="35"/>
        <v>-71.800645171749466</v>
      </c>
      <c r="AL202" s="21">
        <f t="shared" si="35"/>
        <v>-70.545267383259258</v>
      </c>
      <c r="AM202" s="21">
        <f t="shared" si="35"/>
        <v>-69.302172868743654</v>
      </c>
      <c r="AN202" s="21">
        <f t="shared" si="35"/>
        <v>-68.071757302500274</v>
      </c>
      <c r="AO202" s="21">
        <f t="shared" si="35"/>
        <v>-66.854177209642785</v>
      </c>
      <c r="AP202" s="21">
        <f t="shared" si="35"/>
        <v>-65.649746325231149</v>
      </c>
      <c r="AQ202" s="21">
        <f t="shared" si="35"/>
        <v>-64.45876852122656</v>
      </c>
      <c r="AR202" s="21">
        <f t="shared" si="35"/>
        <v>-63.281489085883997</v>
      </c>
      <c r="AS202" s="21">
        <f t="shared" si="35"/>
        <v>-62.11810679661756</v>
      </c>
      <c r="AT202" s="21">
        <f t="shared" si="35"/>
        <v>-60.968803087353486</v>
      </c>
      <c r="AU202" s="21">
        <f t="shared" si="35"/>
        <v>-59.833752176074043</v>
      </c>
      <c r="AV202" s="21">
        <f t="shared" si="35"/>
        <v>-58.713100954814145</v>
      </c>
      <c r="AW202" s="21">
        <f t="shared" si="35"/>
        <v>-57.606971697811048</v>
      </c>
      <c r="AX202" s="21">
        <f t="shared" si="35"/>
        <v>-56.515467860709769</v>
      </c>
      <c r="AY202" s="21">
        <f t="shared" si="35"/>
        <v>-55.438676327157502</v>
      </c>
      <c r="AZ202" s="21">
        <f t="shared" si="35"/>
        <v>-54.376666741382714</v>
      </c>
      <c r="BA202" s="21">
        <f t="shared" si="35"/>
        <v>-53.329491296063544</v>
      </c>
      <c r="BB202" s="21">
        <f t="shared" si="35"/>
        <v>-52.29718655850936</v>
      </c>
    </row>
    <row r="203" spans="1:54" outlineLevel="1">
      <c r="B203" s="19"/>
      <c r="C203" s="19"/>
      <c r="D203" s="19"/>
      <c r="E203" s="15"/>
    </row>
    <row r="204" spans="1:54" outlineLevel="1">
      <c r="A204" s="521" t="s">
        <v>500</v>
      </c>
      <c r="B204" s="150" t="s">
        <v>501</v>
      </c>
      <c r="C204" s="19"/>
      <c r="D204" s="135" t="s">
        <v>389</v>
      </c>
      <c r="E204" s="21">
        <f>E200</f>
        <v>-104.32969163016872</v>
      </c>
      <c r="F204" s="21">
        <f>F200+E204</f>
        <v>-205.72905440813634</v>
      </c>
      <c r="G204" s="21">
        <f t="shared" ref="G204:BB206" si="36">G200+F204</f>
        <v>-303.13295482909268</v>
      </c>
      <c r="H204" s="21">
        <f t="shared" si="36"/>
        <v>-396.02639763417926</v>
      </c>
      <c r="I204" s="21">
        <f t="shared" si="36"/>
        <v>-484.35536917192462</v>
      </c>
      <c r="J204" s="21">
        <f t="shared" si="36"/>
        <v>-572.98001522560492</v>
      </c>
      <c r="K204" s="21">
        <f t="shared" si="36"/>
        <v>-658.78612729231111</v>
      </c>
      <c r="L204" s="21">
        <f t="shared" si="36"/>
        <v>-742.54355643172721</v>
      </c>
      <c r="M204" s="21">
        <f t="shared" si="36"/>
        <v>-825.0313940031233</v>
      </c>
      <c r="N204" s="21">
        <f t="shared" si="36"/>
        <v>-905.39767889684947</v>
      </c>
      <c r="O204" s="21">
        <f t="shared" si="36"/>
        <v>-984.07373103787745</v>
      </c>
      <c r="P204" s="21">
        <f t="shared" si="36"/>
        <v>-1061.1694815476221</v>
      </c>
      <c r="Q204" s="21">
        <f t="shared" si="36"/>
        <v>-1136.5902260709502</v>
      </c>
      <c r="R204" s="21">
        <f t="shared" si="36"/>
        <v>-1210.5958655278994</v>
      </c>
      <c r="S204" s="21">
        <f t="shared" si="36"/>
        <v>-1283.0192147496557</v>
      </c>
      <c r="T204" s="21">
        <f t="shared" si="36"/>
        <v>-1353.8642724402059</v>
      </c>
      <c r="U204" s="21">
        <f t="shared" si="36"/>
        <v>-1423.1652002088383</v>
      </c>
      <c r="V204" s="21">
        <f t="shared" si="36"/>
        <v>-1491.1100961705417</v>
      </c>
      <c r="W204" s="21">
        <f t="shared" si="36"/>
        <v>-1557.5491726526977</v>
      </c>
      <c r="X204" s="21">
        <f t="shared" si="36"/>
        <v>-1622.6629494712897</v>
      </c>
      <c r="Y204" s="21">
        <f t="shared" si="36"/>
        <v>-1686.3157933637353</v>
      </c>
      <c r="Z204" s="21">
        <f t="shared" si="36"/>
        <v>-1748.6757660688904</v>
      </c>
      <c r="AA204" s="21">
        <f t="shared" si="36"/>
        <v>-1809.7580201691346</v>
      </c>
      <c r="AB204" s="21">
        <f t="shared" si="36"/>
        <v>-1869.5776507670103</v>
      </c>
      <c r="AC204" s="21">
        <f t="shared" si="36"/>
        <v>-1928.1206056789736</v>
      </c>
      <c r="AD204" s="21">
        <f t="shared" si="36"/>
        <v>-1985.4145309022556</v>
      </c>
      <c r="AE204" s="21">
        <f t="shared" si="36"/>
        <v>-2041.4888254454311</v>
      </c>
      <c r="AF204" s="21">
        <f t="shared" si="36"/>
        <v>-2096.3566373728681</v>
      </c>
      <c r="AG204" s="21">
        <f t="shared" si="36"/>
        <v>-2150.0330957082838</v>
      </c>
      <c r="AH204" s="21">
        <f t="shared" si="36"/>
        <v>-2202.5354008129052</v>
      </c>
      <c r="AI204" s="21">
        <f t="shared" si="36"/>
        <v>-2253.8832798546091</v>
      </c>
      <c r="AJ204" s="21">
        <f t="shared" si="36"/>
        <v>-2304.3387440338051</v>
      </c>
      <c r="AK204" s="21">
        <f t="shared" si="36"/>
        <v>-2353.9095304127923</v>
      </c>
      <c r="AL204" s="21">
        <f t="shared" si="36"/>
        <v>-2402.6043101070582</v>
      </c>
      <c r="AM204" s="21">
        <f t="shared" si="36"/>
        <v>-2450.4322251183617</v>
      </c>
      <c r="AN204" s="21">
        <f t="shared" si="36"/>
        <v>-2497.4025659383783</v>
      </c>
      <c r="AO204" s="21">
        <f t="shared" si="36"/>
        <v>-2543.5246383391277</v>
      </c>
      <c r="AP204" s="21">
        <f t="shared" si="36"/>
        <v>-2588.8079629865465</v>
      </c>
      <c r="AQ204" s="21">
        <f t="shared" si="36"/>
        <v>-2633.2622994530584</v>
      </c>
      <c r="AR204" s="21">
        <f t="shared" si="36"/>
        <v>-2676.8975401109465</v>
      </c>
      <c r="AS204" s="21">
        <f t="shared" si="36"/>
        <v>-2719.7236817682819</v>
      </c>
      <c r="AT204" s="21">
        <f t="shared" si="36"/>
        <v>-2761.7508297303953</v>
      </c>
      <c r="AU204" s="21">
        <f t="shared" si="36"/>
        <v>-2802.9891978634914</v>
      </c>
      <c r="AV204" s="21">
        <f t="shared" si="36"/>
        <v>-2843.4490852122854</v>
      </c>
      <c r="AW204" s="21">
        <f t="shared" si="36"/>
        <v>-2883.1408558914595</v>
      </c>
      <c r="AX204" s="21">
        <f t="shared" si="36"/>
        <v>-2922.0749295784249</v>
      </c>
      <c r="AY204" s="21">
        <f t="shared" si="36"/>
        <v>-2960.2617718074507</v>
      </c>
      <c r="AZ204" s="21">
        <f t="shared" si="36"/>
        <v>-2997.7118820164574</v>
      </c>
      <c r="BA204" s="21">
        <f t="shared" si="36"/>
        <v>-3034.4357814823984</v>
      </c>
      <c r="BB204" s="21">
        <f t="shared" si="36"/>
        <v>-3070.4440032389421</v>
      </c>
    </row>
    <row r="205" spans="1:54" outlineLevel="1">
      <c r="A205" s="522"/>
      <c r="B205" s="150" t="s">
        <v>502</v>
      </c>
      <c r="C205" s="19"/>
      <c r="D205" s="135" t="s">
        <v>389</v>
      </c>
      <c r="E205" s="21">
        <f>E201</f>
        <v>-59.995709348929026</v>
      </c>
      <c r="F205" s="21">
        <f t="shared" ref="F205:U206" si="37">F201+E205</f>
        <v>-118.10283589893568</v>
      </c>
      <c r="G205" s="21">
        <f t="shared" si="37"/>
        <v>-173.90637462113429</v>
      </c>
      <c r="H205" s="21">
        <f t="shared" si="37"/>
        <v>-227.12400038936323</v>
      </c>
      <c r="I205" s="21">
        <f t="shared" si="37"/>
        <v>-277.59052989325187</v>
      </c>
      <c r="J205" s="21">
        <f t="shared" si="37"/>
        <v>-327.85746811458017</v>
      </c>
      <c r="K205" s="21">
        <f t="shared" si="37"/>
        <v>-376.53240535255662</v>
      </c>
      <c r="L205" s="21">
        <f t="shared" si="37"/>
        <v>-423.9276779231887</v>
      </c>
      <c r="M205" s="21">
        <f t="shared" si="37"/>
        <v>-470.499628510972</v>
      </c>
      <c r="N205" s="21">
        <f t="shared" si="37"/>
        <v>-515.90515036832755</v>
      </c>
      <c r="O205" s="21">
        <f t="shared" si="37"/>
        <v>-560.27474799965512</v>
      </c>
      <c r="P205" s="21">
        <f t="shared" si="37"/>
        <v>-603.68349464877838</v>
      </c>
      <c r="Q205" s="21">
        <f t="shared" si="37"/>
        <v>-646.09034015963618</v>
      </c>
      <c r="R205" s="21">
        <f t="shared" si="37"/>
        <v>-687.5462270552398</v>
      </c>
      <c r="S205" s="21">
        <f t="shared" si="37"/>
        <v>-728.0706675233248</v>
      </c>
      <c r="T205" s="21">
        <f t="shared" si="37"/>
        <v>-767.67585621916203</v>
      </c>
      <c r="U205" s="21">
        <f t="shared" si="37"/>
        <v>-806.39010107823503</v>
      </c>
      <c r="V205" s="21">
        <f t="shared" si="36"/>
        <v>-844.23470576771672</v>
      </c>
      <c r="W205" s="21">
        <f t="shared" si="36"/>
        <v>-881.22923448429026</v>
      </c>
      <c r="X205" s="21">
        <f t="shared" si="36"/>
        <v>-917.39548003646098</v>
      </c>
      <c r="Y205" s="21">
        <f t="shared" si="36"/>
        <v>-952.75323371510922</v>
      </c>
      <c r="Z205" s="21">
        <f t="shared" si="36"/>
        <v>-987.32181041553417</v>
      </c>
      <c r="AA205" s="21">
        <f t="shared" si="36"/>
        <v>-1021.1204338095891</v>
      </c>
      <c r="AB205" s="21">
        <f t="shared" si="36"/>
        <v>-1054.1675296470319</v>
      </c>
      <c r="AC205" s="21">
        <f t="shared" si="36"/>
        <v>-1086.4642483492323</v>
      </c>
      <c r="AD205" s="21">
        <f t="shared" si="36"/>
        <v>-1118.0296124010101</v>
      </c>
      <c r="AE205" s="21">
        <f t="shared" si="36"/>
        <v>-1148.8774491637523</v>
      </c>
      <c r="AF205" s="21">
        <f t="shared" si="36"/>
        <v>-1179.0203179580292</v>
      </c>
      <c r="AG205" s="21">
        <f t="shared" si="36"/>
        <v>-1208.4701166155464</v>
      </c>
      <c r="AH205" s="21">
        <f t="shared" si="36"/>
        <v>-1237.2387752351208</v>
      </c>
      <c r="AI205" s="21">
        <f t="shared" si="36"/>
        <v>-1265.3391676261615</v>
      </c>
      <c r="AJ205" s="21">
        <f t="shared" si="36"/>
        <v>-1292.9168496952709</v>
      </c>
      <c r="AK205" s="21">
        <f t="shared" si="36"/>
        <v>-1319.978342333902</v>
      </c>
      <c r="AL205" s="21">
        <f t="shared" si="36"/>
        <v>-1346.5302705357692</v>
      </c>
      <c r="AM205" s="21">
        <f t="shared" si="36"/>
        <v>-1372.5793822848129</v>
      </c>
      <c r="AN205" s="21">
        <f t="shared" si="36"/>
        <v>-1398.1324801434814</v>
      </c>
      <c r="AO205" s="21">
        <f t="shared" si="36"/>
        <v>-1423.196343833155</v>
      </c>
      <c r="AP205" s="21">
        <f t="shared" si="36"/>
        <v>-1447.7777847969219</v>
      </c>
      <c r="AQ205" s="21">
        <f t="shared" si="36"/>
        <v>-1471.8836450362585</v>
      </c>
      <c r="AR205" s="21">
        <f t="shared" si="36"/>
        <v>-1495.5207796497857</v>
      </c>
      <c r="AS205" s="21">
        <f t="shared" si="36"/>
        <v>-1518.6960433246895</v>
      </c>
      <c r="AT205" s="21">
        <f t="shared" si="36"/>
        <v>-1541.4162864985699</v>
      </c>
      <c r="AU205" s="21">
        <f t="shared" si="36"/>
        <v>-1563.6883548402</v>
      </c>
      <c r="AV205" s="21">
        <f t="shared" si="36"/>
        <v>-1585.5190819703294</v>
      </c>
      <c r="AW205" s="21">
        <f t="shared" si="36"/>
        <v>-1606.9152830331202</v>
      </c>
      <c r="AX205" s="21">
        <f t="shared" si="36"/>
        <v>-1627.8837501486348</v>
      </c>
      <c r="AY205" s="21">
        <f t="shared" si="36"/>
        <v>-1648.4312485637192</v>
      </c>
      <c r="AZ205" s="21">
        <f t="shared" si="36"/>
        <v>-1668.5645125318481</v>
      </c>
      <c r="BA205" s="21">
        <f t="shared" si="36"/>
        <v>-1688.2902410748177</v>
      </c>
      <c r="BB205" s="21">
        <f t="shared" si="36"/>
        <v>-1707.6150943071577</v>
      </c>
    </row>
    <row r="206" spans="1:54" outlineLevel="1">
      <c r="A206" s="523"/>
      <c r="B206" s="150" t="s">
        <v>503</v>
      </c>
      <c r="C206" s="19"/>
      <c r="D206" s="135" t="s">
        <v>389</v>
      </c>
      <c r="E206" s="21">
        <f>E202</f>
        <v>-148.94477691579272</v>
      </c>
      <c r="F206" s="21">
        <f t="shared" si="37"/>
        <v>-293.47346034803252</v>
      </c>
      <c r="G206" s="21">
        <f t="shared" si="36"/>
        <v>-432.52473520378487</v>
      </c>
      <c r="H206" s="21">
        <f t="shared" si="36"/>
        <v>-565.36403359318751</v>
      </c>
      <c r="I206" s="21">
        <f t="shared" si="36"/>
        <v>-691.5474257158578</v>
      </c>
      <c r="J206" s="21">
        <f t="shared" si="36"/>
        <v>-818.29656704317586</v>
      </c>
      <c r="K206" s="21">
        <f t="shared" si="36"/>
        <v>-941.31086407268447</v>
      </c>
      <c r="L206" s="21">
        <f t="shared" si="36"/>
        <v>-1061.3618942061137</v>
      </c>
      <c r="M206" s="21">
        <f t="shared" si="36"/>
        <v>-1179.5926409465001</v>
      </c>
      <c r="N206" s="21">
        <f t="shared" si="36"/>
        <v>-1295.1168990320907</v>
      </c>
      <c r="O206" s="21">
        <f t="shared" si="36"/>
        <v>-1408.2522916276896</v>
      </c>
      <c r="P206" s="21">
        <f t="shared" si="36"/>
        <v>-1519.1769033593782</v>
      </c>
      <c r="Q206" s="21">
        <f t="shared" si="36"/>
        <v>-1627.7725228864074</v>
      </c>
      <c r="R206" s="21">
        <f t="shared" si="36"/>
        <v>-1734.1567676823113</v>
      </c>
      <c r="S206" s="21">
        <f t="shared" si="36"/>
        <v>-1838.3642779680438</v>
      </c>
      <c r="T206" s="21">
        <f t="shared" si="36"/>
        <v>-1940.4145444754949</v>
      </c>
      <c r="U206" s="21">
        <f t="shared" si="36"/>
        <v>-2040.3690352662604</v>
      </c>
      <c r="V206" s="21">
        <f t="shared" si="36"/>
        <v>-2138.2716716226255</v>
      </c>
      <c r="W206" s="21">
        <f t="shared" si="36"/>
        <v>-2234.1623353413752</v>
      </c>
      <c r="X206" s="21">
        <f t="shared" si="36"/>
        <v>-2328.0871364432141</v>
      </c>
      <c r="Y206" s="21">
        <f t="shared" si="36"/>
        <v>-2420.0874391969478</v>
      </c>
      <c r="Z206" s="21">
        <f t="shared" si="36"/>
        <v>-2510.2037934714072</v>
      </c>
      <c r="AA206" s="21">
        <f t="shared" si="36"/>
        <v>-2598.4769251371254</v>
      </c>
      <c r="AB206" s="21">
        <f t="shared" si="36"/>
        <v>-2684.9458783562118</v>
      </c>
      <c r="AC206" s="21">
        <f t="shared" si="36"/>
        <v>-2769.5984231440307</v>
      </c>
      <c r="AD206" s="21">
        <f t="shared" si="36"/>
        <v>-2852.4707306546034</v>
      </c>
      <c r="AE206" s="21">
        <f t="shared" si="36"/>
        <v>-2933.5902954483258</v>
      </c>
      <c r="AF206" s="21">
        <f t="shared" si="36"/>
        <v>-3012.9812744179831</v>
      </c>
      <c r="AG206" s="21">
        <f t="shared" si="36"/>
        <v>-3090.6662950621612</v>
      </c>
      <c r="AH206" s="21">
        <f t="shared" si="36"/>
        <v>-3166.6685269598497</v>
      </c>
      <c r="AI206" s="21">
        <f t="shared" si="36"/>
        <v>-3241.0143960702262</v>
      </c>
      <c r="AJ206" s="21">
        <f t="shared" si="36"/>
        <v>-3314.0820944727138</v>
      </c>
      <c r="AK206" s="21">
        <f t="shared" si="36"/>
        <v>-3385.8827396444631</v>
      </c>
      <c r="AL206" s="21">
        <f t="shared" si="36"/>
        <v>-3456.4280070277223</v>
      </c>
      <c r="AM206" s="21">
        <f t="shared" si="36"/>
        <v>-3525.7301798964659</v>
      </c>
      <c r="AN206" s="21">
        <f t="shared" si="36"/>
        <v>-3593.8019371989662</v>
      </c>
      <c r="AO206" s="21">
        <f t="shared" si="36"/>
        <v>-3660.656114408609</v>
      </c>
      <c r="AP206" s="21">
        <f t="shared" si="36"/>
        <v>-3726.3058607338403</v>
      </c>
      <c r="AQ206" s="21">
        <f t="shared" si="36"/>
        <v>-3790.7646292550667</v>
      </c>
      <c r="AR206" s="21">
        <f t="shared" si="36"/>
        <v>-3854.0461183409507</v>
      </c>
      <c r="AS206" s="21">
        <f t="shared" si="36"/>
        <v>-3916.1642251375683</v>
      </c>
      <c r="AT206" s="21">
        <f t="shared" si="36"/>
        <v>-3977.1330282249219</v>
      </c>
      <c r="AU206" s="21">
        <f t="shared" si="36"/>
        <v>-4036.966780400996</v>
      </c>
      <c r="AV206" s="21">
        <f t="shared" si="36"/>
        <v>-4095.6798813558103</v>
      </c>
      <c r="AW206" s="21">
        <f t="shared" si="36"/>
        <v>-4153.2868530536216</v>
      </c>
      <c r="AX206" s="21">
        <f t="shared" si="36"/>
        <v>-4209.8023209143312</v>
      </c>
      <c r="AY206" s="21">
        <f t="shared" si="36"/>
        <v>-4265.2409972414889</v>
      </c>
      <c r="AZ206" s="21">
        <f t="shared" si="36"/>
        <v>-4319.6176639828718</v>
      </c>
      <c r="BA206" s="21">
        <f t="shared" si="36"/>
        <v>-4372.9471552789355</v>
      </c>
      <c r="BB206" s="21">
        <f t="shared" si="36"/>
        <v>-4425.2443418374451</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504</v>
      </c>
      <c r="C209" s="57"/>
      <c r="D209" s="56" t="s">
        <v>389</v>
      </c>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37">
    <mergeCell ref="T51:X51"/>
    <mergeCell ref="B23:G23"/>
    <mergeCell ref="AX51:BB51"/>
    <mergeCell ref="Y51:AC51"/>
    <mergeCell ref="AD51:AH51"/>
    <mergeCell ref="AI51:AM51"/>
    <mergeCell ref="AN51:AR51"/>
    <mergeCell ref="AS51:AW51"/>
    <mergeCell ref="D30:G30"/>
    <mergeCell ref="D40:G40"/>
    <mergeCell ref="E51:I51"/>
    <mergeCell ref="J51:N51"/>
    <mergeCell ref="O51:S51"/>
    <mergeCell ref="I21:N45"/>
    <mergeCell ref="P21:U45"/>
    <mergeCell ref="D31:G38"/>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C39:G39"/>
    <mergeCell ref="I2:U2"/>
    <mergeCell ref="I3:N4"/>
    <mergeCell ref="P3:U4"/>
    <mergeCell ref="I5:N18"/>
    <mergeCell ref="I20:N20"/>
    <mergeCell ref="P20:U20"/>
    <mergeCell ref="P5:U18"/>
  </mergeCells>
  <phoneticPr fontId="25" type="noConversion"/>
  <dataValidations count="1">
    <dataValidation type="list" allowBlank="1" showInputMessage="1" showErrorMessage="1" sqref="B7" xr:uid="{6F2C94C6-60F6-4F9D-AED0-A353A24D389F}">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C62:C63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567EEAEE-69BE-4AE6-920B-77D4165CB8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4.xml><?xml version="1.0" encoding="utf-8"?>
<ds:datastoreItem xmlns:ds="http://schemas.openxmlformats.org/officeDocument/2006/customXml" ds:itemID="{B391B99A-63E3-402F-8FD7-C7A8BED06A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GD3 Shrinkage Forecasts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2024-12-17T19:03:26Z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