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E064D3AB-4005-44A1-A781-70F426B96FD5}" xr6:coauthVersionLast="47" xr6:coauthVersionMax="47" xr10:uidLastSave="{00000000-0000-0000-0000-000000000000}"/>
  <bookViews>
    <workbookView xWindow="-110" yWindow="-110" windowWidth="19420" windowHeight="11620" tabRatio="936" firstSheet="3" activeTab="3"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99" r:id="rId10"/>
    <sheet name="Option_1" sheetId="88" r:id="rId11"/>
    <sheet name="Option_1 Workings" sheetId="89" r:id="rId12"/>
    <sheet name="Option_2" sheetId="67" state="hidden" r:id="rId13"/>
    <sheet name="Option_2 Workings" sheetId="90" state="hidden" r:id="rId14"/>
    <sheet name="Option_3" sheetId="68" state="hidden" r:id="rId15"/>
    <sheet name="Option_3 Workings" sheetId="91" state="hidden"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localSheetId="9" hidden="1">{#N/A,#N/A,FALSE,"Assessment";#N/A,#N/A,FALSE,"Staffing";#N/A,#N/A,FALSE,"Hires";#N/A,#N/A,FALSE,"Assumptions"}</definedName>
    <definedName name="________hom1" hidden="1">{#N/A,#N/A,FALSE,"Assessment";#N/A,#N/A,FALSE,"Staffing";#N/A,#N/A,FALSE,"Hires";#N/A,#N/A,FALSE,"Assumptions"}</definedName>
    <definedName name="________k1" localSheetId="9" hidden="1">{#N/A,#N/A,FALSE,"Assessment";#N/A,#N/A,FALSE,"Staffing";#N/A,#N/A,FALSE,"Hires";#N/A,#N/A,FALSE,"Assumptions"}</definedName>
    <definedName name="________k1" hidden="1">{#N/A,#N/A,FALSE,"Assessment";#N/A,#N/A,FALSE,"Staffing";#N/A,#N/A,FALSE,"Hires";#N/A,#N/A,FALSE,"Assumptions"}</definedName>
    <definedName name="________kk1" localSheetId="9" hidden="1">{#N/A,#N/A,FALSE,"Assessment";#N/A,#N/A,FALSE,"Staffing";#N/A,#N/A,FALSE,"Hires";#N/A,#N/A,FALSE,"Assumptions"}</definedName>
    <definedName name="________kk1" hidden="1">{#N/A,#N/A,FALSE,"Assessment";#N/A,#N/A,FALSE,"Staffing";#N/A,#N/A,FALSE,"Hires";#N/A,#N/A,FALSE,"Assumptions"}</definedName>
    <definedName name="________KKK1" localSheetId="9" hidden="1">{#N/A,#N/A,FALSE,"Assessment";#N/A,#N/A,FALSE,"Staffing";#N/A,#N/A,FALSE,"Hires";#N/A,#N/A,FALSE,"Assumptions"}</definedName>
    <definedName name="________KKK1" hidden="1">{#N/A,#N/A,FALSE,"Assessment";#N/A,#N/A,FALSE,"Staffing";#N/A,#N/A,FALSE,"Hires";#N/A,#N/A,FALSE,"Assumptions"}</definedName>
    <definedName name="________w2" localSheetId="9"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9"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9" hidden="1">{"holdco",#N/A,FALSE,"Summary Financials";"holdco",#N/A,FALSE,"Summary Financials"}</definedName>
    <definedName name="________wr9" hidden="1">{"holdco",#N/A,FALSE,"Summary Financials";"holdco",#N/A,FALSE,"Summary Financials"}</definedName>
    <definedName name="________wrn1" localSheetId="9" hidden="1">{"holdco",#N/A,FALSE,"Summary Financials";"holdco",#N/A,FALSE,"Summary Financials"}</definedName>
    <definedName name="________wrn1" hidden="1">{"holdco",#N/A,FALSE,"Summary Financials";"holdco",#N/A,FALSE,"Summary Financials"}</definedName>
    <definedName name="________wrn2" localSheetId="9" hidden="1">{"holdco",#N/A,FALSE,"Summary Financials";"holdco",#N/A,FALSE,"Summary Financials"}</definedName>
    <definedName name="________wrn2" hidden="1">{"holdco",#N/A,FALSE,"Summary Financials";"holdco",#N/A,FALSE,"Summary Financials"}</definedName>
    <definedName name="________wrn3" localSheetId="9" hidden="1">{"holdco",#N/A,FALSE,"Summary Financials";"holdco",#N/A,FALSE,"Summary Financials"}</definedName>
    <definedName name="________wrn3" hidden="1">{"holdco",#N/A,FALSE,"Summary Financials";"holdco",#N/A,FALSE,"Summary Financials"}</definedName>
    <definedName name="________wrn7" localSheetId="9"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9" hidden="1">{"holdco",#N/A,FALSE,"Summary Financials";"holdco",#N/A,FALSE,"Summary Financials"}</definedName>
    <definedName name="________wrn8" hidden="1">{"holdco",#N/A,FALSE,"Summary Financials";"holdco",#N/A,FALSE,"Summary Financials"}</definedName>
    <definedName name="_______bb2" localSheetId="9" hidden="1">{#N/A,#N/A,FALSE,"PRJCTED MNTHLY QTY's"}</definedName>
    <definedName name="_______bb2" hidden="1">{#N/A,#N/A,FALSE,"PRJCTED MNTHLY QTY's"}</definedName>
    <definedName name="_______Lee5" localSheetId="9" hidden="1">{#VALUE!,#N/A,FALSE,0}</definedName>
    <definedName name="_______Lee5" hidden="1">{#VALUE!,#N/A,FALSE,0}</definedName>
    <definedName name="______hom1" localSheetId="9" hidden="1">{#N/A,#N/A,FALSE,"Assessment";#N/A,#N/A,FALSE,"Staffing";#N/A,#N/A,FALSE,"Hires";#N/A,#N/A,FALSE,"Assumptions"}</definedName>
    <definedName name="______hom1" hidden="1">{#N/A,#N/A,FALSE,"Assessment";#N/A,#N/A,FALSE,"Staffing";#N/A,#N/A,FALSE,"Hires";#N/A,#N/A,FALSE,"Assumptions"}</definedName>
    <definedName name="______k1" localSheetId="9" hidden="1">{#N/A,#N/A,FALSE,"Assessment";#N/A,#N/A,FALSE,"Staffing";#N/A,#N/A,FALSE,"Hires";#N/A,#N/A,FALSE,"Assumptions"}</definedName>
    <definedName name="______k1" hidden="1">{#N/A,#N/A,FALSE,"Assessment";#N/A,#N/A,FALSE,"Staffing";#N/A,#N/A,FALSE,"Hires";#N/A,#N/A,FALSE,"Assumptions"}</definedName>
    <definedName name="______kk1" localSheetId="9" hidden="1">{#N/A,#N/A,FALSE,"Assessment";#N/A,#N/A,FALSE,"Staffing";#N/A,#N/A,FALSE,"Hires";#N/A,#N/A,FALSE,"Assumptions"}</definedName>
    <definedName name="______kk1" hidden="1">{#N/A,#N/A,FALSE,"Assessment";#N/A,#N/A,FALSE,"Staffing";#N/A,#N/A,FALSE,"Hires";#N/A,#N/A,FALSE,"Assumptions"}</definedName>
    <definedName name="______KKK1" localSheetId="9" hidden="1">{#N/A,#N/A,FALSE,"Assessment";#N/A,#N/A,FALSE,"Staffing";#N/A,#N/A,FALSE,"Hires";#N/A,#N/A,FALSE,"Assumptions"}</definedName>
    <definedName name="______KKK1" hidden="1">{#N/A,#N/A,FALSE,"Assessment";#N/A,#N/A,FALSE,"Staffing";#N/A,#N/A,FALSE,"Hires";#N/A,#N/A,FALSE,"Assumptions"}</definedName>
    <definedName name="______w2" localSheetId="9"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9"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9" hidden="1">{"holdco",#N/A,FALSE,"Summary Financials";"holdco",#N/A,FALSE,"Summary Financials"}</definedName>
    <definedName name="______wr9" hidden="1">{"holdco",#N/A,FALSE,"Summary Financials";"holdco",#N/A,FALSE,"Summary Financials"}</definedName>
    <definedName name="______wrn1" localSheetId="9" hidden="1">{"holdco",#N/A,FALSE,"Summary Financials";"holdco",#N/A,FALSE,"Summary Financials"}</definedName>
    <definedName name="______wrn1" hidden="1">{"holdco",#N/A,FALSE,"Summary Financials";"holdco",#N/A,FALSE,"Summary Financials"}</definedName>
    <definedName name="______wrn2" localSheetId="9" hidden="1">{"holdco",#N/A,FALSE,"Summary Financials";"holdco",#N/A,FALSE,"Summary Financials"}</definedName>
    <definedName name="______wrn2" hidden="1">{"holdco",#N/A,FALSE,"Summary Financials";"holdco",#N/A,FALSE,"Summary Financials"}</definedName>
    <definedName name="______wrn3" localSheetId="9" hidden="1">{"holdco",#N/A,FALSE,"Summary Financials";"holdco",#N/A,FALSE,"Summary Financials"}</definedName>
    <definedName name="______wrn3" hidden="1">{"holdco",#N/A,FALSE,"Summary Financials";"holdco",#N/A,FALSE,"Summary Financials"}</definedName>
    <definedName name="______wrn7" localSheetId="9"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9" hidden="1">{"holdco",#N/A,FALSE,"Summary Financials";"holdco",#N/A,FALSE,"Summary Financials"}</definedName>
    <definedName name="______wrn8" hidden="1">{"holdco",#N/A,FALSE,"Summary Financials";"holdco",#N/A,FALSE,"Summary Financials"}</definedName>
    <definedName name="_____KKK1" localSheetId="9" hidden="1">{#N/A,#N/A,FALSE,"Assessment";#N/A,#N/A,FALSE,"Staffing";#N/A,#N/A,FALSE,"Hires";#N/A,#N/A,FALSE,"Assumptions"}</definedName>
    <definedName name="_____KKK1" hidden="1">{#N/A,#N/A,FALSE,"Assessment";#N/A,#N/A,FALSE,"Staffing";#N/A,#N/A,FALSE,"Hires";#N/A,#N/A,FALSE,"Assumptions"}</definedName>
    <definedName name="_____wrn1" localSheetId="9" hidden="1">{"holdco",#N/A,FALSE,"Summary Financials";"holdco",#N/A,FALSE,"Summary Financials"}</definedName>
    <definedName name="_____wrn1" hidden="1">{"holdco",#N/A,FALSE,"Summary Financials";"holdco",#N/A,FALSE,"Summary Financials"}</definedName>
    <definedName name="_____wrn2" localSheetId="9" hidden="1">{"holdco",#N/A,FALSE,"Summary Financials";"holdco",#N/A,FALSE,"Summary Financials"}</definedName>
    <definedName name="_____wrn2" hidden="1">{"holdco",#N/A,FALSE,"Summary Financials";"holdco",#N/A,FALSE,"Summary Financials"}</definedName>
    <definedName name="_____wrn3" localSheetId="9" hidden="1">{"holdco",#N/A,FALSE,"Summary Financials";"holdco",#N/A,FALSE,"Summary Financials"}</definedName>
    <definedName name="_____wrn3" hidden="1">{"holdco",#N/A,FALSE,"Summary Financials";"holdco",#N/A,FALSE,"Summary Financials"}</definedName>
    <definedName name="_____wrn7" localSheetId="9"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9" hidden="1">{"holdco",#N/A,FALSE,"Summary Financials";"holdco",#N/A,FALSE,"Summary Financials"}</definedName>
    <definedName name="_____wrn8" hidden="1">{"holdco",#N/A,FALSE,"Summary Financials";"holdco",#N/A,FALSE,"Summary Financials"}</definedName>
    <definedName name="__123Graph_B" localSheetId="9" hidden="1">#REF!</definedName>
    <definedName name="__123Graph_B" hidden="1">#REF!</definedName>
    <definedName name="__123Graph_C" localSheetId="9" hidden="1">#REF!</definedName>
    <definedName name="__123Graph_C" hidden="1">#REF!</definedName>
    <definedName name="__123Graph_D" localSheetId="9" hidden="1">#REF!</definedName>
    <definedName name="__123Graph_D" hidden="1">#REF!</definedName>
    <definedName name="__123Graph_X" hidden="1">#REF!</definedName>
    <definedName name="__FDS_HYPERLINK_TOGGLE_STATE__" hidden="1">"ON"</definedName>
    <definedName name="__hom1" localSheetId="9"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9" hidden="1">{#N/A,#N/A,FALSE,"Assessment";#N/A,#N/A,FALSE,"Staffing";#N/A,#N/A,FALSE,"Hires";#N/A,#N/A,FALSE,"Assumptions"}</definedName>
    <definedName name="__kk1" hidden="1">{#N/A,#N/A,FALSE,"Assessment";#N/A,#N/A,FALSE,"Staffing";#N/A,#N/A,FALSE,"Hires";#N/A,#N/A,FALSE,"Assumptions"}</definedName>
    <definedName name="__KKK1" localSheetId="9" hidden="1">{#N/A,#N/A,FALSE,"Assessment";#N/A,#N/A,FALSE,"Staffing";#N/A,#N/A,FALSE,"Hires";#N/A,#N/A,FALSE,"Assumptions"}</definedName>
    <definedName name="__KKK1" hidden="1">{#N/A,#N/A,FALSE,"Assessment";#N/A,#N/A,FALSE,"Staffing";#N/A,#N/A,FALSE,"Hires";#N/A,#N/A,FALSE,"Assumptions"}</definedName>
    <definedName name="__wrn1" localSheetId="9" hidden="1">{"holdco",#N/A,FALSE,"Summary Financials";"holdco",#N/A,FALSE,"Summary Financials"}</definedName>
    <definedName name="__wrn1" hidden="1">{"holdco",#N/A,FALSE,"Summary Financials";"holdco",#N/A,FALSE,"Summary Financials"}</definedName>
    <definedName name="__wrn2" localSheetId="9" hidden="1">{"holdco",#N/A,FALSE,"Summary Financials";"holdco",#N/A,FALSE,"Summary Financials"}</definedName>
    <definedName name="__wrn2" hidden="1">{"holdco",#N/A,FALSE,"Summary Financials";"holdco",#N/A,FALSE,"Summary Financials"}</definedName>
    <definedName name="__wrn3" localSheetId="9" hidden="1">{"holdco",#N/A,FALSE,"Summary Financials";"holdco",#N/A,FALSE,"Summary Financials"}</definedName>
    <definedName name="__wrn3" hidden="1">{"holdco",#N/A,FALSE,"Summary Financials";"holdco",#N/A,FALSE,"Summary Financials"}</definedName>
    <definedName name="__wrn7" localSheetId="9"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9" hidden="1">{"holdco",#N/A,FALSE,"Summary Financials";"holdco",#N/A,FALSE,"Summary Financials"}</definedName>
    <definedName name="__wrn8" hidden="1">{"holdco",#N/A,FALSE,"Summary Financials";"holdco",#N/A,FALSE,"Summary Financials"}</definedName>
    <definedName name="_139__123Graph_LBL_DCHART_3" localSheetId="9" hidden="1">#REF!</definedName>
    <definedName name="_139__123Graph_LBL_DCHART_3" hidden="1">#REF!</definedName>
    <definedName name="_142__123Graph_LBL_FCHART_1" localSheetId="9" hidden="1">#REF!</definedName>
    <definedName name="_142__123Graph_LBL_FCHART_1" hidden="1">#REF!</definedName>
    <definedName name="_143__123Graph_LBL_FCHART_3" localSheetId="9" hidden="1">#REF!</definedName>
    <definedName name="_143__123Graph_LBL_FCHART_3" hidden="1">#REF!</definedName>
    <definedName name="_33__123Graph_LBL_ECHART_3" localSheetId="9" hidden="1">#REF!</definedName>
    <definedName name="_33__123Graph_LBL_ECHART_3" hidden="1">#REF!</definedName>
    <definedName name="_34__123Graph_LBL_FCHART_1" localSheetId="9" hidden="1">#REF!</definedName>
    <definedName name="_34__123Graph_LBL_FCHART_1" hidden="1">#REF!</definedName>
    <definedName name="_35__123Graph_LBL_FCHART_3" localSheetId="9" hidden="1">#REF!</definedName>
    <definedName name="_35__123Graph_LBL_FCHART_3" hidden="1">#REF!</definedName>
    <definedName name="_49__123Graph_LBL_FCHART_1" localSheetId="9"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localSheetId="9" hidden="1">#REF!</definedName>
    <definedName name="_Fill" hidden="1">#REF!</definedName>
    <definedName name="_Key1" localSheetId="9" hidden="1">#REF!</definedName>
    <definedName name="_Key1" hidden="1">#REF!</definedName>
    <definedName name="_Key2" localSheetId="9" hidden="1">#REF!</definedName>
    <definedName name="_Key2" hidden="1">#REF!</definedName>
    <definedName name="_Order1" hidden="1">255</definedName>
    <definedName name="_Order2" hidden="1">0</definedName>
    <definedName name="_Sort" localSheetId="9" hidden="1">#REF!</definedName>
    <definedName name="_Sort" hidden="1">#REF!</definedName>
    <definedName name="a" localSheetId="9"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9" hidden="1">#REF!</definedName>
    <definedName name="ACwvu.CapersView." hidden="1">#REF!</definedName>
    <definedName name="ACwvu.Japan_Capers_Ed_Pub." localSheetId="9" hidden="1">#REF!</definedName>
    <definedName name="ACwvu.Japan_Capers_Ed_Pub." hidden="1">#REF!</definedName>
    <definedName name="ACwvu.KJP_CC." localSheetId="9" hidden="1">#REF!</definedName>
    <definedName name="ACwvu.KJP_CC." hidden="1">#REF!</definedName>
    <definedName name="Assumed_Asset_Life_in_Years" localSheetId="9">#REF!</definedName>
    <definedName name="Assumed_Asset_Life_in_Years">#REF!</definedName>
    <definedName name="b" localSheetId="9" hidden="1">{"staff",#N/A,FALSE,"Current Month"}</definedName>
    <definedName name="b" hidden="1">{"staff",#N/A,FALSE,"Current Month"}</definedName>
    <definedName name="bb" localSheetId="9" hidden="1">{#N/A,#N/A,FALSE,"PRJCTED MNTHLY QTY's"}</definedName>
    <definedName name="bb" hidden="1">{#N/A,#N/A,FALSE,"PRJCTED MNTHLY QTY's"}</definedName>
    <definedName name="bbbb" localSheetId="9" hidden="1">{#N/A,#N/A,FALSE,"PRJCTED QTRLY QTY's"}</definedName>
    <definedName name="bbbb" hidden="1">{#N/A,#N/A,FALSE,"PRJCTED QTRLY QTY's"}</definedName>
    <definedName name="bbbbbb" localSheetId="9" hidden="1">{#N/A,#N/A,FALSE,"PRJCTED QTRLY QTY's"}</definedName>
    <definedName name="bbbbbb" hidden="1">{#N/A,#N/A,FALSE,"PRJCTED QTRLY QTY's"}</definedName>
    <definedName name="BExEZ4HBCC06708765M8A06KCR7P" hidden="1">#N/A</definedName>
    <definedName name="BLPH1" localSheetId="9" hidden="1">#REF!</definedName>
    <definedName name="BLPH1" hidden="1">#REF!</definedName>
    <definedName name="BLPH10" localSheetId="9" hidden="1">#REF!</definedName>
    <definedName name="BLPH10" hidden="1">#REF!</definedName>
    <definedName name="BLPH100" localSheetId="9" hidden="1">#REF!</definedName>
    <definedName name="BLPH100" hidden="1">#REF!</definedName>
    <definedName name="BLPH101" localSheetId="9" hidden="1">#REF!</definedName>
    <definedName name="BLPH101" hidden="1">#REF!</definedName>
    <definedName name="BLPH102" localSheetId="9" hidden="1">#REF!</definedName>
    <definedName name="BLPH102" hidden="1">#REF!</definedName>
    <definedName name="BLPH103" localSheetId="9" hidden="1">#REF!</definedName>
    <definedName name="BLPH103" hidden="1">#REF!</definedName>
    <definedName name="BLPH104" localSheetId="9" hidden="1">#REF!</definedName>
    <definedName name="BLPH104" hidden="1">#REF!</definedName>
    <definedName name="BLPH105" localSheetId="9" hidden="1">#REF!</definedName>
    <definedName name="BLPH105" hidden="1">#REF!</definedName>
    <definedName name="BLPH106" localSheetId="9" hidden="1">#REF!</definedName>
    <definedName name="BLPH106" hidden="1">#REF!</definedName>
    <definedName name="BLPH107" localSheetId="9" hidden="1">#REF!</definedName>
    <definedName name="BLPH107" hidden="1">#REF!</definedName>
    <definedName name="BLPH108" localSheetId="9" hidden="1">#REF!</definedName>
    <definedName name="BLPH108" hidden="1">#REF!</definedName>
    <definedName name="BLPH109" localSheetId="9" hidden="1">#REF!</definedName>
    <definedName name="BLPH109" hidden="1">#REF!</definedName>
    <definedName name="BLPH11" localSheetId="9" hidden="1">#REF!</definedName>
    <definedName name="BLPH11" hidden="1">#REF!</definedName>
    <definedName name="BLPH110" localSheetId="9" hidden="1">#REF!</definedName>
    <definedName name="BLPH110" hidden="1">#REF!</definedName>
    <definedName name="BLPH111" localSheetId="9" hidden="1">#REF!</definedName>
    <definedName name="BLPH111" hidden="1">#REF!</definedName>
    <definedName name="BLPH112" localSheetId="9" hidden="1">#REF!</definedName>
    <definedName name="BLPH112" hidden="1">#REF!</definedName>
    <definedName name="BLPH113" localSheetId="9" hidden="1">#REF!</definedName>
    <definedName name="BLPH113" hidden="1">#REF!</definedName>
    <definedName name="BLPH114" localSheetId="9" hidden="1">#REF!</definedName>
    <definedName name="BLPH114" hidden="1">#REF!</definedName>
    <definedName name="BLPH115" localSheetId="9" hidden="1">#REF!</definedName>
    <definedName name="BLPH115" hidden="1">#REF!</definedName>
    <definedName name="BLPH116" localSheetId="9" hidden="1">#REF!</definedName>
    <definedName name="BLPH116" hidden="1">#REF!</definedName>
    <definedName name="BLPH117" localSheetId="9" hidden="1">#REF!</definedName>
    <definedName name="BLPH117" hidden="1">#REF!</definedName>
    <definedName name="BLPH118" localSheetId="9" hidden="1">#REF!</definedName>
    <definedName name="BLPH118" hidden="1">#REF!</definedName>
    <definedName name="BLPH119" localSheetId="9" hidden="1">#REF!</definedName>
    <definedName name="BLPH119" hidden="1">#REF!</definedName>
    <definedName name="BLPH12" localSheetId="9" hidden="1">#REF!</definedName>
    <definedName name="BLPH12" hidden="1">#REF!</definedName>
    <definedName name="BLPH120" localSheetId="9" hidden="1">#REF!</definedName>
    <definedName name="BLPH120" hidden="1">#REF!</definedName>
    <definedName name="BLPH121" localSheetId="9" hidden="1">#REF!</definedName>
    <definedName name="BLPH121" hidden="1">#REF!</definedName>
    <definedName name="BLPH122" localSheetId="9" hidden="1">#REF!</definedName>
    <definedName name="BLPH122" hidden="1">#REF!</definedName>
    <definedName name="BLPH123" localSheetId="9" hidden="1">#REF!</definedName>
    <definedName name="BLPH123" hidden="1">#REF!</definedName>
    <definedName name="BLPH124" localSheetId="9" hidden="1">#REF!</definedName>
    <definedName name="BLPH124" hidden="1">#REF!</definedName>
    <definedName name="BLPH125" localSheetId="9" hidden="1">#REF!</definedName>
    <definedName name="BLPH125" hidden="1">#REF!</definedName>
    <definedName name="BLPH126" localSheetId="9" hidden="1">#REF!</definedName>
    <definedName name="BLPH126" hidden="1">#REF!</definedName>
    <definedName name="BLPH127" localSheetId="9" hidden="1">#REF!</definedName>
    <definedName name="BLPH127" hidden="1">#REF!</definedName>
    <definedName name="BLPH128" localSheetId="9" hidden="1">#REF!</definedName>
    <definedName name="BLPH128" hidden="1">#REF!</definedName>
    <definedName name="BLPH129" localSheetId="9" hidden="1">#REF!</definedName>
    <definedName name="BLPH129" hidden="1">#REF!</definedName>
    <definedName name="BLPH13" localSheetId="9" hidden="1">#REF!</definedName>
    <definedName name="BLPH13" hidden="1">#REF!</definedName>
    <definedName name="BLPH130" localSheetId="9" hidden="1">#REF!</definedName>
    <definedName name="BLPH130" hidden="1">#REF!</definedName>
    <definedName name="BLPH131" localSheetId="9" hidden="1">#REF!</definedName>
    <definedName name="BLPH131" hidden="1">#REF!</definedName>
    <definedName name="BLPH132" localSheetId="9" hidden="1">#REF!</definedName>
    <definedName name="BLPH132" hidden="1">#REF!</definedName>
    <definedName name="BLPH133" localSheetId="9" hidden="1">#REF!</definedName>
    <definedName name="BLPH133" hidden="1">#REF!</definedName>
    <definedName name="BLPH134" localSheetId="9" hidden="1">#REF!</definedName>
    <definedName name="BLPH134" hidden="1">#REF!</definedName>
    <definedName name="BLPH135" localSheetId="9" hidden="1">#REF!</definedName>
    <definedName name="BLPH135" hidden="1">#REF!</definedName>
    <definedName name="BLPH136" localSheetId="9" hidden="1">#REF!</definedName>
    <definedName name="BLPH136" hidden="1">#REF!</definedName>
    <definedName name="BLPH137" localSheetId="9" hidden="1">#REF!</definedName>
    <definedName name="BLPH137" hidden="1">#REF!</definedName>
    <definedName name="BLPH138" localSheetId="9" hidden="1">#REF!</definedName>
    <definedName name="BLPH138" hidden="1">#REF!</definedName>
    <definedName name="BLPH139" localSheetId="9" hidden="1">#REF!</definedName>
    <definedName name="BLPH139" hidden="1">#REF!</definedName>
    <definedName name="BLPH14" localSheetId="9" hidden="1">#REF!</definedName>
    <definedName name="BLPH14" hidden="1">#REF!</definedName>
    <definedName name="BLPH140" localSheetId="9" hidden="1">#REF!</definedName>
    <definedName name="BLPH140" hidden="1">#REF!</definedName>
    <definedName name="BLPH141" localSheetId="9" hidden="1">#REF!</definedName>
    <definedName name="BLPH141" hidden="1">#REF!</definedName>
    <definedName name="BLPH142" localSheetId="9" hidden="1">#REF!</definedName>
    <definedName name="BLPH142" hidden="1">#REF!</definedName>
    <definedName name="BLPH143" localSheetId="9" hidden="1">#REF!</definedName>
    <definedName name="BLPH143" hidden="1">#REF!</definedName>
    <definedName name="BLPH144" localSheetId="9" hidden="1">#REF!</definedName>
    <definedName name="BLPH144" hidden="1">#REF!</definedName>
    <definedName name="BLPH145" localSheetId="9" hidden="1">#REF!</definedName>
    <definedName name="BLPH145" hidden="1">#REF!</definedName>
    <definedName name="BLPH146" localSheetId="9" hidden="1">#REF!</definedName>
    <definedName name="BLPH146" hidden="1">#REF!</definedName>
    <definedName name="BLPH147" localSheetId="9" hidden="1">#REF!</definedName>
    <definedName name="BLPH147" hidden="1">#REF!</definedName>
    <definedName name="BLPH148" localSheetId="9" hidden="1">#REF!</definedName>
    <definedName name="BLPH148" hidden="1">#REF!</definedName>
    <definedName name="BLPH149" localSheetId="9" hidden="1">#REF!</definedName>
    <definedName name="BLPH149" hidden="1">#REF!</definedName>
    <definedName name="BLPH15" localSheetId="9" hidden="1">#REF!</definedName>
    <definedName name="BLPH15" hidden="1">#REF!</definedName>
    <definedName name="BLPH150" localSheetId="9" hidden="1">#REF!</definedName>
    <definedName name="BLPH150" hidden="1">#REF!</definedName>
    <definedName name="BLPH151" localSheetId="9" hidden="1">#REF!</definedName>
    <definedName name="BLPH151" hidden="1">#REF!</definedName>
    <definedName name="BLPH152" localSheetId="9" hidden="1">#REF!</definedName>
    <definedName name="BLPH152" hidden="1">#REF!</definedName>
    <definedName name="BLPH153" localSheetId="9" hidden="1">#REF!</definedName>
    <definedName name="BLPH153" hidden="1">#REF!</definedName>
    <definedName name="BLPH154" localSheetId="9" hidden="1">#REF!</definedName>
    <definedName name="BLPH154" hidden="1">#REF!</definedName>
    <definedName name="BLPH155" localSheetId="9" hidden="1">#REF!</definedName>
    <definedName name="BLPH155" hidden="1">#REF!</definedName>
    <definedName name="BLPH156" localSheetId="9" hidden="1">#REF!</definedName>
    <definedName name="BLPH156" hidden="1">#REF!</definedName>
    <definedName name="BLPH157" localSheetId="9" hidden="1">#REF!</definedName>
    <definedName name="BLPH157" hidden="1">#REF!</definedName>
    <definedName name="BLPH158" localSheetId="9" hidden="1">#REF!</definedName>
    <definedName name="BLPH158" hidden="1">#REF!</definedName>
    <definedName name="BLPH159" localSheetId="9" hidden="1">#REF!</definedName>
    <definedName name="BLPH159" hidden="1">#REF!</definedName>
    <definedName name="BLPH16" localSheetId="9" hidden="1">#REF!</definedName>
    <definedName name="BLPH16" hidden="1">#REF!</definedName>
    <definedName name="BLPH160" localSheetId="9" hidden="1">#REF!</definedName>
    <definedName name="BLPH160" hidden="1">#REF!</definedName>
    <definedName name="BLPH161" localSheetId="9" hidden="1">#REF!</definedName>
    <definedName name="BLPH161" hidden="1">#REF!</definedName>
    <definedName name="BLPH162" localSheetId="9" hidden="1">#REF!</definedName>
    <definedName name="BLPH162" hidden="1">#REF!</definedName>
    <definedName name="BLPH163" localSheetId="9" hidden="1">#REF!</definedName>
    <definedName name="BLPH163" hidden="1">#REF!</definedName>
    <definedName name="BLPH164" localSheetId="9" hidden="1">#REF!</definedName>
    <definedName name="BLPH164" hidden="1">#REF!</definedName>
    <definedName name="BLPH165" localSheetId="9" hidden="1">#REF!</definedName>
    <definedName name="BLPH165" hidden="1">#REF!</definedName>
    <definedName name="BLPH166" localSheetId="9" hidden="1">#REF!</definedName>
    <definedName name="BLPH166" hidden="1">#REF!</definedName>
    <definedName name="BLPH167" localSheetId="9" hidden="1">#REF!</definedName>
    <definedName name="BLPH167" hidden="1">#REF!</definedName>
    <definedName name="BLPH168" localSheetId="9" hidden="1">#REF!</definedName>
    <definedName name="BLPH168" hidden="1">#REF!</definedName>
    <definedName name="BLPH169" localSheetId="9" hidden="1">#REF!</definedName>
    <definedName name="BLPH169" hidden="1">#REF!</definedName>
    <definedName name="BLPH17" localSheetId="9" hidden="1">#REF!</definedName>
    <definedName name="BLPH17" hidden="1">#REF!</definedName>
    <definedName name="BLPH170" localSheetId="9" hidden="1">#REF!</definedName>
    <definedName name="BLPH170" hidden="1">#REF!</definedName>
    <definedName name="BLPH171" localSheetId="9" hidden="1">#REF!</definedName>
    <definedName name="BLPH171" hidden="1">#REF!</definedName>
    <definedName name="BLPH172" localSheetId="9" hidden="1">#REF!</definedName>
    <definedName name="BLPH172" hidden="1">#REF!</definedName>
    <definedName name="BLPH173" localSheetId="9" hidden="1">#REF!</definedName>
    <definedName name="BLPH173" hidden="1">#REF!</definedName>
    <definedName name="BLPH174" localSheetId="9" hidden="1">#REF!</definedName>
    <definedName name="BLPH174" hidden="1">#REF!</definedName>
    <definedName name="BLPH175" localSheetId="9" hidden="1">#REF!</definedName>
    <definedName name="BLPH175" hidden="1">#REF!</definedName>
    <definedName name="BLPH176" localSheetId="9" hidden="1">#REF!</definedName>
    <definedName name="BLPH176" hidden="1">#REF!</definedName>
    <definedName name="BLPH177" localSheetId="9" hidden="1">#REF!</definedName>
    <definedName name="BLPH177" hidden="1">#REF!</definedName>
    <definedName name="BLPH178" localSheetId="9" hidden="1">#REF!</definedName>
    <definedName name="BLPH178" hidden="1">#REF!</definedName>
    <definedName name="BLPH179" localSheetId="9" hidden="1">#REF!</definedName>
    <definedName name="BLPH179" hidden="1">#REF!</definedName>
    <definedName name="BLPH18" localSheetId="9" hidden="1">#REF!</definedName>
    <definedName name="BLPH18" hidden="1">#REF!</definedName>
    <definedName name="BLPH180" localSheetId="9" hidden="1">#REF!</definedName>
    <definedName name="BLPH180" hidden="1">#REF!</definedName>
    <definedName name="BLPH181" localSheetId="9" hidden="1">#REF!</definedName>
    <definedName name="BLPH181" hidden="1">#REF!</definedName>
    <definedName name="BLPH182" localSheetId="9" hidden="1">#REF!</definedName>
    <definedName name="BLPH182" hidden="1">#REF!</definedName>
    <definedName name="BLPH183" localSheetId="9" hidden="1">#REF!</definedName>
    <definedName name="BLPH183" hidden="1">#REF!</definedName>
    <definedName name="BLPH184" localSheetId="9" hidden="1">#REF!</definedName>
    <definedName name="BLPH184" hidden="1">#REF!</definedName>
    <definedName name="BLPH185" localSheetId="9" hidden="1">#REF!</definedName>
    <definedName name="BLPH185" hidden="1">#REF!</definedName>
    <definedName name="BLPH186" localSheetId="9" hidden="1">#REF!</definedName>
    <definedName name="BLPH186" hidden="1">#REF!</definedName>
    <definedName name="BLPH187" localSheetId="9" hidden="1">#REF!</definedName>
    <definedName name="BLPH187" hidden="1">#REF!</definedName>
    <definedName name="BLPH188" localSheetId="9" hidden="1">#REF!</definedName>
    <definedName name="BLPH188" hidden="1">#REF!</definedName>
    <definedName name="BLPH189" localSheetId="9" hidden="1">#REF!</definedName>
    <definedName name="BLPH189" hidden="1">#REF!</definedName>
    <definedName name="BLPH19" localSheetId="9" hidden="1">#REF!</definedName>
    <definedName name="BLPH19" hidden="1">#REF!</definedName>
    <definedName name="BLPH190" localSheetId="9" hidden="1">#REF!</definedName>
    <definedName name="BLPH190" hidden="1">#REF!</definedName>
    <definedName name="BLPH191" localSheetId="9" hidden="1">#REF!</definedName>
    <definedName name="BLPH191" hidden="1">#REF!</definedName>
    <definedName name="BLPH192" localSheetId="9" hidden="1">#REF!</definedName>
    <definedName name="BLPH192" hidden="1">#REF!</definedName>
    <definedName name="BLPH193" localSheetId="9" hidden="1">#REF!</definedName>
    <definedName name="BLPH193" hidden="1">#REF!</definedName>
    <definedName name="BLPH194" localSheetId="9" hidden="1">#REF!</definedName>
    <definedName name="BLPH194" hidden="1">#REF!</definedName>
    <definedName name="BLPH195" localSheetId="9" hidden="1">#REF!</definedName>
    <definedName name="BLPH195" hidden="1">#REF!</definedName>
    <definedName name="BLPH196" localSheetId="9" hidden="1">#REF!</definedName>
    <definedName name="BLPH196" hidden="1">#REF!</definedName>
    <definedName name="BLPH197" localSheetId="9" hidden="1">#REF!</definedName>
    <definedName name="BLPH197" hidden="1">#REF!</definedName>
    <definedName name="BLPH198" localSheetId="9" hidden="1">#REF!</definedName>
    <definedName name="BLPH198" hidden="1">#REF!</definedName>
    <definedName name="BLPH199" localSheetId="9" hidden="1">#REF!</definedName>
    <definedName name="BLPH199" hidden="1">#REF!</definedName>
    <definedName name="BLPH2" localSheetId="9" hidden="1">#REF!</definedName>
    <definedName name="BLPH2" hidden="1">#REF!</definedName>
    <definedName name="BLPH20" localSheetId="9" hidden="1">#REF!</definedName>
    <definedName name="BLPH20" hidden="1">#REF!</definedName>
    <definedName name="BLPH200" localSheetId="9" hidden="1">#REF!</definedName>
    <definedName name="BLPH200" hidden="1">#REF!</definedName>
    <definedName name="BLPH201" localSheetId="9" hidden="1">#REF!</definedName>
    <definedName name="BLPH201" hidden="1">#REF!</definedName>
    <definedName name="BLPH202" localSheetId="9" hidden="1">#REF!</definedName>
    <definedName name="BLPH202" hidden="1">#REF!</definedName>
    <definedName name="BLPH203" localSheetId="9" hidden="1">#REF!</definedName>
    <definedName name="BLPH203" hidden="1">#REF!</definedName>
    <definedName name="BLPH204" localSheetId="9" hidden="1">#REF!</definedName>
    <definedName name="BLPH204" hidden="1">#REF!</definedName>
    <definedName name="BLPH205" localSheetId="9" hidden="1">#REF!</definedName>
    <definedName name="BLPH205" hidden="1">#REF!</definedName>
    <definedName name="BLPH206" localSheetId="9" hidden="1">#REF!</definedName>
    <definedName name="BLPH206" hidden="1">#REF!</definedName>
    <definedName name="BLPH207" localSheetId="9" hidden="1">#REF!</definedName>
    <definedName name="BLPH207" hidden="1">#REF!</definedName>
    <definedName name="BLPH208" localSheetId="9" hidden="1">#REF!</definedName>
    <definedName name="BLPH208" hidden="1">#REF!</definedName>
    <definedName name="BLPH209" localSheetId="9" hidden="1">#REF!</definedName>
    <definedName name="BLPH209" hidden="1">#REF!</definedName>
    <definedName name="BLPH21" localSheetId="9" hidden="1">#REF!</definedName>
    <definedName name="BLPH21" hidden="1">#REF!</definedName>
    <definedName name="BLPH210" localSheetId="9" hidden="1">#REF!</definedName>
    <definedName name="BLPH210" hidden="1">#REF!</definedName>
    <definedName name="BLPH211" localSheetId="9" hidden="1">#REF!</definedName>
    <definedName name="BLPH211" hidden="1">#REF!</definedName>
    <definedName name="BLPH212" localSheetId="9" hidden="1">#REF!</definedName>
    <definedName name="BLPH212" hidden="1">#REF!</definedName>
    <definedName name="BLPH213" localSheetId="9" hidden="1">#REF!</definedName>
    <definedName name="BLPH213" hidden="1">#REF!</definedName>
    <definedName name="BLPH214" localSheetId="9" hidden="1">#REF!</definedName>
    <definedName name="BLPH214" hidden="1">#REF!</definedName>
    <definedName name="BLPH215" localSheetId="9" hidden="1">#REF!</definedName>
    <definedName name="BLPH215" hidden="1">#REF!</definedName>
    <definedName name="BLPH216" localSheetId="9" hidden="1">#REF!</definedName>
    <definedName name="BLPH216" hidden="1">#REF!</definedName>
    <definedName name="BLPH217" localSheetId="9" hidden="1">#REF!</definedName>
    <definedName name="BLPH217" hidden="1">#REF!</definedName>
    <definedName name="BLPH218" localSheetId="9" hidden="1">#REF!</definedName>
    <definedName name="BLPH218" hidden="1">#REF!</definedName>
    <definedName name="BLPH219" localSheetId="9" hidden="1">#REF!</definedName>
    <definedName name="BLPH219" hidden="1">#REF!</definedName>
    <definedName name="BLPH22" localSheetId="9" hidden="1">#REF!</definedName>
    <definedName name="BLPH22" hidden="1">#REF!</definedName>
    <definedName name="BLPH220" localSheetId="9" hidden="1">#REF!</definedName>
    <definedName name="BLPH220" hidden="1">#REF!</definedName>
    <definedName name="BLPH221" localSheetId="9" hidden="1">#REF!</definedName>
    <definedName name="BLPH221" hidden="1">#REF!</definedName>
    <definedName name="BLPH222" localSheetId="9" hidden="1">#REF!</definedName>
    <definedName name="BLPH222" hidden="1">#REF!</definedName>
    <definedName name="BLPH223" localSheetId="9" hidden="1">#REF!</definedName>
    <definedName name="BLPH223" hidden="1">#REF!</definedName>
    <definedName name="BLPH224" localSheetId="9" hidden="1">#REF!</definedName>
    <definedName name="BLPH224" hidden="1">#REF!</definedName>
    <definedName name="BLPH225" localSheetId="9" hidden="1">#REF!</definedName>
    <definedName name="BLPH225" hidden="1">#REF!</definedName>
    <definedName name="BLPH226" localSheetId="9" hidden="1">#REF!</definedName>
    <definedName name="BLPH226" hidden="1">#REF!</definedName>
    <definedName name="BLPH227" localSheetId="9" hidden="1">#REF!</definedName>
    <definedName name="BLPH227" hidden="1">#REF!</definedName>
    <definedName name="BLPH228" localSheetId="9" hidden="1">#REF!</definedName>
    <definedName name="BLPH228" hidden="1">#REF!</definedName>
    <definedName name="BLPH229" localSheetId="9" hidden="1">#REF!</definedName>
    <definedName name="BLPH229" hidden="1">#REF!</definedName>
    <definedName name="BLPH23" localSheetId="9" hidden="1">#REF!</definedName>
    <definedName name="BLPH23" hidden="1">#REF!</definedName>
    <definedName name="BLPH230" localSheetId="9" hidden="1">#REF!</definedName>
    <definedName name="BLPH230" hidden="1">#REF!</definedName>
    <definedName name="BLPH231" localSheetId="9" hidden="1">#REF!</definedName>
    <definedName name="BLPH231" hidden="1">#REF!</definedName>
    <definedName name="BLPH232" localSheetId="9" hidden="1">#REF!</definedName>
    <definedName name="BLPH232" hidden="1">#REF!</definedName>
    <definedName name="BLPH233" localSheetId="9" hidden="1">#REF!</definedName>
    <definedName name="BLPH233" hidden="1">#REF!</definedName>
    <definedName name="BLPH234" localSheetId="9" hidden="1">#REF!</definedName>
    <definedName name="BLPH234" hidden="1">#REF!</definedName>
    <definedName name="BLPH235" localSheetId="9" hidden="1">#REF!</definedName>
    <definedName name="BLPH235" hidden="1">#REF!</definedName>
    <definedName name="BLPH236" localSheetId="9" hidden="1">#REF!</definedName>
    <definedName name="BLPH236" hidden="1">#REF!</definedName>
    <definedName name="BLPH237" localSheetId="9" hidden="1">#REF!</definedName>
    <definedName name="BLPH237" hidden="1">#REF!</definedName>
    <definedName name="BLPH238" localSheetId="9" hidden="1">#REF!</definedName>
    <definedName name="BLPH238" hidden="1">#REF!</definedName>
    <definedName name="BLPH239" localSheetId="9" hidden="1">#REF!</definedName>
    <definedName name="BLPH239" hidden="1">#REF!</definedName>
    <definedName name="BLPH24" localSheetId="9" hidden="1">#REF!</definedName>
    <definedName name="BLPH24" hidden="1">#REF!</definedName>
    <definedName name="BLPH240" localSheetId="9" hidden="1">#REF!</definedName>
    <definedName name="BLPH240" hidden="1">#REF!</definedName>
    <definedName name="BLPH241" localSheetId="9" hidden="1">#REF!</definedName>
    <definedName name="BLPH241" hidden="1">#REF!</definedName>
    <definedName name="BLPH242" localSheetId="9" hidden="1">#REF!</definedName>
    <definedName name="BLPH242" hidden="1">#REF!</definedName>
    <definedName name="BLPH243" localSheetId="9" hidden="1">#REF!</definedName>
    <definedName name="BLPH243" hidden="1">#REF!</definedName>
    <definedName name="BLPH244" localSheetId="9" hidden="1">#REF!</definedName>
    <definedName name="BLPH244" hidden="1">#REF!</definedName>
    <definedName name="BLPH245" localSheetId="9" hidden="1">#REF!</definedName>
    <definedName name="BLPH245" hidden="1">#REF!</definedName>
    <definedName name="BLPH246" localSheetId="9" hidden="1">#REF!</definedName>
    <definedName name="BLPH246" hidden="1">#REF!</definedName>
    <definedName name="BLPH247" localSheetId="9" hidden="1">#REF!</definedName>
    <definedName name="BLPH247" hidden="1">#REF!</definedName>
    <definedName name="BLPH248" localSheetId="9" hidden="1">#REF!</definedName>
    <definedName name="BLPH248" hidden="1">#REF!</definedName>
    <definedName name="BLPH249" localSheetId="9" hidden="1">#REF!</definedName>
    <definedName name="BLPH249" hidden="1">#REF!</definedName>
    <definedName name="BLPH25" localSheetId="9" hidden="1">#REF!</definedName>
    <definedName name="BLPH25" hidden="1">#REF!</definedName>
    <definedName name="BLPH250" localSheetId="9" hidden="1">#REF!</definedName>
    <definedName name="BLPH250" hidden="1">#REF!</definedName>
    <definedName name="BLPH251" localSheetId="9" hidden="1">#REF!</definedName>
    <definedName name="BLPH251" hidden="1">#REF!</definedName>
    <definedName name="BLPH252" localSheetId="9" hidden="1">#REF!</definedName>
    <definedName name="BLPH252" hidden="1">#REF!</definedName>
    <definedName name="BLPH253" localSheetId="9" hidden="1">#REF!</definedName>
    <definedName name="BLPH253" hidden="1">#REF!</definedName>
    <definedName name="BLPH254" localSheetId="9" hidden="1">#REF!</definedName>
    <definedName name="BLPH254" hidden="1">#REF!</definedName>
    <definedName name="BLPH255" localSheetId="9" hidden="1">#REF!</definedName>
    <definedName name="BLPH255" hidden="1">#REF!</definedName>
    <definedName name="BLPH256" localSheetId="9" hidden="1">#REF!</definedName>
    <definedName name="BLPH256" hidden="1">#REF!</definedName>
    <definedName name="BLPH257" localSheetId="9" hidden="1">#REF!</definedName>
    <definedName name="BLPH257" hidden="1">#REF!</definedName>
    <definedName name="BLPH258" localSheetId="9" hidden="1">#REF!</definedName>
    <definedName name="BLPH258" hidden="1">#REF!</definedName>
    <definedName name="BLPH259" localSheetId="9" hidden="1">#REF!</definedName>
    <definedName name="BLPH259" hidden="1">#REF!</definedName>
    <definedName name="BLPH26" localSheetId="9" hidden="1">#REF!</definedName>
    <definedName name="BLPH26" hidden="1">#REF!</definedName>
    <definedName name="BLPH260" localSheetId="9" hidden="1">#REF!</definedName>
    <definedName name="BLPH260" hidden="1">#REF!</definedName>
    <definedName name="BLPH261" localSheetId="9" hidden="1">#REF!</definedName>
    <definedName name="BLPH261" hidden="1">#REF!</definedName>
    <definedName name="BLPH262" localSheetId="9" hidden="1">#REF!</definedName>
    <definedName name="BLPH262" hidden="1">#REF!</definedName>
    <definedName name="BLPH263" localSheetId="9" hidden="1">#REF!</definedName>
    <definedName name="BLPH263" hidden="1">#REF!</definedName>
    <definedName name="BLPH264" localSheetId="9" hidden="1">#REF!</definedName>
    <definedName name="BLPH264" hidden="1">#REF!</definedName>
    <definedName name="BLPH265" localSheetId="9" hidden="1">#REF!</definedName>
    <definedName name="BLPH265" hidden="1">#REF!</definedName>
    <definedName name="BLPH266" localSheetId="9" hidden="1">#REF!</definedName>
    <definedName name="BLPH266" hidden="1">#REF!</definedName>
    <definedName name="BLPH267" localSheetId="9" hidden="1">#REF!</definedName>
    <definedName name="BLPH267" hidden="1">#REF!</definedName>
    <definedName name="BLPH268" localSheetId="9" hidden="1">#REF!</definedName>
    <definedName name="BLPH268" hidden="1">#REF!</definedName>
    <definedName name="BLPH269" localSheetId="9" hidden="1">#REF!</definedName>
    <definedName name="BLPH269" hidden="1">#REF!</definedName>
    <definedName name="BLPH27" localSheetId="9" hidden="1">#REF!</definedName>
    <definedName name="BLPH27" hidden="1">#REF!</definedName>
    <definedName name="BLPH270" localSheetId="9" hidden="1">#REF!</definedName>
    <definedName name="BLPH270" hidden="1">#REF!</definedName>
    <definedName name="BLPH271" localSheetId="9" hidden="1">#REF!</definedName>
    <definedName name="BLPH271" hidden="1">#REF!</definedName>
    <definedName name="BLPH272" localSheetId="9" hidden="1">#REF!</definedName>
    <definedName name="BLPH272" hidden="1">#REF!</definedName>
    <definedName name="BLPH273" localSheetId="9" hidden="1">#REF!</definedName>
    <definedName name="BLPH273" hidden="1">#REF!</definedName>
    <definedName name="BLPH274" localSheetId="9" hidden="1">#REF!</definedName>
    <definedName name="BLPH274" hidden="1">#REF!</definedName>
    <definedName name="BLPH275" localSheetId="9" hidden="1">#REF!</definedName>
    <definedName name="BLPH275" hidden="1">#REF!</definedName>
    <definedName name="BLPH276" localSheetId="9" hidden="1">#REF!</definedName>
    <definedName name="BLPH276" hidden="1">#REF!</definedName>
    <definedName name="BLPH277" localSheetId="9" hidden="1">#REF!</definedName>
    <definedName name="BLPH277" hidden="1">#REF!</definedName>
    <definedName name="BLPH278" localSheetId="9" hidden="1">#REF!</definedName>
    <definedName name="BLPH278" hidden="1">#REF!</definedName>
    <definedName name="BLPH279" localSheetId="9" hidden="1">#REF!</definedName>
    <definedName name="BLPH279" hidden="1">#REF!</definedName>
    <definedName name="BLPH28" localSheetId="9" hidden="1">#REF!</definedName>
    <definedName name="BLPH28" hidden="1">#REF!</definedName>
    <definedName name="BLPH280" localSheetId="9" hidden="1">#REF!</definedName>
    <definedName name="BLPH280" hidden="1">#REF!</definedName>
    <definedName name="BLPH281" localSheetId="9" hidden="1">#REF!</definedName>
    <definedName name="BLPH281" hidden="1">#REF!</definedName>
    <definedName name="BLPH282" localSheetId="9" hidden="1">#REF!</definedName>
    <definedName name="BLPH282" hidden="1">#REF!</definedName>
    <definedName name="BLPH283" localSheetId="9" hidden="1">#REF!</definedName>
    <definedName name="BLPH283" hidden="1">#REF!</definedName>
    <definedName name="BLPH284" localSheetId="9" hidden="1">#REF!</definedName>
    <definedName name="BLPH284" hidden="1">#REF!</definedName>
    <definedName name="BLPH285" localSheetId="9" hidden="1">#REF!</definedName>
    <definedName name="BLPH285" hidden="1">#REF!</definedName>
    <definedName name="BLPH286" localSheetId="9" hidden="1">#REF!</definedName>
    <definedName name="BLPH286" hidden="1">#REF!</definedName>
    <definedName name="BLPH287" localSheetId="9" hidden="1">#REF!</definedName>
    <definedName name="BLPH287" hidden="1">#REF!</definedName>
    <definedName name="BLPH288" localSheetId="9" hidden="1">#REF!</definedName>
    <definedName name="BLPH288" hidden="1">#REF!</definedName>
    <definedName name="BLPH289" localSheetId="9" hidden="1">#REF!</definedName>
    <definedName name="BLPH289" hidden="1">#REF!</definedName>
    <definedName name="BLPH29" localSheetId="9" hidden="1">#REF!</definedName>
    <definedName name="BLPH29" hidden="1">#REF!</definedName>
    <definedName name="BLPH290" localSheetId="9" hidden="1">#REF!</definedName>
    <definedName name="BLPH290" hidden="1">#REF!</definedName>
    <definedName name="BLPH291" localSheetId="9" hidden="1">#REF!</definedName>
    <definedName name="BLPH291" hidden="1">#REF!</definedName>
    <definedName name="BLPH292" localSheetId="9" hidden="1">#REF!</definedName>
    <definedName name="BLPH292" hidden="1">#REF!</definedName>
    <definedName name="BLPH293" localSheetId="9" hidden="1">#REF!</definedName>
    <definedName name="BLPH293" hidden="1">#REF!</definedName>
    <definedName name="BLPH294" localSheetId="9" hidden="1">#REF!</definedName>
    <definedName name="BLPH294" hidden="1">#REF!</definedName>
    <definedName name="BLPH295" localSheetId="9" hidden="1">#REF!</definedName>
    <definedName name="BLPH295" hidden="1">#REF!</definedName>
    <definedName name="BLPH296" localSheetId="9" hidden="1">#REF!</definedName>
    <definedName name="BLPH296" hidden="1">#REF!</definedName>
    <definedName name="BLPH297" localSheetId="9" hidden="1">#REF!</definedName>
    <definedName name="BLPH297" hidden="1">#REF!</definedName>
    <definedName name="BLPH298" localSheetId="9" hidden="1">#REF!</definedName>
    <definedName name="BLPH298" hidden="1">#REF!</definedName>
    <definedName name="BLPH299" localSheetId="9" hidden="1">#REF!</definedName>
    <definedName name="BLPH299" hidden="1">#REF!</definedName>
    <definedName name="BLPH3" localSheetId="9" hidden="1">#REF!</definedName>
    <definedName name="BLPH3" hidden="1">#REF!</definedName>
    <definedName name="BLPH30" localSheetId="9" hidden="1">#REF!</definedName>
    <definedName name="BLPH30" hidden="1">#REF!</definedName>
    <definedName name="BLPH300" localSheetId="9" hidden="1">#REF!</definedName>
    <definedName name="BLPH300" hidden="1">#REF!</definedName>
    <definedName name="BLPH301" localSheetId="9" hidden="1">#REF!</definedName>
    <definedName name="BLPH301" hidden="1">#REF!</definedName>
    <definedName name="BLPH302" localSheetId="9" hidden="1">#REF!</definedName>
    <definedName name="BLPH302" hidden="1">#REF!</definedName>
    <definedName name="BLPH303" localSheetId="9" hidden="1">#REF!</definedName>
    <definedName name="BLPH303" hidden="1">#REF!</definedName>
    <definedName name="BLPH304" localSheetId="9" hidden="1">#REF!</definedName>
    <definedName name="BLPH304" hidden="1">#REF!</definedName>
    <definedName name="BLPH305" localSheetId="9" hidden="1">#REF!</definedName>
    <definedName name="BLPH305" hidden="1">#REF!</definedName>
    <definedName name="BLPH306" localSheetId="9" hidden="1">#REF!</definedName>
    <definedName name="BLPH306" hidden="1">#REF!</definedName>
    <definedName name="BLPH307" localSheetId="9" hidden="1">#REF!</definedName>
    <definedName name="BLPH307" hidden="1">#REF!</definedName>
    <definedName name="BLPH308" localSheetId="9" hidden="1">#REF!</definedName>
    <definedName name="BLPH308" hidden="1">#REF!</definedName>
    <definedName name="BLPH309" localSheetId="9" hidden="1">#REF!</definedName>
    <definedName name="BLPH309" hidden="1">#REF!</definedName>
    <definedName name="BLPH31" localSheetId="9" hidden="1">#REF!</definedName>
    <definedName name="BLPH31" hidden="1">#REF!</definedName>
    <definedName name="BLPH310" localSheetId="9" hidden="1">#REF!</definedName>
    <definedName name="BLPH310" hidden="1">#REF!</definedName>
    <definedName name="BLPH311" localSheetId="9" hidden="1">#REF!</definedName>
    <definedName name="BLPH311" hidden="1">#REF!</definedName>
    <definedName name="BLPH312" localSheetId="9" hidden="1">#REF!</definedName>
    <definedName name="BLPH312" hidden="1">#REF!</definedName>
    <definedName name="BLPH313" localSheetId="9" hidden="1">#REF!</definedName>
    <definedName name="BLPH313" hidden="1">#REF!</definedName>
    <definedName name="BLPH314" localSheetId="9" hidden="1">#REF!</definedName>
    <definedName name="BLPH314" hidden="1">#REF!</definedName>
    <definedName name="BLPH315" localSheetId="9" hidden="1">#REF!</definedName>
    <definedName name="BLPH315" hidden="1">#REF!</definedName>
    <definedName name="BLPH316" localSheetId="9" hidden="1">#REF!</definedName>
    <definedName name="BLPH316" hidden="1">#REF!</definedName>
    <definedName name="BLPH317" localSheetId="9" hidden="1">#REF!</definedName>
    <definedName name="BLPH317" hidden="1">#REF!</definedName>
    <definedName name="BLPH318" localSheetId="9" hidden="1">#REF!</definedName>
    <definedName name="BLPH318" hidden="1">#REF!</definedName>
    <definedName name="BLPH319" localSheetId="9" hidden="1">#REF!</definedName>
    <definedName name="BLPH319" hidden="1">#REF!</definedName>
    <definedName name="BLPH32" localSheetId="9" hidden="1">#REF!</definedName>
    <definedName name="BLPH32" hidden="1">#REF!</definedName>
    <definedName name="BLPH320" localSheetId="9" hidden="1">#REF!</definedName>
    <definedName name="BLPH320" hidden="1">#REF!</definedName>
    <definedName name="BLPH321" localSheetId="9" hidden="1">#REF!</definedName>
    <definedName name="BLPH321" hidden="1">#REF!</definedName>
    <definedName name="BLPH322" localSheetId="9" hidden="1">#REF!</definedName>
    <definedName name="BLPH322" hidden="1">#REF!</definedName>
    <definedName name="BLPH323" localSheetId="9" hidden="1">#REF!</definedName>
    <definedName name="BLPH323" hidden="1">#REF!</definedName>
    <definedName name="BLPH324" localSheetId="9" hidden="1">#REF!</definedName>
    <definedName name="BLPH324" hidden="1">#REF!</definedName>
    <definedName name="BLPH325" localSheetId="9" hidden="1">#REF!</definedName>
    <definedName name="BLPH325" hidden="1">#REF!</definedName>
    <definedName name="BLPH326" localSheetId="9" hidden="1">#REF!</definedName>
    <definedName name="BLPH326" hidden="1">#REF!</definedName>
    <definedName name="BLPH327" localSheetId="9" hidden="1">#REF!</definedName>
    <definedName name="BLPH327" hidden="1">#REF!</definedName>
    <definedName name="BLPH328" localSheetId="9" hidden="1">#REF!</definedName>
    <definedName name="BLPH328" hidden="1">#REF!</definedName>
    <definedName name="BLPH329" localSheetId="9" hidden="1">#REF!</definedName>
    <definedName name="BLPH329" hidden="1">#REF!</definedName>
    <definedName name="BLPH33" localSheetId="9" hidden="1">#REF!</definedName>
    <definedName name="BLPH33" hidden="1">#REF!</definedName>
    <definedName name="BLPH330" localSheetId="9" hidden="1">#REF!</definedName>
    <definedName name="BLPH330" hidden="1">#REF!</definedName>
    <definedName name="BLPH331" localSheetId="9" hidden="1">#REF!</definedName>
    <definedName name="BLPH331" hidden="1">#REF!</definedName>
    <definedName name="BLPH332" localSheetId="9" hidden="1">#REF!</definedName>
    <definedName name="BLPH332" hidden="1">#REF!</definedName>
    <definedName name="BLPH333" localSheetId="9" hidden="1">#REF!</definedName>
    <definedName name="BLPH333" hidden="1">#REF!</definedName>
    <definedName name="BLPH334" localSheetId="9" hidden="1">#REF!</definedName>
    <definedName name="BLPH334" hidden="1">#REF!</definedName>
    <definedName name="BLPH335" localSheetId="9" hidden="1">#REF!</definedName>
    <definedName name="BLPH335" hidden="1">#REF!</definedName>
    <definedName name="BLPH336" localSheetId="9" hidden="1">#REF!</definedName>
    <definedName name="BLPH336" hidden="1">#REF!</definedName>
    <definedName name="BLPH337" localSheetId="9" hidden="1">#REF!</definedName>
    <definedName name="BLPH337" hidden="1">#REF!</definedName>
    <definedName name="BLPH338" localSheetId="9" hidden="1">#REF!</definedName>
    <definedName name="BLPH338" hidden="1">#REF!</definedName>
    <definedName name="BLPH339" localSheetId="9" hidden="1">#REF!</definedName>
    <definedName name="BLPH339" hidden="1">#REF!</definedName>
    <definedName name="BLPH34" localSheetId="9" hidden="1">#REF!</definedName>
    <definedName name="BLPH34" hidden="1">#REF!</definedName>
    <definedName name="BLPH340" localSheetId="9" hidden="1">#REF!</definedName>
    <definedName name="BLPH340" hidden="1">#REF!</definedName>
    <definedName name="BLPH341" localSheetId="9" hidden="1">#REF!</definedName>
    <definedName name="BLPH341" hidden="1">#REF!</definedName>
    <definedName name="BLPH342" localSheetId="9" hidden="1">#REF!</definedName>
    <definedName name="BLPH342" hidden="1">#REF!</definedName>
    <definedName name="BLPH343" localSheetId="9" hidden="1">#REF!</definedName>
    <definedName name="BLPH343" hidden="1">#REF!</definedName>
    <definedName name="BLPH344" localSheetId="9" hidden="1">#REF!</definedName>
    <definedName name="BLPH344" hidden="1">#REF!</definedName>
    <definedName name="BLPH345" localSheetId="9" hidden="1">#REF!</definedName>
    <definedName name="BLPH345" hidden="1">#REF!</definedName>
    <definedName name="BLPH346" localSheetId="9" hidden="1">#REF!</definedName>
    <definedName name="BLPH346" hidden="1">#REF!</definedName>
    <definedName name="BLPH347" localSheetId="9" hidden="1">#REF!</definedName>
    <definedName name="BLPH347" hidden="1">#REF!</definedName>
    <definedName name="BLPH348" localSheetId="9" hidden="1">#REF!</definedName>
    <definedName name="BLPH348" hidden="1">#REF!</definedName>
    <definedName name="BLPH349" localSheetId="9" hidden="1">#REF!</definedName>
    <definedName name="BLPH349" hidden="1">#REF!</definedName>
    <definedName name="BLPH35" localSheetId="9" hidden="1">#REF!</definedName>
    <definedName name="BLPH35" hidden="1">#REF!</definedName>
    <definedName name="BLPH350" localSheetId="9" hidden="1">#REF!</definedName>
    <definedName name="BLPH350" hidden="1">#REF!</definedName>
    <definedName name="BLPH351" localSheetId="9" hidden="1">#REF!</definedName>
    <definedName name="BLPH351" hidden="1">#REF!</definedName>
    <definedName name="BLPH352" localSheetId="9" hidden="1">#REF!</definedName>
    <definedName name="BLPH352" hidden="1">#REF!</definedName>
    <definedName name="BLPH353" localSheetId="9" hidden="1">#REF!</definedName>
    <definedName name="BLPH353" hidden="1">#REF!</definedName>
    <definedName name="BLPH354" localSheetId="9" hidden="1">#REF!</definedName>
    <definedName name="BLPH354" hidden="1">#REF!</definedName>
    <definedName name="BLPH355" localSheetId="9" hidden="1">#REF!</definedName>
    <definedName name="BLPH355" hidden="1">#REF!</definedName>
    <definedName name="BLPH356" localSheetId="9" hidden="1">#REF!</definedName>
    <definedName name="BLPH356" hidden="1">#REF!</definedName>
    <definedName name="BLPH357" localSheetId="9" hidden="1">#REF!</definedName>
    <definedName name="BLPH357" hidden="1">#REF!</definedName>
    <definedName name="BLPH358" localSheetId="9" hidden="1">#REF!</definedName>
    <definedName name="BLPH358" hidden="1">#REF!</definedName>
    <definedName name="BLPH359" localSheetId="9" hidden="1">#REF!</definedName>
    <definedName name="BLPH359" hidden="1">#REF!</definedName>
    <definedName name="BLPH36" localSheetId="9" hidden="1">#REF!</definedName>
    <definedName name="BLPH36" hidden="1">#REF!</definedName>
    <definedName name="BLPH37" localSheetId="9" hidden="1">#REF!</definedName>
    <definedName name="BLPH37" hidden="1">#REF!</definedName>
    <definedName name="BLPH38" localSheetId="9" hidden="1">#REF!</definedName>
    <definedName name="BLPH38" hidden="1">#REF!</definedName>
    <definedName name="BLPH39" localSheetId="9" hidden="1">#REF!</definedName>
    <definedName name="BLPH39" hidden="1">#REF!</definedName>
    <definedName name="BLPH4" localSheetId="9" hidden="1">#REF!</definedName>
    <definedName name="BLPH4" hidden="1">#REF!</definedName>
    <definedName name="BLPH40" localSheetId="9" hidden="1">#REF!</definedName>
    <definedName name="BLPH40" hidden="1">#REF!</definedName>
    <definedName name="BLPH41" localSheetId="9" hidden="1">#REF!</definedName>
    <definedName name="BLPH41" hidden="1">#REF!</definedName>
    <definedName name="BLPH42" localSheetId="9" hidden="1">#REF!</definedName>
    <definedName name="BLPH42" hidden="1">#REF!</definedName>
    <definedName name="BLPH43" localSheetId="9" hidden="1">#REF!</definedName>
    <definedName name="BLPH43" hidden="1">#REF!</definedName>
    <definedName name="BLPH44" localSheetId="9" hidden="1">#REF!</definedName>
    <definedName name="BLPH44" hidden="1">#REF!</definedName>
    <definedName name="BLPH45" localSheetId="9" hidden="1">#REF!</definedName>
    <definedName name="BLPH45" hidden="1">#REF!</definedName>
    <definedName name="BLPH46" localSheetId="9" hidden="1">#REF!</definedName>
    <definedName name="BLPH46" hidden="1">#REF!</definedName>
    <definedName name="BLPH47" localSheetId="9" hidden="1">#REF!</definedName>
    <definedName name="BLPH47" hidden="1">#REF!</definedName>
    <definedName name="BLPH48" localSheetId="9" hidden="1">#REF!</definedName>
    <definedName name="BLPH48" hidden="1">#REF!</definedName>
    <definedName name="BLPH49" localSheetId="9" hidden="1">#REF!</definedName>
    <definedName name="BLPH49" hidden="1">#REF!</definedName>
    <definedName name="BLPH5" localSheetId="9" hidden="1">#REF!</definedName>
    <definedName name="BLPH5" hidden="1">#REF!</definedName>
    <definedName name="BLPH50" localSheetId="9" hidden="1">#REF!</definedName>
    <definedName name="BLPH50" hidden="1">#REF!</definedName>
    <definedName name="BLPH51" localSheetId="9" hidden="1">#REF!</definedName>
    <definedName name="BLPH51" hidden="1">#REF!</definedName>
    <definedName name="BLPH52" localSheetId="9" hidden="1">#REF!</definedName>
    <definedName name="BLPH52" hidden="1">#REF!</definedName>
    <definedName name="BLPH53" localSheetId="9" hidden="1">#REF!</definedName>
    <definedName name="BLPH53" hidden="1">#REF!</definedName>
    <definedName name="BLPH54" localSheetId="9" hidden="1">#REF!</definedName>
    <definedName name="BLPH54" hidden="1">#REF!</definedName>
    <definedName name="BLPH55" localSheetId="9" hidden="1">#REF!</definedName>
    <definedName name="BLPH55" hidden="1">#REF!</definedName>
    <definedName name="BLPH56" localSheetId="9" hidden="1">#REF!</definedName>
    <definedName name="BLPH56" hidden="1">#REF!</definedName>
    <definedName name="BLPH57" localSheetId="9" hidden="1">#REF!</definedName>
    <definedName name="BLPH57" hidden="1">#REF!</definedName>
    <definedName name="BLPH58" localSheetId="9" hidden="1">#REF!</definedName>
    <definedName name="BLPH58" hidden="1">#REF!</definedName>
    <definedName name="BLPH59" localSheetId="9" hidden="1">#REF!</definedName>
    <definedName name="BLPH59" hidden="1">#REF!</definedName>
    <definedName name="BLPH6" localSheetId="9" hidden="1">#REF!</definedName>
    <definedName name="BLPH6" hidden="1">#REF!</definedName>
    <definedName name="BLPH60" localSheetId="9" hidden="1">#REF!</definedName>
    <definedName name="BLPH60" hidden="1">#REF!</definedName>
    <definedName name="BLPH61" localSheetId="9" hidden="1">#REF!</definedName>
    <definedName name="BLPH61" hidden="1">#REF!</definedName>
    <definedName name="BLPH62" localSheetId="9" hidden="1">#REF!</definedName>
    <definedName name="BLPH62" hidden="1">#REF!</definedName>
    <definedName name="BLPH63" localSheetId="9" hidden="1">#REF!</definedName>
    <definedName name="BLPH63" hidden="1">#REF!</definedName>
    <definedName name="BLPH64" localSheetId="9" hidden="1">#REF!</definedName>
    <definedName name="BLPH64" hidden="1">#REF!</definedName>
    <definedName name="BLPH65" localSheetId="9" hidden="1">#REF!</definedName>
    <definedName name="BLPH65" hidden="1">#REF!</definedName>
    <definedName name="BLPH66" localSheetId="9" hidden="1">#REF!</definedName>
    <definedName name="BLPH66" hidden="1">#REF!</definedName>
    <definedName name="BLPH67" localSheetId="9" hidden="1">#REF!</definedName>
    <definedName name="BLPH67" hidden="1">#REF!</definedName>
    <definedName name="BLPH68" localSheetId="9" hidden="1">#REF!</definedName>
    <definedName name="BLPH68" hidden="1">#REF!</definedName>
    <definedName name="BLPH69" localSheetId="9" hidden="1">#REF!</definedName>
    <definedName name="BLPH69" hidden="1">#REF!</definedName>
    <definedName name="BLPH7" localSheetId="9" hidden="1">#REF!</definedName>
    <definedName name="BLPH7" hidden="1">#REF!</definedName>
    <definedName name="BLPH70" localSheetId="9" hidden="1">#REF!</definedName>
    <definedName name="BLPH70" hidden="1">#REF!</definedName>
    <definedName name="BLPH71" localSheetId="9" hidden="1">#REF!</definedName>
    <definedName name="BLPH71" hidden="1">#REF!</definedName>
    <definedName name="BLPH72" localSheetId="9" hidden="1">#REF!</definedName>
    <definedName name="BLPH72" hidden="1">#REF!</definedName>
    <definedName name="BLPH73" localSheetId="9" hidden="1">#REF!</definedName>
    <definedName name="BLPH73" hidden="1">#REF!</definedName>
    <definedName name="BLPH74" localSheetId="9" hidden="1">#REF!</definedName>
    <definedName name="BLPH74" hidden="1">#REF!</definedName>
    <definedName name="BLPH75" localSheetId="9" hidden="1">#REF!</definedName>
    <definedName name="BLPH75" hidden="1">#REF!</definedName>
    <definedName name="BLPH76" localSheetId="9" hidden="1">#REF!</definedName>
    <definedName name="BLPH76" hidden="1">#REF!</definedName>
    <definedName name="BLPH77" localSheetId="9" hidden="1">#REF!</definedName>
    <definedName name="BLPH77" hidden="1">#REF!</definedName>
    <definedName name="BLPH78" localSheetId="9" hidden="1">#REF!</definedName>
    <definedName name="BLPH78" hidden="1">#REF!</definedName>
    <definedName name="BLPH79" localSheetId="9" hidden="1">#REF!</definedName>
    <definedName name="BLPH79" hidden="1">#REF!</definedName>
    <definedName name="BLPH8" localSheetId="9" hidden="1">#REF!</definedName>
    <definedName name="BLPH8" hidden="1">#REF!</definedName>
    <definedName name="BLPH80" localSheetId="9" hidden="1">#REF!</definedName>
    <definedName name="BLPH80" hidden="1">#REF!</definedName>
    <definedName name="BLPH81" localSheetId="9" hidden="1">#REF!</definedName>
    <definedName name="BLPH81" hidden="1">#REF!</definedName>
    <definedName name="BLPH82" localSheetId="9" hidden="1">#REF!</definedName>
    <definedName name="BLPH82" hidden="1">#REF!</definedName>
    <definedName name="BLPH83" localSheetId="9" hidden="1">#REF!</definedName>
    <definedName name="BLPH83" hidden="1">#REF!</definedName>
    <definedName name="BLPH84" localSheetId="9" hidden="1">#REF!</definedName>
    <definedName name="BLPH84" hidden="1">#REF!</definedName>
    <definedName name="BLPH85" localSheetId="9" hidden="1">#REF!</definedName>
    <definedName name="BLPH85" hidden="1">#REF!</definedName>
    <definedName name="BLPH86" localSheetId="9" hidden="1">#REF!</definedName>
    <definedName name="BLPH86" hidden="1">#REF!</definedName>
    <definedName name="BLPH87" localSheetId="9" hidden="1">#REF!</definedName>
    <definedName name="BLPH87" hidden="1">#REF!</definedName>
    <definedName name="BLPH88" localSheetId="9" hidden="1">#REF!</definedName>
    <definedName name="BLPH88" hidden="1">#REF!</definedName>
    <definedName name="BLPH89" localSheetId="9" hidden="1">#REF!</definedName>
    <definedName name="BLPH89" hidden="1">#REF!</definedName>
    <definedName name="BLPH9" localSheetId="9" hidden="1">#REF!</definedName>
    <definedName name="BLPH9" hidden="1">#REF!</definedName>
    <definedName name="BLPH90" localSheetId="9" hidden="1">#REF!</definedName>
    <definedName name="BLPH90" hidden="1">#REF!</definedName>
    <definedName name="BLPH91" localSheetId="9" hidden="1">#REF!</definedName>
    <definedName name="BLPH91" hidden="1">#REF!</definedName>
    <definedName name="BLPH92" localSheetId="9" hidden="1">#REF!</definedName>
    <definedName name="BLPH92" hidden="1">#REF!</definedName>
    <definedName name="BLPH93" localSheetId="9" hidden="1">#REF!</definedName>
    <definedName name="BLPH93" hidden="1">#REF!</definedName>
    <definedName name="BLPH94" localSheetId="9" hidden="1">#REF!</definedName>
    <definedName name="BLPH94" hidden="1">#REF!</definedName>
    <definedName name="BLPH95" localSheetId="9" hidden="1">#REF!</definedName>
    <definedName name="BLPH95" hidden="1">#REF!</definedName>
    <definedName name="BLPH96" localSheetId="9" hidden="1">#REF!</definedName>
    <definedName name="BLPH96" hidden="1">#REF!</definedName>
    <definedName name="BLPH97" localSheetId="9" hidden="1">#REF!</definedName>
    <definedName name="BLPH97" hidden="1">#REF!</definedName>
    <definedName name="BLPH98" localSheetId="9" hidden="1">#REF!</definedName>
    <definedName name="BLPH98" hidden="1">#REF!</definedName>
    <definedName name="BLPH99" localSheetId="9" hidden="1">#REF!</definedName>
    <definedName name="BLPH99" hidden="1">#REF!</definedName>
    <definedName name="Carbon_price_tCO2e__2023_2024_prices" localSheetId="9">#REF!</definedName>
    <definedName name="Carbon_price_tCO2e__2023_2024_prices">#REF!</definedName>
    <definedName name="CBA_Option_Sheets_List" comment="List of all of the option sheets for CBAs created dynamically." localSheetId="9">_xlfn.ANCHORARRAY(#REF!)</definedName>
    <definedName name="CBA_Option_Sheets_List" comment="List of all of the option sheets for CBAs created dynamically.">_xlfn.ANCHORARRAY(#REF!)</definedName>
    <definedName name="CHP_Gas_losses_GBP_per_MWh" localSheetId="9">#REF!</definedName>
    <definedName name="CHP_Gas_losses_GBP_per_MWh">#REF!</definedName>
    <definedName name="CI_GBP_per_interruption" localSheetId="9">#REF!</definedName>
    <definedName name="CI_GBP_per_interruption">#REF!</definedName>
    <definedName name="CML_GBP_per_minute_lost" localSheetId="9">#REF!</definedName>
    <definedName name="CML_GBP_per_minute_lost">#REF!</definedName>
    <definedName name="Cost_per_Fatality_mGBP" localSheetId="9">#REF!</definedName>
    <definedName name="Cost_per_Fatality_mGBP">#REF!</definedName>
    <definedName name="Cost_per_litre_oil_GBP_per_litre" localSheetId="9">#REF!</definedName>
    <definedName name="Cost_per_litre_oil_GBP_per_litre">#REF!</definedName>
    <definedName name="Cost_per_Non_Fatal__Major_injury_mGBP" localSheetId="9">#REF!</definedName>
    <definedName name="Cost_per_Non_Fatal__Major_injury_mGBP">#REF!</definedName>
    <definedName name="Cwvu.CapersView." localSheetId="9" hidden="1">#REF!</definedName>
    <definedName name="Cwvu.CapersView." hidden="1">#REF!</definedName>
    <definedName name="Cwvu.Japan_Capers_Ed_Pub." localSheetId="9" hidden="1">#REF!</definedName>
    <definedName name="Cwvu.Japan_Capers_Ed_Pub." hidden="1">#REF!</definedName>
    <definedName name="Data_Confidence_Rating_Options" localSheetId="9">#REF!</definedName>
    <definedName name="Data_Confidence_Rating_Options">#REF!</definedName>
    <definedName name="DecimalPlaces" localSheetId="9">#REF!</definedName>
    <definedName name="DecimalPlaces">#REF!</definedName>
    <definedName name="Discount_rate_for_safety_greater_than_30_years" localSheetId="9">#REF!</definedName>
    <definedName name="Discount_rate_for_safety_greater_than_30_years">#REF!</definedName>
    <definedName name="Discount_rate_for_safety_less_than_30_years" comment="Discount rate for safety less than or equal to 30 years " localSheetId="9">#REF!</definedName>
    <definedName name="Discount_rate_for_safety_less_than_30_years" comment="Discount rate for safety less than or equal to 30 years ">#REF!</definedName>
    <definedName name="Discount_Rate_greater_than_30_years" localSheetId="9">#REF!</definedName>
    <definedName name="Discount_Rate_greater_than_30_years">#REF!</definedName>
    <definedName name="Discount_Rate_less_than_equal_30_years" localSheetId="9">#REF!</definedName>
    <definedName name="Discount_Rate_less_than_equal_30_years">#REF!</definedName>
    <definedName name="Electrical_losses_GBP_per_MWh" localSheetId="9">#REF!</definedName>
    <definedName name="Electrical_losses_GBP_per_MWh">#REF!</definedName>
    <definedName name="Electricity_GHG_factor_tonnes_per_MWh" localSheetId="9">#REF!</definedName>
    <definedName name="Electricity_GHG_factor_tonnes_per_MWh">#REF!</definedName>
    <definedName name="Emissions_scopes" localSheetId="9">#REF!</definedName>
    <definedName name="Emissions_scopes">#REF!</definedName>
    <definedName name="f" localSheetId="9" hidden="1">{"'PRODUCTIONCOST SHEET'!$B$3:$G$48"}</definedName>
    <definedName name="f" hidden="1">{"'PRODUCTIONCOST SHEET'!$B$3:$G$48"}</definedName>
    <definedName name="ff" localSheetId="9" hidden="1">{#N/A,#N/A,FALSE,"PRJCTED MNTHLY QTY's"}</definedName>
    <definedName name="ff" hidden="1">{#N/A,#N/A,FALSE,"PRJCTED MNTHLY QTY's"}</definedName>
    <definedName name="fffff" localSheetId="9" hidden="1">{#N/A,#N/A,FALSE,"PRJCTED QTRLY QTY's"}</definedName>
    <definedName name="fffff" hidden="1">{#N/A,#N/A,FALSE,"PRJCTED QTRLY QTY's"}</definedName>
    <definedName name="First_year_of_outflow" localSheetId="9">#REF!</definedName>
    <definedName name="First_year_of_outflow">#REF!</definedName>
    <definedName name="Forecast_Profile_No_Int_1" localSheetId="9">#REF!</definedName>
    <definedName name="Forecast_Profile_No_Int_1">#REF!</definedName>
    <definedName name="Forecast_Profile_No_Int_10" localSheetId="9">#REF!</definedName>
    <definedName name="Forecast_Profile_No_Int_10">#REF!</definedName>
    <definedName name="Forecast_Profile_No_Int_11" localSheetId="9">#REF!</definedName>
    <definedName name="Forecast_Profile_No_Int_11">#REF!</definedName>
    <definedName name="Forecast_Profile_No_Int_12" localSheetId="9">#REF!</definedName>
    <definedName name="Forecast_Profile_No_Int_12">#REF!</definedName>
    <definedName name="Forecast_Profile_No_Int_13" localSheetId="9">#REF!</definedName>
    <definedName name="Forecast_Profile_No_Int_13">#REF!</definedName>
    <definedName name="Forecast_Profile_No_Int_14" localSheetId="9">#REF!</definedName>
    <definedName name="Forecast_Profile_No_Int_14">#REF!</definedName>
    <definedName name="Forecast_Profile_No_Int_15" localSheetId="9">#REF!</definedName>
    <definedName name="Forecast_Profile_No_Int_15">#REF!</definedName>
    <definedName name="Forecast_Profile_No_Int_16" localSheetId="9">#REF!</definedName>
    <definedName name="Forecast_Profile_No_Int_16">#REF!</definedName>
    <definedName name="Forecast_Profile_No_Int_17" localSheetId="9">#REF!</definedName>
    <definedName name="Forecast_Profile_No_Int_17">#REF!</definedName>
    <definedName name="Forecast_Profile_No_Int_18" localSheetId="9">#REF!</definedName>
    <definedName name="Forecast_Profile_No_Int_18">#REF!</definedName>
    <definedName name="Forecast_Profile_No_Int_19" localSheetId="9">#REF!</definedName>
    <definedName name="Forecast_Profile_No_Int_19">#REF!</definedName>
    <definedName name="Forecast_Profile_No_Int_2" localSheetId="9">#REF!</definedName>
    <definedName name="Forecast_Profile_No_Int_2">#REF!</definedName>
    <definedName name="Forecast_Profile_No_Int_20" localSheetId="9">#REF!</definedName>
    <definedName name="Forecast_Profile_No_Int_20">#REF!</definedName>
    <definedName name="Forecast_Profile_No_Int_21" localSheetId="9">#REF!</definedName>
    <definedName name="Forecast_Profile_No_Int_21">#REF!</definedName>
    <definedName name="Forecast_Profile_No_Int_22" localSheetId="9">#REF!</definedName>
    <definedName name="Forecast_Profile_No_Int_22">#REF!</definedName>
    <definedName name="Forecast_Profile_No_Int_23" localSheetId="9">#REF!</definedName>
    <definedName name="Forecast_Profile_No_Int_23">#REF!</definedName>
    <definedName name="Forecast_Profile_No_Int_24" localSheetId="9">#REF!</definedName>
    <definedName name="Forecast_Profile_No_Int_24">#REF!</definedName>
    <definedName name="Forecast_Profile_No_Int_25" localSheetId="9">#REF!</definedName>
    <definedName name="Forecast_Profile_No_Int_25">#REF!</definedName>
    <definedName name="Forecast_Profile_No_Int_26" localSheetId="9">#REF!</definedName>
    <definedName name="Forecast_Profile_No_Int_26">#REF!</definedName>
    <definedName name="Forecast_Profile_No_Int_27" localSheetId="9">#REF!</definedName>
    <definedName name="Forecast_Profile_No_Int_27">#REF!</definedName>
    <definedName name="Forecast_Profile_No_Int_28" localSheetId="9">#REF!</definedName>
    <definedName name="Forecast_Profile_No_Int_28">#REF!</definedName>
    <definedName name="Forecast_Profile_No_Int_29" localSheetId="9">#REF!</definedName>
    <definedName name="Forecast_Profile_No_Int_29">#REF!</definedName>
    <definedName name="Forecast_Profile_No_Int_3" localSheetId="9">#REF!</definedName>
    <definedName name="Forecast_Profile_No_Int_3">#REF!</definedName>
    <definedName name="Forecast_Profile_No_Int_30" localSheetId="9">#REF!</definedName>
    <definedName name="Forecast_Profile_No_Int_30">#REF!</definedName>
    <definedName name="Forecast_Profile_No_Int_31" localSheetId="9">#REF!</definedName>
    <definedName name="Forecast_Profile_No_Int_31">#REF!</definedName>
    <definedName name="Forecast_Profile_No_Int_32" localSheetId="9">#REF!</definedName>
    <definedName name="Forecast_Profile_No_Int_32">#REF!</definedName>
    <definedName name="Forecast_Profile_No_Int_33" localSheetId="9">#REF!</definedName>
    <definedName name="Forecast_Profile_No_Int_33">#REF!</definedName>
    <definedName name="Forecast_Profile_No_Int_34" localSheetId="9">#REF!</definedName>
    <definedName name="Forecast_Profile_No_Int_34">#REF!</definedName>
    <definedName name="Forecast_Profile_No_Int_35" localSheetId="9">#REF!</definedName>
    <definedName name="Forecast_Profile_No_Int_35">#REF!</definedName>
    <definedName name="Forecast_Profile_No_Int_36" localSheetId="9">#REF!</definedName>
    <definedName name="Forecast_Profile_No_Int_36">#REF!</definedName>
    <definedName name="Forecast_Profile_No_Int_37" localSheetId="9">#REF!</definedName>
    <definedName name="Forecast_Profile_No_Int_37">#REF!</definedName>
    <definedName name="Forecast_Profile_No_Int_38" localSheetId="9">#REF!</definedName>
    <definedName name="Forecast_Profile_No_Int_38">#REF!</definedName>
    <definedName name="Forecast_Profile_No_Int_39" localSheetId="9">#REF!</definedName>
    <definedName name="Forecast_Profile_No_Int_39">#REF!</definedName>
    <definedName name="Forecast_Profile_No_Int_4" localSheetId="9">#REF!</definedName>
    <definedName name="Forecast_Profile_No_Int_4">#REF!</definedName>
    <definedName name="Forecast_Profile_No_Int_40" localSheetId="9">#REF!</definedName>
    <definedName name="Forecast_Profile_No_Int_40">#REF!</definedName>
    <definedName name="Forecast_Profile_No_Int_41" localSheetId="9">#REF!</definedName>
    <definedName name="Forecast_Profile_No_Int_41">#REF!</definedName>
    <definedName name="Forecast_Profile_No_Int_42" localSheetId="9">#REF!</definedName>
    <definedName name="Forecast_Profile_No_Int_42">#REF!</definedName>
    <definedName name="Forecast_Profile_No_Int_43" localSheetId="9">#REF!</definedName>
    <definedName name="Forecast_Profile_No_Int_43">#REF!</definedName>
    <definedName name="Forecast_Profile_No_Int_44" localSheetId="9">#REF!</definedName>
    <definedName name="Forecast_Profile_No_Int_44">#REF!</definedName>
    <definedName name="Forecast_Profile_No_Int_45" localSheetId="9">#REF!</definedName>
    <definedName name="Forecast_Profile_No_Int_45">#REF!</definedName>
    <definedName name="Forecast_Profile_No_Int_46" localSheetId="9">#REF!</definedName>
    <definedName name="Forecast_Profile_No_Int_46">#REF!</definedName>
    <definedName name="Forecast_Profile_No_Int_47" localSheetId="9">#REF!</definedName>
    <definedName name="Forecast_Profile_No_Int_47">#REF!</definedName>
    <definedName name="Forecast_Profile_No_Int_48" localSheetId="9">#REF!</definedName>
    <definedName name="Forecast_Profile_No_Int_48">#REF!</definedName>
    <definedName name="Forecast_Profile_No_Int_49" localSheetId="9">#REF!</definedName>
    <definedName name="Forecast_Profile_No_Int_49">#REF!</definedName>
    <definedName name="Forecast_Profile_No_Int_5" localSheetId="9">#REF!</definedName>
    <definedName name="Forecast_Profile_No_Int_5">#REF!</definedName>
    <definedName name="Forecast_Profile_No_Int_50" localSheetId="9">#REF!</definedName>
    <definedName name="Forecast_Profile_No_Int_50">#REF!</definedName>
    <definedName name="Forecast_Profile_No_Int_51" localSheetId="9">#REF!</definedName>
    <definedName name="Forecast_Profile_No_Int_51">#REF!</definedName>
    <definedName name="Forecast_Profile_No_Int_52" localSheetId="9">#REF!</definedName>
    <definedName name="Forecast_Profile_No_Int_52">#REF!</definedName>
    <definedName name="Forecast_Profile_No_Int_53" localSheetId="9">#REF!</definedName>
    <definedName name="Forecast_Profile_No_Int_53">#REF!</definedName>
    <definedName name="Forecast_Profile_No_Int_54" localSheetId="9">#REF!</definedName>
    <definedName name="Forecast_Profile_No_Int_54">#REF!</definedName>
    <definedName name="Forecast_Profile_No_Int_55" localSheetId="9">#REF!</definedName>
    <definedName name="Forecast_Profile_No_Int_55">#REF!</definedName>
    <definedName name="Forecast_Profile_No_Int_56" localSheetId="9">#REF!</definedName>
    <definedName name="Forecast_Profile_No_Int_56">#REF!</definedName>
    <definedName name="Forecast_Profile_No_Int_57" localSheetId="9">#REF!</definedName>
    <definedName name="Forecast_Profile_No_Int_57">#REF!</definedName>
    <definedName name="Forecast_Profile_No_Int_58" localSheetId="9">#REF!</definedName>
    <definedName name="Forecast_Profile_No_Int_58">#REF!</definedName>
    <definedName name="Forecast_Profile_No_Int_59" localSheetId="9">#REF!</definedName>
    <definedName name="Forecast_Profile_No_Int_59">#REF!</definedName>
    <definedName name="Forecast_Profile_No_Int_6" localSheetId="9">#REF!</definedName>
    <definedName name="Forecast_Profile_No_Int_6">#REF!</definedName>
    <definedName name="Forecast_Profile_No_Int_60" localSheetId="9">#REF!</definedName>
    <definedName name="Forecast_Profile_No_Int_60">#REF!</definedName>
    <definedName name="Forecast_Profile_No_Int_61" localSheetId="9">#REF!</definedName>
    <definedName name="Forecast_Profile_No_Int_61">#REF!</definedName>
    <definedName name="Forecast_Profile_No_Int_7" localSheetId="9">#REF!</definedName>
    <definedName name="Forecast_Profile_No_Int_7">#REF!</definedName>
    <definedName name="Forecast_Profile_No_Int_8" localSheetId="9">#REF!</definedName>
    <definedName name="Forecast_Profile_No_Int_8">#REF!</definedName>
    <definedName name="Forecast_Profile_No_Int_9" localSheetId="9">#REF!</definedName>
    <definedName name="Forecast_Profile_No_Int_9">#REF!</definedName>
    <definedName name="gjk" localSheetId="9" hidden="1">{#N/A,#N/A,FALSE,"DI 2 YEAR MASTER SCHEDULE"}</definedName>
    <definedName name="gjk" hidden="1">{#N/A,#N/A,FALSE,"DI 2 YEAR MASTER SCHEDULE"}</definedName>
    <definedName name="gwge" hidden="1">#REF!</definedName>
    <definedName name="hh"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9"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9">#REF!</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9" hidden="1">{"staff",#N/A,FALSE,"Current Month"}</definedName>
    <definedName name="khkjk" hidden="1">{"staff",#N/A,FALSE,"Current Month"}</definedName>
    <definedName name="l" localSheetId="9" hidden="1">{#N/A,#N/A,FALSE,"DI 2 YEAR MASTER SCHEDULE"}</definedName>
    <definedName name="l" hidden="1">{#N/A,#N/A,FALSE,"DI 2 YEAR MASTER SCHEDULE"}</definedName>
    <definedName name="ListOffset" hidden="1">1</definedName>
    <definedName name="lkl" localSheetId="9" hidden="1">{#N/A,#N/A,FALSE,"DI 2 YEAR MASTER SCHEDULE"}</definedName>
    <definedName name="lkl" hidden="1">{#N/A,#N/A,FALSE,"DI 2 YEAR MASTER SCHEDULE"}</definedName>
    <definedName name="mm"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 localSheetId="9">#REF!</definedName>
    <definedName name="Name">#REF!</definedName>
    <definedName name="nn" localSheetId="9" hidden="1">{#N/A,#N/A,FALSE,"PRJCTED QTRLY $'s"}</definedName>
    <definedName name="nn" hidden="1">{#N/A,#N/A,FALSE,"PRJCTED QTRLY $'s"}</definedName>
    <definedName name="odd" localSheetId="9" hidden="1">{"staff",#N/A,FALSE,"Current Month"}</definedName>
    <definedName name="odd" hidden="1">{"staff",#N/A,FALSE,"Current Month"}</definedName>
    <definedName name="OutputList" localSheetId="9">#REF!</definedName>
    <definedName name="OutputList">#REF!</definedName>
    <definedName name="Pal_Workbook_GUID" hidden="1">"LJ9YVKRJVQ1A1KNUG7XIT5A9"</definedName>
    <definedName name="Project_cost_types" localSheetId="9">#REF!</definedName>
    <definedName name="Project_cost_types">#REF!</definedName>
    <definedName name="qs" localSheetId="9"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localSheetId="9" hidden="1">#REF!</definedName>
    <definedName name="Rwvu.Japan_Capers_Ed_Pub." hidden="1">#REF!</definedName>
    <definedName name="Rwvu.KJP_CC." localSheetId="9"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9" hidden="1">#REF!</definedName>
    <definedName name="Swvu.CapersView." hidden="1">#REF!</definedName>
    <definedName name="Swvu.Japan_Capers_Ed_Pub." localSheetId="9" hidden="1">#REF!</definedName>
    <definedName name="Swvu.Japan_Capers_Ed_Pub." hidden="1">#REF!</definedName>
    <definedName name="Swvu.KJP_CC." localSheetId="9" hidden="1">#REF!</definedName>
    <definedName name="Swvu.KJP_CC." hidden="1">#REF!</definedName>
    <definedName name="Targets_Asset_Refurbishment_1" localSheetId="9">#REF!</definedName>
    <definedName name="Targets_Asset_Refurbishment_1">#REF!</definedName>
    <definedName name="Targets_Asset_Refurbishment_10" localSheetId="9">#REF!</definedName>
    <definedName name="Targets_Asset_Refurbishment_10">#REF!</definedName>
    <definedName name="Targets_Asset_Refurbishment_11" localSheetId="9">#REF!</definedName>
    <definedName name="Targets_Asset_Refurbishment_11">#REF!</definedName>
    <definedName name="Targets_Asset_Refurbishment_12" localSheetId="9">#REF!</definedName>
    <definedName name="Targets_Asset_Refurbishment_12">#REF!</definedName>
    <definedName name="Targets_Asset_Refurbishment_13" localSheetId="9">#REF!</definedName>
    <definedName name="Targets_Asset_Refurbishment_13">#REF!</definedName>
    <definedName name="Targets_Asset_Refurbishment_14" localSheetId="9">#REF!</definedName>
    <definedName name="Targets_Asset_Refurbishment_14">#REF!</definedName>
    <definedName name="Targets_Asset_Refurbishment_15" localSheetId="9">#REF!</definedName>
    <definedName name="Targets_Asset_Refurbishment_15">#REF!</definedName>
    <definedName name="Targets_Asset_Refurbishment_16" localSheetId="9">#REF!</definedName>
    <definedName name="Targets_Asset_Refurbishment_16">#REF!</definedName>
    <definedName name="Targets_Asset_Refurbishment_17" localSheetId="9">#REF!</definedName>
    <definedName name="Targets_Asset_Refurbishment_17">#REF!</definedName>
    <definedName name="Targets_Asset_Refurbishment_18" localSheetId="9">#REF!</definedName>
    <definedName name="Targets_Asset_Refurbishment_18">#REF!</definedName>
    <definedName name="Targets_Asset_Refurbishment_19" localSheetId="9">#REF!</definedName>
    <definedName name="Targets_Asset_Refurbishment_19">#REF!</definedName>
    <definedName name="Targets_Asset_Refurbishment_2" localSheetId="9">#REF!</definedName>
    <definedName name="Targets_Asset_Refurbishment_2">#REF!</definedName>
    <definedName name="Targets_Asset_Refurbishment_20" localSheetId="9">#REF!</definedName>
    <definedName name="Targets_Asset_Refurbishment_20">#REF!</definedName>
    <definedName name="Targets_Asset_Refurbishment_21" localSheetId="9">#REF!</definedName>
    <definedName name="Targets_Asset_Refurbishment_21">#REF!</definedName>
    <definedName name="Targets_Asset_Refurbishment_22" localSheetId="9">#REF!</definedName>
    <definedName name="Targets_Asset_Refurbishment_22">#REF!</definedName>
    <definedName name="Targets_Asset_Refurbishment_23" localSheetId="9">#REF!</definedName>
    <definedName name="Targets_Asset_Refurbishment_23">#REF!</definedName>
    <definedName name="Targets_Asset_Refurbishment_24" localSheetId="9">#REF!</definedName>
    <definedName name="Targets_Asset_Refurbishment_24">#REF!</definedName>
    <definedName name="Targets_Asset_Refurbishment_25" localSheetId="9">#REF!</definedName>
    <definedName name="Targets_Asset_Refurbishment_25">#REF!</definedName>
    <definedName name="Targets_Asset_Refurbishment_26" localSheetId="9">#REF!</definedName>
    <definedName name="Targets_Asset_Refurbishment_26">#REF!</definedName>
    <definedName name="Targets_Asset_Refurbishment_27" localSheetId="9">#REF!</definedName>
    <definedName name="Targets_Asset_Refurbishment_27">#REF!</definedName>
    <definedName name="Targets_Asset_Refurbishment_28" localSheetId="9">#REF!</definedName>
    <definedName name="Targets_Asset_Refurbishment_28">#REF!</definedName>
    <definedName name="Targets_Asset_Refurbishment_29" localSheetId="9">#REF!</definedName>
    <definedName name="Targets_Asset_Refurbishment_29">#REF!</definedName>
    <definedName name="Targets_Asset_Refurbishment_3" localSheetId="9">#REF!</definedName>
    <definedName name="Targets_Asset_Refurbishment_3">#REF!</definedName>
    <definedName name="Targets_Asset_Refurbishment_30" localSheetId="9">#REF!</definedName>
    <definedName name="Targets_Asset_Refurbishment_30">#REF!</definedName>
    <definedName name="Targets_Asset_Refurbishment_31" localSheetId="9">#REF!</definedName>
    <definedName name="Targets_Asset_Refurbishment_31">#REF!</definedName>
    <definedName name="Targets_Asset_Refurbishment_32" localSheetId="9">#REF!</definedName>
    <definedName name="Targets_Asset_Refurbishment_32">#REF!</definedName>
    <definedName name="Targets_Asset_Refurbishment_33" localSheetId="9">#REF!</definedName>
    <definedName name="Targets_Asset_Refurbishment_33">#REF!</definedName>
    <definedName name="Targets_Asset_Refurbishment_34" localSheetId="9">#REF!</definedName>
    <definedName name="Targets_Asset_Refurbishment_34">#REF!</definedName>
    <definedName name="Targets_Asset_Refurbishment_35" localSheetId="9">#REF!</definedName>
    <definedName name="Targets_Asset_Refurbishment_35">#REF!</definedName>
    <definedName name="Targets_Asset_Refurbishment_36" localSheetId="9">#REF!</definedName>
    <definedName name="Targets_Asset_Refurbishment_36">#REF!</definedName>
    <definedName name="Targets_Asset_Refurbishment_37" localSheetId="9">#REF!</definedName>
    <definedName name="Targets_Asset_Refurbishment_37">#REF!</definedName>
    <definedName name="Targets_Asset_Refurbishment_38" localSheetId="9">#REF!</definedName>
    <definedName name="Targets_Asset_Refurbishment_38">#REF!</definedName>
    <definedName name="Targets_Asset_Refurbishment_39" localSheetId="9">#REF!</definedName>
    <definedName name="Targets_Asset_Refurbishment_39">#REF!</definedName>
    <definedName name="Targets_Asset_Refurbishment_4" localSheetId="9">#REF!</definedName>
    <definedName name="Targets_Asset_Refurbishment_4">#REF!</definedName>
    <definedName name="Targets_Asset_Refurbishment_40" localSheetId="9">#REF!</definedName>
    <definedName name="Targets_Asset_Refurbishment_40">#REF!</definedName>
    <definedName name="Targets_Asset_Refurbishment_41" localSheetId="9">#REF!</definedName>
    <definedName name="Targets_Asset_Refurbishment_41">#REF!</definedName>
    <definedName name="Targets_Asset_Refurbishment_42" localSheetId="9">#REF!</definedName>
    <definedName name="Targets_Asset_Refurbishment_42">#REF!</definedName>
    <definedName name="Targets_Asset_Refurbishment_43" localSheetId="9">#REF!</definedName>
    <definedName name="Targets_Asset_Refurbishment_43">#REF!</definedName>
    <definedName name="Targets_Asset_Refurbishment_44" localSheetId="9">#REF!</definedName>
    <definedName name="Targets_Asset_Refurbishment_44">#REF!</definedName>
    <definedName name="Targets_Asset_Refurbishment_45" localSheetId="9">#REF!</definedName>
    <definedName name="Targets_Asset_Refurbishment_45">#REF!</definedName>
    <definedName name="Targets_Asset_Refurbishment_46" localSheetId="9">#REF!</definedName>
    <definedName name="Targets_Asset_Refurbishment_46">#REF!</definedName>
    <definedName name="Targets_Asset_Refurbishment_47" localSheetId="9">#REF!</definedName>
    <definedName name="Targets_Asset_Refurbishment_47">#REF!</definedName>
    <definedName name="Targets_Asset_Refurbishment_48" localSheetId="9">#REF!</definedName>
    <definedName name="Targets_Asset_Refurbishment_48">#REF!</definedName>
    <definedName name="Targets_Asset_Refurbishment_49" localSheetId="9">#REF!</definedName>
    <definedName name="Targets_Asset_Refurbishment_49">#REF!</definedName>
    <definedName name="Targets_Asset_Refurbishment_5" localSheetId="9">#REF!</definedName>
    <definedName name="Targets_Asset_Refurbishment_5">#REF!</definedName>
    <definedName name="Targets_Asset_Refurbishment_50" localSheetId="9">#REF!</definedName>
    <definedName name="Targets_Asset_Refurbishment_50">#REF!</definedName>
    <definedName name="Targets_Asset_Refurbishment_51" localSheetId="9">#REF!</definedName>
    <definedName name="Targets_Asset_Refurbishment_51">#REF!</definedName>
    <definedName name="Targets_Asset_Refurbishment_52" localSheetId="9">#REF!</definedName>
    <definedName name="Targets_Asset_Refurbishment_52">#REF!</definedName>
    <definedName name="Targets_Asset_Refurbishment_53" localSheetId="9">#REF!</definedName>
    <definedName name="Targets_Asset_Refurbishment_53">#REF!</definedName>
    <definedName name="Targets_Asset_Refurbishment_54" localSheetId="9">#REF!</definedName>
    <definedName name="Targets_Asset_Refurbishment_54">#REF!</definedName>
    <definedName name="Targets_Asset_Refurbishment_55" localSheetId="9">#REF!</definedName>
    <definedName name="Targets_Asset_Refurbishment_55">#REF!</definedName>
    <definedName name="Targets_Asset_Refurbishment_56" localSheetId="9">#REF!</definedName>
    <definedName name="Targets_Asset_Refurbishment_56">#REF!</definedName>
    <definedName name="Targets_Asset_Refurbishment_57" localSheetId="9">#REF!</definedName>
    <definedName name="Targets_Asset_Refurbishment_57">#REF!</definedName>
    <definedName name="Targets_Asset_Refurbishment_58" localSheetId="9">#REF!</definedName>
    <definedName name="Targets_Asset_Refurbishment_58">#REF!</definedName>
    <definedName name="Targets_Asset_Refurbishment_59" localSheetId="9">#REF!</definedName>
    <definedName name="Targets_Asset_Refurbishment_59">#REF!</definedName>
    <definedName name="Targets_Asset_Refurbishment_6" localSheetId="9">#REF!</definedName>
    <definedName name="Targets_Asset_Refurbishment_6">#REF!</definedName>
    <definedName name="Targets_Asset_Refurbishment_60" localSheetId="9">#REF!</definedName>
    <definedName name="Targets_Asset_Refurbishment_60">#REF!</definedName>
    <definedName name="Targets_Asset_Refurbishment_61" localSheetId="9">#REF!</definedName>
    <definedName name="Targets_Asset_Refurbishment_61">#REF!</definedName>
    <definedName name="Targets_Asset_Refurbishment_7" localSheetId="9">#REF!</definedName>
    <definedName name="Targets_Asset_Refurbishment_7">#REF!</definedName>
    <definedName name="Targets_Asset_Refurbishment_8" localSheetId="9">#REF!</definedName>
    <definedName name="Targets_Asset_Refurbishment_8">#REF!</definedName>
    <definedName name="Targets_Asset_Refurbishment_9" localSheetId="9">#REF!</definedName>
    <definedName name="Targets_Asset_Refurbishment_9">#REF!</definedName>
    <definedName name="Targets_Asset_Refurbishment_PostRef_1" localSheetId="9">#REF!</definedName>
    <definedName name="Targets_Asset_Refurbishment_PostRef_1">#REF!</definedName>
    <definedName name="Targets_Asset_Refurbishment_PostRef_10" localSheetId="9">#REF!</definedName>
    <definedName name="Targets_Asset_Refurbishment_PostRef_10">#REF!</definedName>
    <definedName name="Targets_Asset_Refurbishment_PostRef_11" localSheetId="9">#REF!</definedName>
    <definedName name="Targets_Asset_Refurbishment_PostRef_11">#REF!</definedName>
    <definedName name="Targets_Asset_Refurbishment_PostRef_12" localSheetId="9">#REF!</definedName>
    <definedName name="Targets_Asset_Refurbishment_PostRef_12">#REF!</definedName>
    <definedName name="Targets_Asset_Refurbishment_PostRef_13" localSheetId="9">#REF!</definedName>
    <definedName name="Targets_Asset_Refurbishment_PostRef_13">#REF!</definedName>
    <definedName name="Targets_Asset_Refurbishment_PostRef_14" localSheetId="9">#REF!</definedName>
    <definedName name="Targets_Asset_Refurbishment_PostRef_14">#REF!</definedName>
    <definedName name="Targets_Asset_Refurbishment_PostRef_15" localSheetId="9">#REF!</definedName>
    <definedName name="Targets_Asset_Refurbishment_PostRef_15">#REF!</definedName>
    <definedName name="Targets_Asset_Refurbishment_PostRef_16" localSheetId="9">#REF!</definedName>
    <definedName name="Targets_Asset_Refurbishment_PostRef_16">#REF!</definedName>
    <definedName name="Targets_Asset_Refurbishment_PostRef_17" localSheetId="9">#REF!</definedName>
    <definedName name="Targets_Asset_Refurbishment_PostRef_17">#REF!</definedName>
    <definedName name="Targets_Asset_Refurbishment_PostRef_18" localSheetId="9">#REF!</definedName>
    <definedName name="Targets_Asset_Refurbishment_PostRef_18">#REF!</definedName>
    <definedName name="Targets_Asset_Refurbishment_PostRef_19" localSheetId="9">#REF!</definedName>
    <definedName name="Targets_Asset_Refurbishment_PostRef_19">#REF!</definedName>
    <definedName name="Targets_Asset_Refurbishment_PostRef_2" localSheetId="9">#REF!</definedName>
    <definedName name="Targets_Asset_Refurbishment_PostRef_2">#REF!</definedName>
    <definedName name="Targets_Asset_Refurbishment_PostRef_20" localSheetId="9">#REF!</definedName>
    <definedName name="Targets_Asset_Refurbishment_PostRef_20">#REF!</definedName>
    <definedName name="Targets_Asset_Refurbishment_PostRef_21" localSheetId="9">#REF!</definedName>
    <definedName name="Targets_Asset_Refurbishment_PostRef_21">#REF!</definedName>
    <definedName name="Targets_Asset_Refurbishment_PostRef_22" localSheetId="9">#REF!</definedName>
    <definedName name="Targets_Asset_Refurbishment_PostRef_22">#REF!</definedName>
    <definedName name="Targets_Asset_Refurbishment_PostRef_23" localSheetId="9">#REF!</definedName>
    <definedName name="Targets_Asset_Refurbishment_PostRef_23">#REF!</definedName>
    <definedName name="Targets_Asset_Refurbishment_PostRef_24" localSheetId="9">#REF!</definedName>
    <definedName name="Targets_Asset_Refurbishment_PostRef_24">#REF!</definedName>
    <definedName name="Targets_Asset_Refurbishment_PostRef_25" localSheetId="9">#REF!</definedName>
    <definedName name="Targets_Asset_Refurbishment_PostRef_25">#REF!</definedName>
    <definedName name="Targets_Asset_Refurbishment_PostRef_26" localSheetId="9">#REF!</definedName>
    <definedName name="Targets_Asset_Refurbishment_PostRef_26">#REF!</definedName>
    <definedName name="Targets_Asset_Refurbishment_PostRef_27" localSheetId="9">#REF!</definedName>
    <definedName name="Targets_Asset_Refurbishment_PostRef_27">#REF!</definedName>
    <definedName name="Targets_Asset_Refurbishment_PostRef_28" localSheetId="9">#REF!</definedName>
    <definedName name="Targets_Asset_Refurbishment_PostRef_28">#REF!</definedName>
    <definedName name="Targets_Asset_Refurbishment_PostRef_29" localSheetId="9">#REF!</definedName>
    <definedName name="Targets_Asset_Refurbishment_PostRef_29">#REF!</definedName>
    <definedName name="Targets_Asset_Refurbishment_PostRef_3" localSheetId="9">#REF!</definedName>
    <definedName name="Targets_Asset_Refurbishment_PostRef_3">#REF!</definedName>
    <definedName name="Targets_Asset_Refurbishment_PostRef_30" localSheetId="9">#REF!</definedName>
    <definedName name="Targets_Asset_Refurbishment_PostRef_30">#REF!</definedName>
    <definedName name="Targets_Asset_Refurbishment_PostRef_31" localSheetId="9">#REF!</definedName>
    <definedName name="Targets_Asset_Refurbishment_PostRef_31">#REF!</definedName>
    <definedName name="Targets_Asset_Refurbishment_PostRef_32" localSheetId="9">#REF!</definedName>
    <definedName name="Targets_Asset_Refurbishment_PostRef_32">#REF!</definedName>
    <definedName name="Targets_Asset_Refurbishment_PostRef_33" localSheetId="9">#REF!</definedName>
    <definedName name="Targets_Asset_Refurbishment_PostRef_33">#REF!</definedName>
    <definedName name="Targets_Asset_Refurbishment_PostRef_34" localSheetId="9">#REF!</definedName>
    <definedName name="Targets_Asset_Refurbishment_PostRef_34">#REF!</definedName>
    <definedName name="Targets_Asset_Refurbishment_PostRef_35" localSheetId="9">#REF!</definedName>
    <definedName name="Targets_Asset_Refurbishment_PostRef_35">#REF!</definedName>
    <definedName name="Targets_Asset_Refurbishment_PostRef_36" localSheetId="9">#REF!</definedName>
    <definedName name="Targets_Asset_Refurbishment_PostRef_36">#REF!</definedName>
    <definedName name="Targets_Asset_Refurbishment_PostRef_37" localSheetId="9">#REF!</definedName>
    <definedName name="Targets_Asset_Refurbishment_PostRef_37">#REF!</definedName>
    <definedName name="Targets_Asset_Refurbishment_PostRef_38" localSheetId="9">#REF!</definedName>
    <definedName name="Targets_Asset_Refurbishment_PostRef_38">#REF!</definedName>
    <definedName name="Targets_Asset_Refurbishment_PostRef_39" localSheetId="9">#REF!</definedName>
    <definedName name="Targets_Asset_Refurbishment_PostRef_39">#REF!</definedName>
    <definedName name="Targets_Asset_Refurbishment_PostRef_4" localSheetId="9">#REF!</definedName>
    <definedName name="Targets_Asset_Refurbishment_PostRef_4">#REF!</definedName>
    <definedName name="Targets_Asset_Refurbishment_PostRef_40" localSheetId="9">#REF!</definedName>
    <definedName name="Targets_Asset_Refurbishment_PostRef_40">#REF!</definedName>
    <definedName name="Targets_Asset_Refurbishment_PostRef_41" localSheetId="9">#REF!</definedName>
    <definedName name="Targets_Asset_Refurbishment_PostRef_41">#REF!</definedName>
    <definedName name="Targets_Asset_Refurbishment_PostRef_42" localSheetId="9">#REF!</definedName>
    <definedName name="Targets_Asset_Refurbishment_PostRef_42">#REF!</definedName>
    <definedName name="Targets_Asset_Refurbishment_PostRef_43" localSheetId="9">#REF!</definedName>
    <definedName name="Targets_Asset_Refurbishment_PostRef_43">#REF!</definedName>
    <definedName name="Targets_Asset_Refurbishment_PostRef_44" localSheetId="9">#REF!</definedName>
    <definedName name="Targets_Asset_Refurbishment_PostRef_44">#REF!</definedName>
    <definedName name="Targets_Asset_Refurbishment_PostRef_45" localSheetId="9">#REF!</definedName>
    <definedName name="Targets_Asset_Refurbishment_PostRef_45">#REF!</definedName>
    <definedName name="Targets_Asset_Refurbishment_PostRef_46" localSheetId="9">#REF!</definedName>
    <definedName name="Targets_Asset_Refurbishment_PostRef_46">#REF!</definedName>
    <definedName name="Targets_Asset_Refurbishment_PostRef_47" localSheetId="9">#REF!</definedName>
    <definedName name="Targets_Asset_Refurbishment_PostRef_47">#REF!</definedName>
    <definedName name="Targets_Asset_Refurbishment_PostRef_48" localSheetId="9">#REF!</definedName>
    <definedName name="Targets_Asset_Refurbishment_PostRef_48">#REF!</definedName>
    <definedName name="Targets_Asset_Refurbishment_PostRef_49" localSheetId="9">#REF!</definedName>
    <definedName name="Targets_Asset_Refurbishment_PostRef_49">#REF!</definedName>
    <definedName name="Targets_Asset_Refurbishment_PostRef_5" localSheetId="9">#REF!</definedName>
    <definedName name="Targets_Asset_Refurbishment_PostRef_5">#REF!</definedName>
    <definedName name="Targets_Asset_Refurbishment_PostRef_50" localSheetId="9">#REF!</definedName>
    <definedName name="Targets_Asset_Refurbishment_PostRef_50">#REF!</definedName>
    <definedName name="Targets_Asset_Refurbishment_PostRef_51" localSheetId="9">#REF!</definedName>
    <definedName name="Targets_Asset_Refurbishment_PostRef_51">#REF!</definedName>
    <definedName name="Targets_Asset_Refurbishment_PostRef_52" localSheetId="9">#REF!</definedName>
    <definedName name="Targets_Asset_Refurbishment_PostRef_52">#REF!</definedName>
    <definedName name="Targets_Asset_Refurbishment_PostRef_53" localSheetId="9">#REF!</definedName>
    <definedName name="Targets_Asset_Refurbishment_PostRef_53">#REF!</definedName>
    <definedName name="Targets_Asset_Refurbishment_PostRef_54" localSheetId="9">#REF!</definedName>
    <definedName name="Targets_Asset_Refurbishment_PostRef_54">#REF!</definedName>
    <definedName name="Targets_Asset_Refurbishment_PostRef_55" localSheetId="9">#REF!</definedName>
    <definedName name="Targets_Asset_Refurbishment_PostRef_55">#REF!</definedName>
    <definedName name="Targets_Asset_Refurbishment_PostRef_56" localSheetId="9">#REF!</definedName>
    <definedName name="Targets_Asset_Refurbishment_PostRef_56">#REF!</definedName>
    <definedName name="Targets_Asset_Refurbishment_PostRef_57" localSheetId="9">#REF!</definedName>
    <definedName name="Targets_Asset_Refurbishment_PostRef_57">#REF!</definedName>
    <definedName name="Targets_Asset_Refurbishment_PostRef_58" localSheetId="9">#REF!</definedName>
    <definedName name="Targets_Asset_Refurbishment_PostRef_58">#REF!</definedName>
    <definedName name="Targets_Asset_Refurbishment_PostRef_59" localSheetId="9">#REF!</definedName>
    <definedName name="Targets_Asset_Refurbishment_PostRef_59">#REF!</definedName>
    <definedName name="Targets_Asset_Refurbishment_PostRef_6" localSheetId="9">#REF!</definedName>
    <definedName name="Targets_Asset_Refurbishment_PostRef_6">#REF!</definedName>
    <definedName name="Targets_Asset_Refurbishment_PostRef_60" localSheetId="9">#REF!</definedName>
    <definedName name="Targets_Asset_Refurbishment_PostRef_60">#REF!</definedName>
    <definedName name="Targets_Asset_Refurbishment_PostRef_61" localSheetId="9">#REF!</definedName>
    <definedName name="Targets_Asset_Refurbishment_PostRef_61">#REF!</definedName>
    <definedName name="Targets_Asset_Refurbishment_PostRef_7" localSheetId="9">#REF!</definedName>
    <definedName name="Targets_Asset_Refurbishment_PostRef_7">#REF!</definedName>
    <definedName name="Targets_Asset_Refurbishment_PostRef_8" localSheetId="9">#REF!</definedName>
    <definedName name="Targets_Asset_Refurbishment_PostRef_8">#REF!</definedName>
    <definedName name="Targets_Asset_Refurbishment_PostRef_9" localSheetId="9">#REF!</definedName>
    <definedName name="Targets_Asset_Refurbishment_PostRef_9">#REF!</definedName>
    <definedName name="Targets_Asset_Replacement_Additions_1" localSheetId="9">#REF!</definedName>
    <definedName name="Targets_Asset_Replacement_Additions_1">#REF!</definedName>
    <definedName name="Targets_Asset_Replacement_Additions_10" localSheetId="9">#REF!</definedName>
    <definedName name="Targets_Asset_Replacement_Additions_10">#REF!</definedName>
    <definedName name="Targets_Asset_Replacement_Additions_11" localSheetId="9">#REF!</definedName>
    <definedName name="Targets_Asset_Replacement_Additions_11">#REF!</definedName>
    <definedName name="Targets_Asset_Replacement_Additions_12" localSheetId="9">#REF!</definedName>
    <definedName name="Targets_Asset_Replacement_Additions_12">#REF!</definedName>
    <definedName name="Targets_Asset_Replacement_Additions_13" localSheetId="9">#REF!</definedName>
    <definedName name="Targets_Asset_Replacement_Additions_13">#REF!</definedName>
    <definedName name="Targets_Asset_Replacement_Additions_14" localSheetId="9">#REF!</definedName>
    <definedName name="Targets_Asset_Replacement_Additions_14">#REF!</definedName>
    <definedName name="Targets_Asset_Replacement_Additions_15" localSheetId="9">#REF!</definedName>
    <definedName name="Targets_Asset_Replacement_Additions_15">#REF!</definedName>
    <definedName name="Targets_Asset_Replacement_Additions_16" localSheetId="9">#REF!</definedName>
    <definedName name="Targets_Asset_Replacement_Additions_16">#REF!</definedName>
    <definedName name="Targets_Asset_Replacement_Additions_17" localSheetId="9">#REF!</definedName>
    <definedName name="Targets_Asset_Replacement_Additions_17">#REF!</definedName>
    <definedName name="Targets_Asset_Replacement_Additions_18" localSheetId="9">#REF!</definedName>
    <definedName name="Targets_Asset_Replacement_Additions_18">#REF!</definedName>
    <definedName name="Targets_Asset_Replacement_Additions_19" localSheetId="9">#REF!</definedName>
    <definedName name="Targets_Asset_Replacement_Additions_19">#REF!</definedName>
    <definedName name="Targets_Asset_Replacement_Additions_2" localSheetId="9">#REF!</definedName>
    <definedName name="Targets_Asset_Replacement_Additions_2">#REF!</definedName>
    <definedName name="Targets_Asset_Replacement_Additions_20" localSheetId="9">#REF!</definedName>
    <definedName name="Targets_Asset_Replacement_Additions_20">#REF!</definedName>
    <definedName name="Targets_Asset_Replacement_Additions_21" localSheetId="9">#REF!</definedName>
    <definedName name="Targets_Asset_Replacement_Additions_21">#REF!</definedName>
    <definedName name="Targets_Asset_Replacement_Additions_22" localSheetId="9">#REF!</definedName>
    <definedName name="Targets_Asset_Replacement_Additions_22">#REF!</definedName>
    <definedName name="Targets_Asset_Replacement_Additions_23" localSheetId="9">#REF!</definedName>
    <definedName name="Targets_Asset_Replacement_Additions_23">#REF!</definedName>
    <definedName name="Targets_Asset_Replacement_Additions_24" localSheetId="9">#REF!</definedName>
    <definedName name="Targets_Asset_Replacement_Additions_24">#REF!</definedName>
    <definedName name="Targets_Asset_Replacement_Additions_25" localSheetId="9">#REF!</definedName>
    <definedName name="Targets_Asset_Replacement_Additions_25">#REF!</definedName>
    <definedName name="Targets_Asset_Replacement_Additions_26" localSheetId="9">#REF!</definedName>
    <definedName name="Targets_Asset_Replacement_Additions_26">#REF!</definedName>
    <definedName name="Targets_Asset_Replacement_Additions_27" localSheetId="9">#REF!</definedName>
    <definedName name="Targets_Asset_Replacement_Additions_27">#REF!</definedName>
    <definedName name="Targets_Asset_Replacement_Additions_28" localSheetId="9">#REF!</definedName>
    <definedName name="Targets_Asset_Replacement_Additions_28">#REF!</definedName>
    <definedName name="Targets_Asset_Replacement_Additions_29" localSheetId="9">#REF!</definedName>
    <definedName name="Targets_Asset_Replacement_Additions_29">#REF!</definedName>
    <definedName name="Targets_Asset_Replacement_Additions_3" localSheetId="9">#REF!</definedName>
    <definedName name="Targets_Asset_Replacement_Additions_3">#REF!</definedName>
    <definedName name="Targets_Asset_Replacement_Additions_30" localSheetId="9">#REF!</definedName>
    <definedName name="Targets_Asset_Replacement_Additions_30">#REF!</definedName>
    <definedName name="Targets_Asset_Replacement_Additions_31" localSheetId="9">#REF!</definedName>
    <definedName name="Targets_Asset_Replacement_Additions_31">#REF!</definedName>
    <definedName name="Targets_Asset_Replacement_Additions_32" localSheetId="9">#REF!</definedName>
    <definedName name="Targets_Asset_Replacement_Additions_32">#REF!</definedName>
    <definedName name="Targets_Asset_Replacement_Additions_33" localSheetId="9">#REF!</definedName>
    <definedName name="Targets_Asset_Replacement_Additions_33">#REF!</definedName>
    <definedName name="Targets_Asset_Replacement_Additions_34" localSheetId="9">#REF!</definedName>
    <definedName name="Targets_Asset_Replacement_Additions_34">#REF!</definedName>
    <definedName name="Targets_Asset_Replacement_Additions_35" localSheetId="9">#REF!</definedName>
    <definedName name="Targets_Asset_Replacement_Additions_35">#REF!</definedName>
    <definedName name="Targets_Asset_Replacement_Additions_36" localSheetId="9">#REF!</definedName>
    <definedName name="Targets_Asset_Replacement_Additions_36">#REF!</definedName>
    <definedName name="Targets_Asset_Replacement_Additions_37" localSheetId="9">#REF!</definedName>
    <definedName name="Targets_Asset_Replacement_Additions_37">#REF!</definedName>
    <definedName name="Targets_Asset_Replacement_Additions_38" localSheetId="9">#REF!</definedName>
    <definedName name="Targets_Asset_Replacement_Additions_38">#REF!</definedName>
    <definedName name="Targets_Asset_Replacement_Additions_39" localSheetId="9">#REF!</definedName>
    <definedName name="Targets_Asset_Replacement_Additions_39">#REF!</definedName>
    <definedName name="Targets_Asset_Replacement_Additions_4" localSheetId="9">#REF!</definedName>
    <definedName name="Targets_Asset_Replacement_Additions_4">#REF!</definedName>
    <definedName name="Targets_Asset_Replacement_Additions_40" localSheetId="9">#REF!</definedName>
    <definedName name="Targets_Asset_Replacement_Additions_40">#REF!</definedName>
    <definedName name="Targets_Asset_Replacement_Additions_41" localSheetId="9">#REF!</definedName>
    <definedName name="Targets_Asset_Replacement_Additions_41">#REF!</definedName>
    <definedName name="Targets_Asset_Replacement_Additions_42" localSheetId="9">#REF!</definedName>
    <definedName name="Targets_Asset_Replacement_Additions_42">#REF!</definedName>
    <definedName name="Targets_Asset_Replacement_Additions_43" localSheetId="9">#REF!</definedName>
    <definedName name="Targets_Asset_Replacement_Additions_43">#REF!</definedName>
    <definedName name="Targets_Asset_Replacement_Additions_44" localSheetId="9">#REF!</definedName>
    <definedName name="Targets_Asset_Replacement_Additions_44">#REF!</definedName>
    <definedName name="Targets_Asset_Replacement_Additions_45" localSheetId="9">#REF!</definedName>
    <definedName name="Targets_Asset_Replacement_Additions_45">#REF!</definedName>
    <definedName name="Targets_Asset_Replacement_Additions_46" localSheetId="9">#REF!</definedName>
    <definedName name="Targets_Asset_Replacement_Additions_46">#REF!</definedName>
    <definedName name="Targets_Asset_Replacement_Additions_47" localSheetId="9">#REF!</definedName>
    <definedName name="Targets_Asset_Replacement_Additions_47">#REF!</definedName>
    <definedName name="Targets_Asset_Replacement_Additions_48" localSheetId="9">#REF!</definedName>
    <definedName name="Targets_Asset_Replacement_Additions_48">#REF!</definedName>
    <definedName name="Targets_Asset_Replacement_Additions_49" localSheetId="9">#REF!</definedName>
    <definedName name="Targets_Asset_Replacement_Additions_49">#REF!</definedName>
    <definedName name="Targets_Asset_Replacement_Additions_5" localSheetId="9">#REF!</definedName>
    <definedName name="Targets_Asset_Replacement_Additions_5">#REF!</definedName>
    <definedName name="Targets_Asset_Replacement_Additions_50" localSheetId="9">#REF!</definedName>
    <definedName name="Targets_Asset_Replacement_Additions_50">#REF!</definedName>
    <definedName name="Targets_Asset_Replacement_Additions_51" localSheetId="9">#REF!</definedName>
    <definedName name="Targets_Asset_Replacement_Additions_51">#REF!</definedName>
    <definedName name="Targets_Asset_Replacement_Additions_52" localSheetId="9">#REF!</definedName>
    <definedName name="Targets_Asset_Replacement_Additions_52">#REF!</definedName>
    <definedName name="Targets_Asset_Replacement_Additions_53" localSheetId="9">#REF!</definedName>
    <definedName name="Targets_Asset_Replacement_Additions_53">#REF!</definedName>
    <definedName name="Targets_Asset_Replacement_Additions_54" localSheetId="9">#REF!</definedName>
    <definedName name="Targets_Asset_Replacement_Additions_54">#REF!</definedName>
    <definedName name="Targets_Asset_Replacement_Additions_55" localSheetId="9">#REF!</definedName>
    <definedName name="Targets_Asset_Replacement_Additions_55">#REF!</definedName>
    <definedName name="Targets_Asset_Replacement_Additions_56" localSheetId="9">#REF!</definedName>
    <definedName name="Targets_Asset_Replacement_Additions_56">#REF!</definedName>
    <definedName name="Targets_Asset_Replacement_Additions_57" localSheetId="9">#REF!</definedName>
    <definedName name="Targets_Asset_Replacement_Additions_57">#REF!</definedName>
    <definedName name="Targets_Asset_Replacement_Additions_58" localSheetId="9">#REF!</definedName>
    <definedName name="Targets_Asset_Replacement_Additions_58">#REF!</definedName>
    <definedName name="Targets_Asset_Replacement_Additions_59" localSheetId="9">#REF!</definedName>
    <definedName name="Targets_Asset_Replacement_Additions_59">#REF!</definedName>
    <definedName name="Targets_Asset_Replacement_Additions_6" localSheetId="9">#REF!</definedName>
    <definedName name="Targets_Asset_Replacement_Additions_6">#REF!</definedName>
    <definedName name="Targets_Asset_Replacement_Additions_60" localSheetId="9">#REF!</definedName>
    <definedName name="Targets_Asset_Replacement_Additions_60">#REF!</definedName>
    <definedName name="Targets_Asset_Replacement_Additions_61" localSheetId="9">#REF!</definedName>
    <definedName name="Targets_Asset_Replacement_Additions_61">#REF!</definedName>
    <definedName name="Targets_Asset_Replacement_Additions_7" localSheetId="9">#REF!</definedName>
    <definedName name="Targets_Asset_Replacement_Additions_7">#REF!</definedName>
    <definedName name="Targets_Asset_Replacement_Additions_8" localSheetId="9">#REF!</definedName>
    <definedName name="Targets_Asset_Replacement_Additions_8">#REF!</definedName>
    <definedName name="Targets_Asset_Replacement_Additions_9" localSheetId="9">#REF!</definedName>
    <definedName name="Targets_Asset_Replacement_Additions_9">#REF!</definedName>
    <definedName name="Targets_Asset_Replacement_Removals_1" localSheetId="9">#REF!</definedName>
    <definedName name="Targets_Asset_Replacement_Removals_1">#REF!</definedName>
    <definedName name="Targets_Asset_Replacement_Removals_10" localSheetId="9">#REF!</definedName>
    <definedName name="Targets_Asset_Replacement_Removals_10">#REF!</definedName>
    <definedName name="Targets_Asset_Replacement_Removals_11" localSheetId="9">#REF!</definedName>
    <definedName name="Targets_Asset_Replacement_Removals_11">#REF!</definedName>
    <definedName name="Targets_Asset_Replacement_Removals_12" localSheetId="9">#REF!</definedName>
    <definedName name="Targets_Asset_Replacement_Removals_12">#REF!</definedName>
    <definedName name="Targets_Asset_Replacement_Removals_13" localSheetId="9">#REF!</definedName>
    <definedName name="Targets_Asset_Replacement_Removals_13">#REF!</definedName>
    <definedName name="Targets_Asset_Replacement_Removals_14" localSheetId="9">#REF!</definedName>
    <definedName name="Targets_Asset_Replacement_Removals_14">#REF!</definedName>
    <definedName name="Targets_Asset_Replacement_Removals_15" localSheetId="9">#REF!</definedName>
    <definedName name="Targets_Asset_Replacement_Removals_15">#REF!</definedName>
    <definedName name="Targets_Asset_Replacement_Removals_16" localSheetId="9">#REF!</definedName>
    <definedName name="Targets_Asset_Replacement_Removals_16">#REF!</definedName>
    <definedName name="Targets_Asset_Replacement_Removals_17" localSheetId="9">#REF!</definedName>
    <definedName name="Targets_Asset_Replacement_Removals_17">#REF!</definedName>
    <definedName name="Targets_Asset_Replacement_Removals_18" localSheetId="9">#REF!</definedName>
    <definedName name="Targets_Asset_Replacement_Removals_18">#REF!</definedName>
    <definedName name="Targets_Asset_Replacement_Removals_19" localSheetId="9">#REF!</definedName>
    <definedName name="Targets_Asset_Replacement_Removals_19">#REF!</definedName>
    <definedName name="Targets_Asset_Replacement_Removals_2" localSheetId="9">#REF!</definedName>
    <definedName name="Targets_Asset_Replacement_Removals_2">#REF!</definedName>
    <definedName name="Targets_Asset_Replacement_Removals_20" localSheetId="9">#REF!</definedName>
    <definedName name="Targets_Asset_Replacement_Removals_20">#REF!</definedName>
    <definedName name="Targets_Asset_Replacement_Removals_21" localSheetId="9">#REF!</definedName>
    <definedName name="Targets_Asset_Replacement_Removals_21">#REF!</definedName>
    <definedName name="Targets_Asset_Replacement_Removals_22" localSheetId="9">#REF!</definedName>
    <definedName name="Targets_Asset_Replacement_Removals_22">#REF!</definedName>
    <definedName name="Targets_Asset_Replacement_Removals_23" localSheetId="9">#REF!</definedName>
    <definedName name="Targets_Asset_Replacement_Removals_23">#REF!</definedName>
    <definedName name="Targets_Asset_Replacement_Removals_24" localSheetId="9">#REF!</definedName>
    <definedName name="Targets_Asset_Replacement_Removals_24">#REF!</definedName>
    <definedName name="Targets_Asset_Replacement_Removals_25" localSheetId="9">#REF!</definedName>
    <definedName name="Targets_Asset_Replacement_Removals_25">#REF!</definedName>
    <definedName name="Targets_Asset_Replacement_Removals_26" localSheetId="9">#REF!</definedName>
    <definedName name="Targets_Asset_Replacement_Removals_26">#REF!</definedName>
    <definedName name="Targets_Asset_Replacement_Removals_27" localSheetId="9">#REF!</definedName>
    <definedName name="Targets_Asset_Replacement_Removals_27">#REF!</definedName>
    <definedName name="Targets_Asset_Replacement_Removals_28" localSheetId="9">#REF!</definedName>
    <definedName name="Targets_Asset_Replacement_Removals_28">#REF!</definedName>
    <definedName name="Targets_Asset_Replacement_Removals_29" localSheetId="9">#REF!</definedName>
    <definedName name="Targets_Asset_Replacement_Removals_29">#REF!</definedName>
    <definedName name="Targets_Asset_Replacement_Removals_3" localSheetId="9">#REF!</definedName>
    <definedName name="Targets_Asset_Replacement_Removals_3">#REF!</definedName>
    <definedName name="Targets_Asset_Replacement_Removals_30" localSheetId="9">#REF!</definedName>
    <definedName name="Targets_Asset_Replacement_Removals_30">#REF!</definedName>
    <definedName name="Targets_Asset_Replacement_Removals_31" localSheetId="9">#REF!</definedName>
    <definedName name="Targets_Asset_Replacement_Removals_31">#REF!</definedName>
    <definedName name="Targets_Asset_Replacement_Removals_32" localSheetId="9">#REF!</definedName>
    <definedName name="Targets_Asset_Replacement_Removals_32">#REF!</definedName>
    <definedName name="Targets_Asset_Replacement_Removals_33" localSheetId="9">#REF!</definedName>
    <definedName name="Targets_Asset_Replacement_Removals_33">#REF!</definedName>
    <definedName name="Targets_Asset_Replacement_Removals_34" localSheetId="9">#REF!</definedName>
    <definedName name="Targets_Asset_Replacement_Removals_34">#REF!</definedName>
    <definedName name="Targets_Asset_Replacement_Removals_35" localSheetId="9">#REF!</definedName>
    <definedName name="Targets_Asset_Replacement_Removals_35">#REF!</definedName>
    <definedName name="Targets_Asset_Replacement_Removals_36" localSheetId="9">#REF!</definedName>
    <definedName name="Targets_Asset_Replacement_Removals_36">#REF!</definedName>
    <definedName name="Targets_Asset_Replacement_Removals_37" localSheetId="9">#REF!</definedName>
    <definedName name="Targets_Asset_Replacement_Removals_37">#REF!</definedName>
    <definedName name="Targets_Asset_Replacement_Removals_38" localSheetId="9">#REF!</definedName>
    <definedName name="Targets_Asset_Replacement_Removals_38">#REF!</definedName>
    <definedName name="Targets_Asset_Replacement_Removals_39" localSheetId="9">#REF!</definedName>
    <definedName name="Targets_Asset_Replacement_Removals_39">#REF!</definedName>
    <definedName name="Targets_Asset_Replacement_Removals_4" localSheetId="9">#REF!</definedName>
    <definedName name="Targets_Asset_Replacement_Removals_4">#REF!</definedName>
    <definedName name="Targets_Asset_Replacement_Removals_40" localSheetId="9">#REF!</definedName>
    <definedName name="Targets_Asset_Replacement_Removals_40">#REF!</definedName>
    <definedName name="Targets_Asset_Replacement_Removals_41" localSheetId="9">#REF!</definedName>
    <definedName name="Targets_Asset_Replacement_Removals_41">#REF!</definedName>
    <definedName name="Targets_Asset_Replacement_Removals_42" localSheetId="9">#REF!</definedName>
    <definedName name="Targets_Asset_Replacement_Removals_42">#REF!</definedName>
    <definedName name="Targets_Asset_Replacement_Removals_43" localSheetId="9">#REF!</definedName>
    <definedName name="Targets_Asset_Replacement_Removals_43">#REF!</definedName>
    <definedName name="Targets_Asset_Replacement_Removals_44" localSheetId="9">#REF!</definedName>
    <definedName name="Targets_Asset_Replacement_Removals_44">#REF!</definedName>
    <definedName name="Targets_Asset_Replacement_Removals_45" localSheetId="9">#REF!</definedName>
    <definedName name="Targets_Asset_Replacement_Removals_45">#REF!</definedName>
    <definedName name="Targets_Asset_Replacement_Removals_46" localSheetId="9">#REF!</definedName>
    <definedName name="Targets_Asset_Replacement_Removals_46">#REF!</definedName>
    <definedName name="Targets_Asset_Replacement_Removals_47" localSheetId="9">#REF!</definedName>
    <definedName name="Targets_Asset_Replacement_Removals_47">#REF!</definedName>
    <definedName name="Targets_Asset_Replacement_Removals_48" localSheetId="9">#REF!</definedName>
    <definedName name="Targets_Asset_Replacement_Removals_48">#REF!</definedName>
    <definedName name="Targets_Asset_Replacement_Removals_49" localSheetId="9">#REF!</definedName>
    <definedName name="Targets_Asset_Replacement_Removals_49">#REF!</definedName>
    <definedName name="Targets_Asset_Replacement_Removals_5" localSheetId="9">#REF!</definedName>
    <definedName name="Targets_Asset_Replacement_Removals_5">#REF!</definedName>
    <definedName name="Targets_Asset_Replacement_Removals_50" localSheetId="9">#REF!</definedName>
    <definedName name="Targets_Asset_Replacement_Removals_50">#REF!</definedName>
    <definedName name="Targets_Asset_Replacement_Removals_51" localSheetId="9">#REF!</definedName>
    <definedName name="Targets_Asset_Replacement_Removals_51">#REF!</definedName>
    <definedName name="Targets_Asset_Replacement_Removals_52" localSheetId="9">#REF!</definedName>
    <definedName name="Targets_Asset_Replacement_Removals_52">#REF!</definedName>
    <definedName name="Targets_Asset_Replacement_Removals_53" localSheetId="9">#REF!</definedName>
    <definedName name="Targets_Asset_Replacement_Removals_53">#REF!</definedName>
    <definedName name="Targets_Asset_Replacement_Removals_54" localSheetId="9">#REF!</definedName>
    <definedName name="Targets_Asset_Replacement_Removals_54">#REF!</definedName>
    <definedName name="Targets_Asset_Replacement_Removals_55" localSheetId="9">#REF!</definedName>
    <definedName name="Targets_Asset_Replacement_Removals_55">#REF!</definedName>
    <definedName name="Targets_Asset_Replacement_Removals_56" localSheetId="9">#REF!</definedName>
    <definedName name="Targets_Asset_Replacement_Removals_56">#REF!</definedName>
    <definedName name="Targets_Asset_Replacement_Removals_57" localSheetId="9">#REF!</definedName>
    <definedName name="Targets_Asset_Replacement_Removals_57">#REF!</definedName>
    <definedName name="Targets_Asset_Replacement_Removals_58" localSheetId="9">#REF!</definedName>
    <definedName name="Targets_Asset_Replacement_Removals_58">#REF!</definedName>
    <definedName name="Targets_Asset_Replacement_Removals_59" localSheetId="9">#REF!</definedName>
    <definedName name="Targets_Asset_Replacement_Removals_59">#REF!</definedName>
    <definedName name="Targets_Asset_Replacement_Removals_6" localSheetId="9">#REF!</definedName>
    <definedName name="Targets_Asset_Replacement_Removals_6">#REF!</definedName>
    <definedName name="Targets_Asset_Replacement_Removals_60" localSheetId="9">#REF!</definedName>
    <definedName name="Targets_Asset_Replacement_Removals_60">#REF!</definedName>
    <definedName name="Targets_Asset_Replacement_Removals_61" localSheetId="9">#REF!</definedName>
    <definedName name="Targets_Asset_Replacement_Removals_61">#REF!</definedName>
    <definedName name="Targets_Asset_Replacement_Removals_7" localSheetId="9">#REF!</definedName>
    <definedName name="Targets_Asset_Replacement_Removals_7">#REF!</definedName>
    <definedName name="Targets_Asset_Replacement_Removals_8" localSheetId="9">#REF!</definedName>
    <definedName name="Targets_Asset_Replacement_Removals_8">#REF!</definedName>
    <definedName name="Targets_Asset_Replacement_Removals_9" localSheetId="9">#REF!</definedName>
    <definedName name="Targets_Asset_Replacement_Removals_9">#REF!</definedName>
    <definedName name="Targets_HVP_1" localSheetId="9">#REF!</definedName>
    <definedName name="Targets_HVP_1">#REF!</definedName>
    <definedName name="Targets_HVP_10" localSheetId="9">#REF!</definedName>
    <definedName name="Targets_HVP_10">#REF!</definedName>
    <definedName name="Targets_HVP_11" localSheetId="9">#REF!</definedName>
    <definedName name="Targets_HVP_11">#REF!</definedName>
    <definedName name="Targets_HVP_12" localSheetId="9">#REF!</definedName>
    <definedName name="Targets_HVP_12">#REF!</definedName>
    <definedName name="Targets_HVP_13" localSheetId="9">#REF!</definedName>
    <definedName name="Targets_HVP_13">#REF!</definedName>
    <definedName name="Targets_HVP_14" localSheetId="9">#REF!</definedName>
    <definedName name="Targets_HVP_14">#REF!</definedName>
    <definedName name="Targets_HVP_15" localSheetId="9">#REF!</definedName>
    <definedName name="Targets_HVP_15">#REF!</definedName>
    <definedName name="Targets_HVP_16" localSheetId="9">#REF!</definedName>
    <definedName name="Targets_HVP_16">#REF!</definedName>
    <definedName name="Targets_HVP_17" localSheetId="9">#REF!</definedName>
    <definedName name="Targets_HVP_17">#REF!</definedName>
    <definedName name="Targets_HVP_18" localSheetId="9">#REF!</definedName>
    <definedName name="Targets_HVP_18">#REF!</definedName>
    <definedName name="Targets_HVP_19" localSheetId="9">#REF!</definedName>
    <definedName name="Targets_HVP_19">#REF!</definedName>
    <definedName name="Targets_HVP_2" localSheetId="9">#REF!</definedName>
    <definedName name="Targets_HVP_2">#REF!</definedName>
    <definedName name="Targets_HVP_20" localSheetId="9">#REF!</definedName>
    <definedName name="Targets_HVP_20">#REF!</definedName>
    <definedName name="Targets_HVP_21" localSheetId="9">#REF!</definedName>
    <definedName name="Targets_HVP_21">#REF!</definedName>
    <definedName name="Targets_HVP_22" localSheetId="9">#REF!</definedName>
    <definedName name="Targets_HVP_22">#REF!</definedName>
    <definedName name="Targets_HVP_23" localSheetId="9">#REF!</definedName>
    <definedName name="Targets_HVP_23">#REF!</definedName>
    <definedName name="Targets_HVP_24" localSheetId="9">#REF!</definedName>
    <definedName name="Targets_HVP_24">#REF!</definedName>
    <definedName name="Targets_HVP_25" localSheetId="9">#REF!</definedName>
    <definedName name="Targets_HVP_25">#REF!</definedName>
    <definedName name="Targets_HVP_26" localSheetId="9">#REF!</definedName>
    <definedName name="Targets_HVP_26">#REF!</definedName>
    <definedName name="Targets_HVP_27" localSheetId="9">#REF!</definedName>
    <definedName name="Targets_HVP_27">#REF!</definedName>
    <definedName name="Targets_HVP_28" localSheetId="9">#REF!</definedName>
    <definedName name="Targets_HVP_28">#REF!</definedName>
    <definedName name="Targets_HVP_29" localSheetId="9">#REF!</definedName>
    <definedName name="Targets_HVP_29">#REF!</definedName>
    <definedName name="Targets_HVP_3" localSheetId="9">#REF!</definedName>
    <definedName name="Targets_HVP_3">#REF!</definedName>
    <definedName name="Targets_HVP_30" localSheetId="9">#REF!</definedName>
    <definedName name="Targets_HVP_30">#REF!</definedName>
    <definedName name="Targets_HVP_31" localSheetId="9">#REF!</definedName>
    <definedName name="Targets_HVP_31">#REF!</definedName>
    <definedName name="Targets_HVP_32" localSheetId="9">#REF!</definedName>
    <definedName name="Targets_HVP_32">#REF!</definedName>
    <definedName name="Targets_HVP_33" localSheetId="9">#REF!</definedName>
    <definedName name="Targets_HVP_33">#REF!</definedName>
    <definedName name="Targets_HVP_34" localSheetId="9">#REF!</definedName>
    <definedName name="Targets_HVP_34">#REF!</definedName>
    <definedName name="Targets_HVP_35" localSheetId="9">#REF!</definedName>
    <definedName name="Targets_HVP_35">#REF!</definedName>
    <definedName name="Targets_HVP_36" localSheetId="9">#REF!</definedName>
    <definedName name="Targets_HVP_36">#REF!</definedName>
    <definedName name="Targets_HVP_37" localSheetId="9">#REF!</definedName>
    <definedName name="Targets_HVP_37">#REF!</definedName>
    <definedName name="Targets_HVP_38" localSheetId="9">#REF!</definedName>
    <definedName name="Targets_HVP_38">#REF!</definedName>
    <definedName name="Targets_HVP_39" localSheetId="9">#REF!</definedName>
    <definedName name="Targets_HVP_39">#REF!</definedName>
    <definedName name="Targets_HVP_4" localSheetId="9">#REF!</definedName>
    <definedName name="Targets_HVP_4">#REF!</definedName>
    <definedName name="Targets_HVP_40" localSheetId="9">#REF!</definedName>
    <definedName name="Targets_HVP_40">#REF!</definedName>
    <definedName name="Targets_HVP_41" localSheetId="9">#REF!</definedName>
    <definedName name="Targets_HVP_41">#REF!</definedName>
    <definedName name="Targets_HVP_42" localSheetId="9">#REF!</definedName>
    <definedName name="Targets_HVP_42">#REF!</definedName>
    <definedName name="Targets_HVP_43" localSheetId="9">#REF!</definedName>
    <definedName name="Targets_HVP_43">#REF!</definedName>
    <definedName name="Targets_HVP_44" localSheetId="9">#REF!</definedName>
    <definedName name="Targets_HVP_44">#REF!</definedName>
    <definedName name="Targets_HVP_45" localSheetId="9">#REF!</definedName>
    <definedName name="Targets_HVP_45">#REF!</definedName>
    <definedName name="Targets_HVP_46" localSheetId="9">#REF!</definedName>
    <definedName name="Targets_HVP_46">#REF!</definedName>
    <definedName name="Targets_HVP_47" localSheetId="9">#REF!</definedName>
    <definedName name="Targets_HVP_47">#REF!</definedName>
    <definedName name="Targets_HVP_48" localSheetId="9">#REF!</definedName>
    <definedName name="Targets_HVP_48">#REF!</definedName>
    <definedName name="Targets_HVP_49" localSheetId="9">#REF!</definedName>
    <definedName name="Targets_HVP_49">#REF!</definedName>
    <definedName name="Targets_HVP_5" localSheetId="9">#REF!</definedName>
    <definedName name="Targets_HVP_5">#REF!</definedName>
    <definedName name="Targets_HVP_50" localSheetId="9">#REF!</definedName>
    <definedName name="Targets_HVP_50">#REF!</definedName>
    <definedName name="Targets_HVP_51" localSheetId="9">#REF!</definedName>
    <definedName name="Targets_HVP_51">#REF!</definedName>
    <definedName name="Targets_HVP_52" localSheetId="9">#REF!</definedName>
    <definedName name="Targets_HVP_52">#REF!</definedName>
    <definedName name="Targets_HVP_53" localSheetId="9">#REF!</definedName>
    <definedName name="Targets_HVP_53">#REF!</definedName>
    <definedName name="Targets_HVP_54" localSheetId="9">#REF!</definedName>
    <definedName name="Targets_HVP_54">#REF!</definedName>
    <definedName name="Targets_HVP_55" localSheetId="9">#REF!</definedName>
    <definedName name="Targets_HVP_55">#REF!</definedName>
    <definedName name="Targets_HVP_56" localSheetId="9">#REF!</definedName>
    <definedName name="Targets_HVP_56">#REF!</definedName>
    <definedName name="Targets_HVP_57" localSheetId="9">#REF!</definedName>
    <definedName name="Targets_HVP_57">#REF!</definedName>
    <definedName name="Targets_HVP_58" localSheetId="9">#REF!</definedName>
    <definedName name="Targets_HVP_58">#REF!</definedName>
    <definedName name="Targets_HVP_59" localSheetId="9">#REF!</definedName>
    <definedName name="Targets_HVP_59">#REF!</definedName>
    <definedName name="Targets_HVP_6" localSheetId="9">#REF!</definedName>
    <definedName name="Targets_HVP_6">#REF!</definedName>
    <definedName name="Targets_HVP_60" localSheetId="9">#REF!</definedName>
    <definedName name="Targets_HVP_60">#REF!</definedName>
    <definedName name="Targets_HVP_61" localSheetId="9">#REF!</definedName>
    <definedName name="Targets_HVP_61">#REF!</definedName>
    <definedName name="Targets_HVP_7" localSheetId="9">#REF!</definedName>
    <definedName name="Targets_HVP_7">#REF!</definedName>
    <definedName name="Targets_HVP_8" localSheetId="9">#REF!</definedName>
    <definedName name="Targets_HVP_8">#REF!</definedName>
    <definedName name="Targets_HVP_9" localSheetId="9">#REF!</definedName>
    <definedName name="Targets_HVP_9">#REF!</definedName>
    <definedName name="Targets_HVP_AR_Additions_1" localSheetId="9">#REF!</definedName>
    <definedName name="Targets_HVP_AR_Additions_1">#REF!</definedName>
    <definedName name="Targets_HVP_AR_Additions_10" localSheetId="9">#REF!</definedName>
    <definedName name="Targets_HVP_AR_Additions_10">#REF!</definedName>
    <definedName name="Targets_HVP_AR_Additions_11" localSheetId="9">#REF!</definedName>
    <definedName name="Targets_HVP_AR_Additions_11">#REF!</definedName>
    <definedName name="Targets_HVP_AR_Additions_12" localSheetId="9">#REF!</definedName>
    <definedName name="Targets_HVP_AR_Additions_12">#REF!</definedName>
    <definedName name="Targets_HVP_AR_Additions_13" localSheetId="9">#REF!</definedName>
    <definedName name="Targets_HVP_AR_Additions_13">#REF!</definedName>
    <definedName name="Targets_HVP_AR_Additions_14" localSheetId="9">#REF!</definedName>
    <definedName name="Targets_HVP_AR_Additions_14">#REF!</definedName>
    <definedName name="Targets_HVP_AR_Additions_15" localSheetId="9">#REF!</definedName>
    <definedName name="Targets_HVP_AR_Additions_15">#REF!</definedName>
    <definedName name="Targets_HVP_AR_Additions_16" localSheetId="9">#REF!</definedName>
    <definedName name="Targets_HVP_AR_Additions_16">#REF!</definedName>
    <definedName name="Targets_HVP_AR_Additions_17" localSheetId="9">#REF!</definedName>
    <definedName name="Targets_HVP_AR_Additions_17">#REF!</definedName>
    <definedName name="Targets_HVP_AR_Additions_18" localSheetId="9">#REF!</definedName>
    <definedName name="Targets_HVP_AR_Additions_18">#REF!</definedName>
    <definedName name="Targets_HVP_AR_Additions_19" localSheetId="9">#REF!</definedName>
    <definedName name="Targets_HVP_AR_Additions_19">#REF!</definedName>
    <definedName name="Targets_HVP_AR_Additions_2" localSheetId="9">#REF!</definedName>
    <definedName name="Targets_HVP_AR_Additions_2">#REF!</definedName>
    <definedName name="Targets_HVP_AR_Additions_20" localSheetId="9">#REF!</definedName>
    <definedName name="Targets_HVP_AR_Additions_20">#REF!</definedName>
    <definedName name="Targets_HVP_AR_Additions_21" localSheetId="9">#REF!</definedName>
    <definedName name="Targets_HVP_AR_Additions_21">#REF!</definedName>
    <definedName name="Targets_HVP_AR_Additions_22" localSheetId="9">#REF!</definedName>
    <definedName name="Targets_HVP_AR_Additions_22">#REF!</definedName>
    <definedName name="Targets_HVP_AR_Additions_23" localSheetId="9">#REF!</definedName>
    <definedName name="Targets_HVP_AR_Additions_23">#REF!</definedName>
    <definedName name="Targets_HVP_AR_Additions_24" localSheetId="9">#REF!</definedName>
    <definedName name="Targets_HVP_AR_Additions_24">#REF!</definedName>
    <definedName name="Targets_HVP_AR_Additions_25" localSheetId="9">#REF!</definedName>
    <definedName name="Targets_HVP_AR_Additions_25">#REF!</definedName>
    <definedName name="Targets_HVP_AR_Additions_26" localSheetId="9">#REF!</definedName>
    <definedName name="Targets_HVP_AR_Additions_26">#REF!</definedName>
    <definedName name="Targets_HVP_AR_Additions_27" localSheetId="9">#REF!</definedName>
    <definedName name="Targets_HVP_AR_Additions_27">#REF!</definedName>
    <definedName name="Targets_HVP_AR_Additions_28" localSheetId="9">#REF!</definedName>
    <definedName name="Targets_HVP_AR_Additions_28">#REF!</definedName>
    <definedName name="Targets_HVP_AR_Additions_29" localSheetId="9">#REF!</definedName>
    <definedName name="Targets_HVP_AR_Additions_29">#REF!</definedName>
    <definedName name="Targets_HVP_AR_Additions_3" localSheetId="9">#REF!</definedName>
    <definedName name="Targets_HVP_AR_Additions_3">#REF!</definedName>
    <definedName name="Targets_HVP_AR_Additions_30" localSheetId="9">#REF!</definedName>
    <definedName name="Targets_HVP_AR_Additions_30">#REF!</definedName>
    <definedName name="Targets_HVP_AR_Additions_31" localSheetId="9">#REF!</definedName>
    <definedName name="Targets_HVP_AR_Additions_31">#REF!</definedName>
    <definedName name="Targets_HVP_AR_Additions_32" localSheetId="9">#REF!</definedName>
    <definedName name="Targets_HVP_AR_Additions_32">#REF!</definedName>
    <definedName name="Targets_HVP_AR_Additions_33" localSheetId="9">#REF!</definedName>
    <definedName name="Targets_HVP_AR_Additions_33">#REF!</definedName>
    <definedName name="Targets_HVP_AR_Additions_34" localSheetId="9">#REF!</definedName>
    <definedName name="Targets_HVP_AR_Additions_34">#REF!</definedName>
    <definedName name="Targets_HVP_AR_Additions_35" localSheetId="9">#REF!</definedName>
    <definedName name="Targets_HVP_AR_Additions_35">#REF!</definedName>
    <definedName name="Targets_HVP_AR_Additions_36" localSheetId="9">#REF!</definedName>
    <definedName name="Targets_HVP_AR_Additions_36">#REF!</definedName>
    <definedName name="Targets_HVP_AR_Additions_37" localSheetId="9">#REF!</definedName>
    <definedName name="Targets_HVP_AR_Additions_37">#REF!</definedName>
    <definedName name="Targets_HVP_AR_Additions_38" localSheetId="9">#REF!</definedName>
    <definedName name="Targets_HVP_AR_Additions_38">#REF!</definedName>
    <definedName name="Targets_HVP_AR_Additions_39" localSheetId="9">#REF!</definedName>
    <definedName name="Targets_HVP_AR_Additions_39">#REF!</definedName>
    <definedName name="Targets_HVP_AR_Additions_4" localSheetId="9">#REF!</definedName>
    <definedName name="Targets_HVP_AR_Additions_4">#REF!</definedName>
    <definedName name="Targets_HVP_AR_Additions_40" localSheetId="9">#REF!</definedName>
    <definedName name="Targets_HVP_AR_Additions_40">#REF!</definedName>
    <definedName name="Targets_HVP_AR_Additions_41" localSheetId="9">#REF!</definedName>
    <definedName name="Targets_HVP_AR_Additions_41">#REF!</definedName>
    <definedName name="Targets_HVP_AR_Additions_42" localSheetId="9">#REF!</definedName>
    <definedName name="Targets_HVP_AR_Additions_42">#REF!</definedName>
    <definedName name="Targets_HVP_AR_Additions_43" localSheetId="9">#REF!</definedName>
    <definedName name="Targets_HVP_AR_Additions_43">#REF!</definedName>
    <definedName name="Targets_HVP_AR_Additions_44" localSheetId="9">#REF!</definedName>
    <definedName name="Targets_HVP_AR_Additions_44">#REF!</definedName>
    <definedName name="Targets_HVP_AR_Additions_45" localSheetId="9">#REF!</definedName>
    <definedName name="Targets_HVP_AR_Additions_45">#REF!</definedName>
    <definedName name="Targets_HVP_AR_Additions_46" localSheetId="9">#REF!</definedName>
    <definedName name="Targets_HVP_AR_Additions_46">#REF!</definedName>
    <definedName name="Targets_HVP_AR_Additions_47" localSheetId="9">#REF!</definedName>
    <definedName name="Targets_HVP_AR_Additions_47">#REF!</definedName>
    <definedName name="Targets_HVP_AR_Additions_48" localSheetId="9">#REF!</definedName>
    <definedName name="Targets_HVP_AR_Additions_48">#REF!</definedName>
    <definedName name="Targets_HVP_AR_Additions_49" localSheetId="9">#REF!</definedName>
    <definedName name="Targets_HVP_AR_Additions_49">#REF!</definedName>
    <definedName name="Targets_HVP_AR_Additions_5" localSheetId="9">#REF!</definedName>
    <definedName name="Targets_HVP_AR_Additions_5">#REF!</definedName>
    <definedName name="Targets_HVP_AR_Additions_50" localSheetId="9">#REF!</definedName>
    <definedName name="Targets_HVP_AR_Additions_50">#REF!</definedName>
    <definedName name="Targets_HVP_AR_Additions_51" localSheetId="9">#REF!</definedName>
    <definedName name="Targets_HVP_AR_Additions_51">#REF!</definedName>
    <definedName name="Targets_HVP_AR_Additions_52" localSheetId="9">#REF!</definedName>
    <definedName name="Targets_HVP_AR_Additions_52">#REF!</definedName>
    <definedName name="Targets_HVP_AR_Additions_53" localSheetId="9">#REF!</definedName>
    <definedName name="Targets_HVP_AR_Additions_53">#REF!</definedName>
    <definedName name="Targets_HVP_AR_Additions_54" localSheetId="9">#REF!</definedName>
    <definedName name="Targets_HVP_AR_Additions_54">#REF!</definedName>
    <definedName name="Targets_HVP_AR_Additions_55" localSheetId="9">#REF!</definedName>
    <definedName name="Targets_HVP_AR_Additions_55">#REF!</definedName>
    <definedName name="Targets_HVP_AR_Additions_56" localSheetId="9">#REF!</definedName>
    <definedName name="Targets_HVP_AR_Additions_56">#REF!</definedName>
    <definedName name="Targets_HVP_AR_Additions_57" localSheetId="9">#REF!</definedName>
    <definedName name="Targets_HVP_AR_Additions_57">#REF!</definedName>
    <definedName name="Targets_HVP_AR_Additions_58" localSheetId="9">#REF!</definedName>
    <definedName name="Targets_HVP_AR_Additions_58">#REF!</definedName>
    <definedName name="Targets_HVP_AR_Additions_59" localSheetId="9">#REF!</definedName>
    <definedName name="Targets_HVP_AR_Additions_59">#REF!</definedName>
    <definedName name="Targets_HVP_AR_Additions_6" localSheetId="9">#REF!</definedName>
    <definedName name="Targets_HVP_AR_Additions_6">#REF!</definedName>
    <definedName name="Targets_HVP_AR_Additions_60" localSheetId="9">#REF!</definedName>
    <definedName name="Targets_HVP_AR_Additions_60">#REF!</definedName>
    <definedName name="Targets_HVP_AR_Additions_61" localSheetId="9">#REF!</definedName>
    <definedName name="Targets_HVP_AR_Additions_61">#REF!</definedName>
    <definedName name="Targets_HVP_AR_Additions_7" localSheetId="9">#REF!</definedName>
    <definedName name="Targets_HVP_AR_Additions_7">#REF!</definedName>
    <definedName name="Targets_HVP_AR_Additions_8" localSheetId="9">#REF!</definedName>
    <definedName name="Targets_HVP_AR_Additions_8">#REF!</definedName>
    <definedName name="Targets_HVP_AR_Additions_9" localSheetId="9">#REF!</definedName>
    <definedName name="Targets_HVP_AR_Additions_9">#REF!</definedName>
    <definedName name="Targets_HVP_AR_Removals_1" localSheetId="9">#REF!</definedName>
    <definedName name="Targets_HVP_AR_Removals_1">#REF!</definedName>
    <definedName name="Targets_HVP_AR_Removals_10" localSheetId="9">#REF!</definedName>
    <definedName name="Targets_HVP_AR_Removals_10">#REF!</definedName>
    <definedName name="Targets_HVP_AR_Removals_11" localSheetId="9">#REF!</definedName>
    <definedName name="Targets_HVP_AR_Removals_11">#REF!</definedName>
    <definedName name="Targets_HVP_AR_Removals_12" localSheetId="9">#REF!</definedName>
    <definedName name="Targets_HVP_AR_Removals_12">#REF!</definedName>
    <definedName name="Targets_HVP_AR_Removals_13" localSheetId="9">#REF!</definedName>
    <definedName name="Targets_HVP_AR_Removals_13">#REF!</definedName>
    <definedName name="Targets_HVP_AR_Removals_14" localSheetId="9">#REF!</definedName>
    <definedName name="Targets_HVP_AR_Removals_14">#REF!</definedName>
    <definedName name="Targets_HVP_AR_Removals_15" localSheetId="9">#REF!</definedName>
    <definedName name="Targets_HVP_AR_Removals_15">#REF!</definedName>
    <definedName name="Targets_HVP_AR_Removals_16" localSheetId="9">#REF!</definedName>
    <definedName name="Targets_HVP_AR_Removals_16">#REF!</definedName>
    <definedName name="Targets_HVP_AR_Removals_17" localSheetId="9">#REF!</definedName>
    <definedName name="Targets_HVP_AR_Removals_17">#REF!</definedName>
    <definedName name="Targets_HVP_AR_Removals_18" localSheetId="9">#REF!</definedName>
    <definedName name="Targets_HVP_AR_Removals_18">#REF!</definedName>
    <definedName name="Targets_HVP_AR_Removals_19" localSheetId="9">#REF!</definedName>
    <definedName name="Targets_HVP_AR_Removals_19">#REF!</definedName>
    <definedName name="Targets_HVP_AR_Removals_2" localSheetId="9">#REF!</definedName>
    <definedName name="Targets_HVP_AR_Removals_2">#REF!</definedName>
    <definedName name="Targets_HVP_AR_Removals_20" localSheetId="9">#REF!</definedName>
    <definedName name="Targets_HVP_AR_Removals_20">#REF!</definedName>
    <definedName name="Targets_HVP_AR_Removals_21" localSheetId="9">#REF!</definedName>
    <definedName name="Targets_HVP_AR_Removals_21">#REF!</definedName>
    <definedName name="Targets_HVP_AR_Removals_22" localSheetId="9">#REF!</definedName>
    <definedName name="Targets_HVP_AR_Removals_22">#REF!</definedName>
    <definedName name="Targets_HVP_AR_Removals_23" localSheetId="9">#REF!</definedName>
    <definedName name="Targets_HVP_AR_Removals_23">#REF!</definedName>
    <definedName name="Targets_HVP_AR_Removals_24" localSheetId="9">#REF!</definedName>
    <definedName name="Targets_HVP_AR_Removals_24">#REF!</definedName>
    <definedName name="Targets_HVP_AR_Removals_25" localSheetId="9">#REF!</definedName>
    <definedName name="Targets_HVP_AR_Removals_25">#REF!</definedName>
    <definedName name="Targets_HVP_AR_Removals_26" localSheetId="9">#REF!</definedName>
    <definedName name="Targets_HVP_AR_Removals_26">#REF!</definedName>
    <definedName name="Targets_HVP_AR_Removals_27" localSheetId="9">#REF!</definedName>
    <definedName name="Targets_HVP_AR_Removals_27">#REF!</definedName>
    <definedName name="Targets_HVP_AR_Removals_28" localSheetId="9">#REF!</definedName>
    <definedName name="Targets_HVP_AR_Removals_28">#REF!</definedName>
    <definedName name="Targets_HVP_AR_Removals_29" localSheetId="9">#REF!</definedName>
    <definedName name="Targets_HVP_AR_Removals_29">#REF!</definedName>
    <definedName name="Targets_HVP_AR_Removals_3" localSheetId="9">#REF!</definedName>
    <definedName name="Targets_HVP_AR_Removals_3">#REF!</definedName>
    <definedName name="Targets_HVP_AR_Removals_30" localSheetId="9">#REF!</definedName>
    <definedName name="Targets_HVP_AR_Removals_30">#REF!</definedName>
    <definedName name="Targets_HVP_AR_Removals_31" localSheetId="9">#REF!</definedName>
    <definedName name="Targets_HVP_AR_Removals_31">#REF!</definedName>
    <definedName name="Targets_HVP_AR_Removals_32" localSheetId="9">#REF!</definedName>
    <definedName name="Targets_HVP_AR_Removals_32">#REF!</definedName>
    <definedName name="Targets_HVP_AR_Removals_33" localSheetId="9">#REF!</definedName>
    <definedName name="Targets_HVP_AR_Removals_33">#REF!</definedName>
    <definedName name="Targets_HVP_AR_Removals_34" localSheetId="9">#REF!</definedName>
    <definedName name="Targets_HVP_AR_Removals_34">#REF!</definedName>
    <definedName name="Targets_HVP_AR_Removals_35" localSheetId="9">#REF!</definedName>
    <definedName name="Targets_HVP_AR_Removals_35">#REF!</definedName>
    <definedName name="Targets_HVP_AR_Removals_36" localSheetId="9">#REF!</definedName>
    <definedName name="Targets_HVP_AR_Removals_36">#REF!</definedName>
    <definedName name="Targets_HVP_AR_Removals_37" localSheetId="9">#REF!</definedName>
    <definedName name="Targets_HVP_AR_Removals_37">#REF!</definedName>
    <definedName name="Targets_HVP_AR_Removals_38" localSheetId="9">#REF!</definedName>
    <definedName name="Targets_HVP_AR_Removals_38">#REF!</definedName>
    <definedName name="Targets_HVP_AR_Removals_39" localSheetId="9">#REF!</definedName>
    <definedName name="Targets_HVP_AR_Removals_39">#REF!</definedName>
    <definedName name="Targets_HVP_AR_Removals_4" localSheetId="9">#REF!</definedName>
    <definedName name="Targets_HVP_AR_Removals_4">#REF!</definedName>
    <definedName name="Targets_HVP_AR_Removals_40" localSheetId="9">#REF!</definedName>
    <definedName name="Targets_HVP_AR_Removals_40">#REF!</definedName>
    <definedName name="Targets_HVP_AR_Removals_41" localSheetId="9">#REF!</definedName>
    <definedName name="Targets_HVP_AR_Removals_41">#REF!</definedName>
    <definedName name="Targets_HVP_AR_Removals_42" localSheetId="9">#REF!</definedName>
    <definedName name="Targets_HVP_AR_Removals_42">#REF!</definedName>
    <definedName name="Targets_HVP_AR_Removals_43" localSheetId="9">#REF!</definedName>
    <definedName name="Targets_HVP_AR_Removals_43">#REF!</definedName>
    <definedName name="Targets_HVP_AR_Removals_44" localSheetId="9">#REF!</definedName>
    <definedName name="Targets_HVP_AR_Removals_44">#REF!</definedName>
    <definedName name="Targets_HVP_AR_Removals_45" localSheetId="9">#REF!</definedName>
    <definedName name="Targets_HVP_AR_Removals_45">#REF!</definedName>
    <definedName name="Targets_HVP_AR_Removals_46" localSheetId="9">#REF!</definedName>
    <definedName name="Targets_HVP_AR_Removals_46">#REF!</definedName>
    <definedName name="Targets_HVP_AR_Removals_47" localSheetId="9">#REF!</definedName>
    <definedName name="Targets_HVP_AR_Removals_47">#REF!</definedName>
    <definedName name="Targets_HVP_AR_Removals_48" localSheetId="9">#REF!</definedName>
    <definedName name="Targets_HVP_AR_Removals_48">#REF!</definedName>
    <definedName name="Targets_HVP_AR_Removals_49" localSheetId="9">#REF!</definedName>
    <definedName name="Targets_HVP_AR_Removals_49">#REF!</definedName>
    <definedName name="Targets_HVP_AR_Removals_5" localSheetId="9">#REF!</definedName>
    <definedName name="Targets_HVP_AR_Removals_5">#REF!</definedName>
    <definedName name="Targets_HVP_AR_Removals_50" localSheetId="9">#REF!</definedName>
    <definedName name="Targets_HVP_AR_Removals_50">#REF!</definedName>
    <definedName name="Targets_HVP_AR_Removals_51" localSheetId="9">#REF!</definedName>
    <definedName name="Targets_HVP_AR_Removals_51">#REF!</definedName>
    <definedName name="Targets_HVP_AR_Removals_52" localSheetId="9">#REF!</definedName>
    <definedName name="Targets_HVP_AR_Removals_52">#REF!</definedName>
    <definedName name="Targets_HVP_AR_Removals_53" localSheetId="9">#REF!</definedName>
    <definedName name="Targets_HVP_AR_Removals_53">#REF!</definedName>
    <definedName name="Targets_HVP_AR_Removals_54" localSheetId="9">#REF!</definedName>
    <definedName name="Targets_HVP_AR_Removals_54">#REF!</definedName>
    <definedName name="Targets_HVP_AR_Removals_55" localSheetId="9">#REF!</definedName>
    <definedName name="Targets_HVP_AR_Removals_55">#REF!</definedName>
    <definedName name="Targets_HVP_AR_Removals_56" localSheetId="9">#REF!</definedName>
    <definedName name="Targets_HVP_AR_Removals_56">#REF!</definedName>
    <definedName name="Targets_HVP_AR_Removals_57" localSheetId="9">#REF!</definedName>
    <definedName name="Targets_HVP_AR_Removals_57">#REF!</definedName>
    <definedName name="Targets_HVP_AR_Removals_58" localSheetId="9">#REF!</definedName>
    <definedName name="Targets_HVP_AR_Removals_58">#REF!</definedName>
    <definedName name="Targets_HVP_AR_Removals_59" localSheetId="9">#REF!</definedName>
    <definedName name="Targets_HVP_AR_Removals_59">#REF!</definedName>
    <definedName name="Targets_HVP_AR_Removals_6" localSheetId="9">#REF!</definedName>
    <definedName name="Targets_HVP_AR_Removals_6">#REF!</definedName>
    <definedName name="Targets_HVP_AR_Removals_60" localSheetId="9">#REF!</definedName>
    <definedName name="Targets_HVP_AR_Removals_60">#REF!</definedName>
    <definedName name="Targets_HVP_AR_Removals_61" localSheetId="9">#REF!</definedName>
    <definedName name="Targets_HVP_AR_Removals_61">#REF!</definedName>
    <definedName name="Targets_HVP_AR_Removals_7" localSheetId="9">#REF!</definedName>
    <definedName name="Targets_HVP_AR_Removals_7">#REF!</definedName>
    <definedName name="Targets_HVP_AR_Removals_8" localSheetId="9">#REF!</definedName>
    <definedName name="Targets_HVP_AR_Removals_8">#REF!</definedName>
    <definedName name="Targets_HVP_AR_Removals_9" localSheetId="9">#REF!</definedName>
    <definedName name="Targets_HVP_AR_Removals_9">#REF!</definedName>
    <definedName name="Targets_HVP_PostRef_1" localSheetId="9">#REF!</definedName>
    <definedName name="Targets_HVP_PostRef_1">#REF!</definedName>
    <definedName name="Targets_HVP_PostRef_10" localSheetId="9">#REF!</definedName>
    <definedName name="Targets_HVP_PostRef_10">#REF!</definedName>
    <definedName name="Targets_HVP_PostRef_11" localSheetId="9">#REF!</definedName>
    <definedName name="Targets_HVP_PostRef_11">#REF!</definedName>
    <definedName name="Targets_HVP_PostRef_12" localSheetId="9">#REF!</definedName>
    <definedName name="Targets_HVP_PostRef_12">#REF!</definedName>
    <definedName name="Targets_HVP_PostRef_13" localSheetId="9">#REF!</definedName>
    <definedName name="Targets_HVP_PostRef_13">#REF!</definedName>
    <definedName name="Targets_HVP_PostRef_14" localSheetId="9">#REF!</definedName>
    <definedName name="Targets_HVP_PostRef_14">#REF!</definedName>
    <definedName name="Targets_HVP_PostRef_15" localSheetId="9">#REF!</definedName>
    <definedName name="Targets_HVP_PostRef_15">#REF!</definedName>
    <definedName name="Targets_HVP_PostRef_16" localSheetId="9">#REF!</definedName>
    <definedName name="Targets_HVP_PostRef_16">#REF!</definedName>
    <definedName name="Targets_HVP_PostRef_17" localSheetId="9">#REF!</definedName>
    <definedName name="Targets_HVP_PostRef_17">#REF!</definedName>
    <definedName name="Targets_HVP_PostRef_18" localSheetId="9">#REF!</definedName>
    <definedName name="Targets_HVP_PostRef_18">#REF!</definedName>
    <definedName name="Targets_HVP_PostRef_19" localSheetId="9">#REF!</definedName>
    <definedName name="Targets_HVP_PostRef_19">#REF!</definedName>
    <definedName name="Targets_HVP_PostRef_2" localSheetId="9">#REF!</definedName>
    <definedName name="Targets_HVP_PostRef_2">#REF!</definedName>
    <definedName name="Targets_HVP_PostRef_20" localSheetId="9">#REF!</definedName>
    <definedName name="Targets_HVP_PostRef_20">#REF!</definedName>
    <definedName name="Targets_HVP_PostRef_21" localSheetId="9">#REF!</definedName>
    <definedName name="Targets_HVP_PostRef_21">#REF!</definedName>
    <definedName name="Targets_HVP_PostRef_22" localSheetId="9">#REF!</definedName>
    <definedName name="Targets_HVP_PostRef_22">#REF!</definedName>
    <definedName name="Targets_HVP_PostRef_23" localSheetId="9">#REF!</definedName>
    <definedName name="Targets_HVP_PostRef_23">#REF!</definedName>
    <definedName name="Targets_HVP_PostRef_24" localSheetId="9">#REF!</definedName>
    <definedName name="Targets_HVP_PostRef_24">#REF!</definedName>
    <definedName name="Targets_HVP_PostRef_25" localSheetId="9">#REF!</definedName>
    <definedName name="Targets_HVP_PostRef_25">#REF!</definedName>
    <definedName name="Targets_HVP_PostRef_26" localSheetId="9">#REF!</definedName>
    <definedName name="Targets_HVP_PostRef_26">#REF!</definedName>
    <definedName name="Targets_HVP_PostRef_27" localSheetId="9">#REF!</definedName>
    <definedName name="Targets_HVP_PostRef_27">#REF!</definedName>
    <definedName name="Targets_HVP_PostRef_28" localSheetId="9">#REF!</definedName>
    <definedName name="Targets_HVP_PostRef_28">#REF!</definedName>
    <definedName name="Targets_HVP_PostRef_29" localSheetId="9">#REF!</definedName>
    <definedName name="Targets_HVP_PostRef_29">#REF!</definedName>
    <definedName name="Targets_HVP_PostRef_3" localSheetId="9">#REF!</definedName>
    <definedName name="Targets_HVP_PostRef_3">#REF!</definedName>
    <definedName name="Targets_HVP_PostRef_30" localSheetId="9">#REF!</definedName>
    <definedName name="Targets_HVP_PostRef_30">#REF!</definedName>
    <definedName name="Targets_HVP_PostRef_31" localSheetId="9">#REF!</definedName>
    <definedName name="Targets_HVP_PostRef_31">#REF!</definedName>
    <definedName name="Targets_HVP_PostRef_32" localSheetId="9">#REF!</definedName>
    <definedName name="Targets_HVP_PostRef_32">#REF!</definedName>
    <definedName name="Targets_HVP_PostRef_33" localSheetId="9">#REF!</definedName>
    <definedName name="Targets_HVP_PostRef_33">#REF!</definedName>
    <definedName name="Targets_HVP_PostRef_34" localSheetId="9">#REF!</definedName>
    <definedName name="Targets_HVP_PostRef_34">#REF!</definedName>
    <definedName name="Targets_HVP_PostRef_35" localSheetId="9">#REF!</definedName>
    <definedName name="Targets_HVP_PostRef_35">#REF!</definedName>
    <definedName name="Targets_HVP_PostRef_36" localSheetId="9">#REF!</definedName>
    <definedName name="Targets_HVP_PostRef_36">#REF!</definedName>
    <definedName name="Targets_HVP_PostRef_37" localSheetId="9">#REF!</definedName>
    <definedName name="Targets_HVP_PostRef_37">#REF!</definedName>
    <definedName name="Targets_HVP_PostRef_38" localSheetId="9">#REF!</definedName>
    <definedName name="Targets_HVP_PostRef_38">#REF!</definedName>
    <definedName name="Targets_HVP_PostRef_39" localSheetId="9">#REF!</definedName>
    <definedName name="Targets_HVP_PostRef_39">#REF!</definedName>
    <definedName name="Targets_HVP_PostRef_4" localSheetId="9">#REF!</definedName>
    <definedName name="Targets_HVP_PostRef_4">#REF!</definedName>
    <definedName name="Targets_HVP_PostRef_40" localSheetId="9">#REF!</definedName>
    <definedName name="Targets_HVP_PostRef_40">#REF!</definedName>
    <definedName name="Targets_HVP_PostRef_41" localSheetId="9">#REF!</definedName>
    <definedName name="Targets_HVP_PostRef_41">#REF!</definedName>
    <definedName name="Targets_HVP_PostRef_42" localSheetId="9">#REF!</definedName>
    <definedName name="Targets_HVP_PostRef_42">#REF!</definedName>
    <definedName name="Targets_HVP_PostRef_43" localSheetId="9">#REF!</definedName>
    <definedName name="Targets_HVP_PostRef_43">#REF!</definedName>
    <definedName name="Targets_HVP_PostRef_44" localSheetId="9">#REF!</definedName>
    <definedName name="Targets_HVP_PostRef_44">#REF!</definedName>
    <definedName name="Targets_HVP_PostRef_45" localSheetId="9">#REF!</definedName>
    <definedName name="Targets_HVP_PostRef_45">#REF!</definedName>
    <definedName name="Targets_HVP_PostRef_46" localSheetId="9">#REF!</definedName>
    <definedName name="Targets_HVP_PostRef_46">#REF!</definedName>
    <definedName name="Targets_HVP_PostRef_47" localSheetId="9">#REF!</definedName>
    <definedName name="Targets_HVP_PostRef_47">#REF!</definedName>
    <definedName name="Targets_HVP_PostRef_48" localSheetId="9">#REF!</definedName>
    <definedName name="Targets_HVP_PostRef_48">#REF!</definedName>
    <definedName name="Targets_HVP_PostRef_49" localSheetId="9">#REF!</definedName>
    <definedName name="Targets_HVP_PostRef_49">#REF!</definedName>
    <definedName name="Targets_HVP_PostRef_5" localSheetId="9">#REF!</definedName>
    <definedName name="Targets_HVP_PostRef_5">#REF!</definedName>
    <definedName name="Targets_HVP_PostRef_50" localSheetId="9">#REF!</definedName>
    <definedName name="Targets_HVP_PostRef_50">#REF!</definedName>
    <definedName name="Targets_HVP_PostRef_51" localSheetId="9">#REF!</definedName>
    <definedName name="Targets_HVP_PostRef_51">#REF!</definedName>
    <definedName name="Targets_HVP_PostRef_52" localSheetId="9">#REF!</definedName>
    <definedName name="Targets_HVP_PostRef_52">#REF!</definedName>
    <definedName name="Targets_HVP_PostRef_53" localSheetId="9">#REF!</definedName>
    <definedName name="Targets_HVP_PostRef_53">#REF!</definedName>
    <definedName name="Targets_HVP_PostRef_54" localSheetId="9">#REF!</definedName>
    <definedName name="Targets_HVP_PostRef_54">#REF!</definedName>
    <definedName name="Targets_HVP_PostRef_55" localSheetId="9">#REF!</definedName>
    <definedName name="Targets_HVP_PostRef_55">#REF!</definedName>
    <definedName name="Targets_HVP_PostRef_56" localSheetId="9">#REF!</definedName>
    <definedName name="Targets_HVP_PostRef_56">#REF!</definedName>
    <definedName name="Targets_HVP_PostRef_57" localSheetId="9">#REF!</definedName>
    <definedName name="Targets_HVP_PostRef_57">#REF!</definedName>
    <definedName name="Targets_HVP_PostRef_58" localSheetId="9">#REF!</definedName>
    <definedName name="Targets_HVP_PostRef_58">#REF!</definedName>
    <definedName name="Targets_HVP_PostRef_59" localSheetId="9">#REF!</definedName>
    <definedName name="Targets_HVP_PostRef_59">#REF!</definedName>
    <definedName name="Targets_HVP_PostRef_6" localSheetId="9">#REF!</definedName>
    <definedName name="Targets_HVP_PostRef_6">#REF!</definedName>
    <definedName name="Targets_HVP_PostRef_60" localSheetId="9">#REF!</definedName>
    <definedName name="Targets_HVP_PostRef_60">#REF!</definedName>
    <definedName name="Targets_HVP_PostRef_61" localSheetId="9">#REF!</definedName>
    <definedName name="Targets_HVP_PostRef_61">#REF!</definedName>
    <definedName name="Targets_HVP_PostRef_7" localSheetId="9">#REF!</definedName>
    <definedName name="Targets_HVP_PostRef_7">#REF!</definedName>
    <definedName name="Targets_HVP_PostRef_8" localSheetId="9">#REF!</definedName>
    <definedName name="Targets_HVP_PostRef_8">#REF!</definedName>
    <definedName name="Targets_HVP_PostRef_9" localSheetId="9">#REF!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9" hidden="1">{#VALUE!,#N/A,FALSE,0}</definedName>
    <definedName name="u" hidden="1">{#VALUE!,#N/A,FALSE,0}</definedName>
    <definedName name="UAG" localSheetId="9"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localSheetId="9" hidden="1">{"Japan_Capers_Ed_Pub",#N/A,FALSE,"DI 2 YEAR MASTER SCHEDULE"}</definedName>
    <definedName name="v" hidden="1">{"Japan_Capers_Ed_Pub",#N/A,FALSE,"DI 2 YEAR MASTER SCHEDULE"}</definedName>
    <definedName name="WACC" localSheetId="9">#REF!</definedName>
    <definedName name="WACC">#REF!</definedName>
    <definedName name="Whole_Life_Risk_1" localSheetId="9">#REF!</definedName>
    <definedName name="Whole_Life_Risk_1">#REF!</definedName>
    <definedName name="Whole_Life_Risk_10" localSheetId="9">#REF!</definedName>
    <definedName name="Whole_Life_Risk_10">#REF!</definedName>
    <definedName name="Whole_Life_Risk_11" localSheetId="9">#REF!</definedName>
    <definedName name="Whole_Life_Risk_11">#REF!</definedName>
    <definedName name="Whole_Life_Risk_12" localSheetId="9">#REF!</definedName>
    <definedName name="Whole_Life_Risk_12">#REF!</definedName>
    <definedName name="Whole_Life_Risk_13" localSheetId="9">#REF!</definedName>
    <definedName name="Whole_Life_Risk_13">#REF!</definedName>
    <definedName name="Whole_Life_Risk_14" localSheetId="9">#REF!</definedName>
    <definedName name="Whole_Life_Risk_14">#REF!</definedName>
    <definedName name="Whole_Life_Risk_15" localSheetId="9">#REF!</definedName>
    <definedName name="Whole_Life_Risk_15">#REF!</definedName>
    <definedName name="Whole_Life_Risk_16" localSheetId="9">#REF!</definedName>
    <definedName name="Whole_Life_Risk_16">#REF!</definedName>
    <definedName name="Whole_Life_Risk_17" localSheetId="9">#REF!</definedName>
    <definedName name="Whole_Life_Risk_17">#REF!</definedName>
    <definedName name="Whole_Life_Risk_18" localSheetId="9">#REF!</definedName>
    <definedName name="Whole_Life_Risk_18">#REF!</definedName>
    <definedName name="Whole_Life_Risk_19" localSheetId="9">#REF!</definedName>
    <definedName name="Whole_Life_Risk_19">#REF!</definedName>
    <definedName name="Whole_Life_Risk_2" localSheetId="9">#REF!</definedName>
    <definedName name="Whole_Life_Risk_2">#REF!</definedName>
    <definedName name="Whole_Life_Risk_20" localSheetId="9">#REF!</definedName>
    <definedName name="Whole_Life_Risk_20">#REF!</definedName>
    <definedName name="Whole_Life_Risk_21" localSheetId="9">#REF!</definedName>
    <definedName name="Whole_Life_Risk_21">#REF!</definedName>
    <definedName name="Whole_Life_Risk_22" localSheetId="9">#REF!</definedName>
    <definedName name="Whole_Life_Risk_22">#REF!</definedName>
    <definedName name="Whole_Life_Risk_23" localSheetId="9">#REF!</definedName>
    <definedName name="Whole_Life_Risk_23">#REF!</definedName>
    <definedName name="Whole_Life_Risk_24" localSheetId="9">#REF!</definedName>
    <definedName name="Whole_Life_Risk_24">#REF!</definedName>
    <definedName name="Whole_Life_Risk_25" localSheetId="9">#REF!</definedName>
    <definedName name="Whole_Life_Risk_25">#REF!</definedName>
    <definedName name="Whole_Life_Risk_26" localSheetId="9">#REF!</definedName>
    <definedName name="Whole_Life_Risk_26">#REF!</definedName>
    <definedName name="Whole_Life_Risk_27" localSheetId="9">#REF!</definedName>
    <definedName name="Whole_Life_Risk_27">#REF!</definedName>
    <definedName name="Whole_Life_Risk_28" localSheetId="9">#REF!</definedName>
    <definedName name="Whole_Life_Risk_28">#REF!</definedName>
    <definedName name="Whole_Life_Risk_29" localSheetId="9">#REF!</definedName>
    <definedName name="Whole_Life_Risk_29">#REF!</definedName>
    <definedName name="Whole_Life_Risk_3" localSheetId="9">#REF!</definedName>
    <definedName name="Whole_Life_Risk_3">#REF!</definedName>
    <definedName name="Whole_Life_Risk_30" localSheetId="9">#REF!</definedName>
    <definedName name="Whole_Life_Risk_30">#REF!</definedName>
    <definedName name="Whole_Life_Risk_31" localSheetId="9">#REF!</definedName>
    <definedName name="Whole_Life_Risk_31">#REF!</definedName>
    <definedName name="Whole_Life_Risk_32" localSheetId="9">#REF!</definedName>
    <definedName name="Whole_Life_Risk_32">#REF!</definedName>
    <definedName name="Whole_Life_Risk_33" localSheetId="9">#REF!</definedName>
    <definedName name="Whole_Life_Risk_33">#REF!</definedName>
    <definedName name="Whole_Life_Risk_34" localSheetId="9">#REF!</definedName>
    <definedName name="Whole_Life_Risk_34">#REF!</definedName>
    <definedName name="Whole_Life_Risk_35" localSheetId="9">#REF!</definedName>
    <definedName name="Whole_Life_Risk_35">#REF!</definedName>
    <definedName name="Whole_Life_Risk_36" localSheetId="9">#REF!</definedName>
    <definedName name="Whole_Life_Risk_36">#REF!</definedName>
    <definedName name="Whole_Life_Risk_37" localSheetId="9">#REF!</definedName>
    <definedName name="Whole_Life_Risk_37">#REF!</definedName>
    <definedName name="Whole_Life_Risk_38" localSheetId="9">#REF!</definedName>
    <definedName name="Whole_Life_Risk_38">#REF!</definedName>
    <definedName name="Whole_Life_Risk_39" localSheetId="9">#REF!</definedName>
    <definedName name="Whole_Life_Risk_39">#REF!</definedName>
    <definedName name="Whole_Life_Risk_4" localSheetId="9">#REF!</definedName>
    <definedName name="Whole_Life_Risk_4">#REF!</definedName>
    <definedName name="Whole_Life_Risk_40" localSheetId="9">#REF!</definedName>
    <definedName name="Whole_Life_Risk_40">#REF!</definedName>
    <definedName name="Whole_Life_Risk_41" localSheetId="9">#REF!</definedName>
    <definedName name="Whole_Life_Risk_41">#REF!</definedName>
    <definedName name="Whole_Life_Risk_42" localSheetId="9">#REF!</definedName>
    <definedName name="Whole_Life_Risk_42">#REF!</definedName>
    <definedName name="Whole_Life_Risk_43" localSheetId="9">#REF!</definedName>
    <definedName name="Whole_Life_Risk_43">#REF!</definedName>
    <definedName name="Whole_Life_Risk_44" localSheetId="9">#REF!</definedName>
    <definedName name="Whole_Life_Risk_44">#REF!</definedName>
    <definedName name="Whole_Life_Risk_45" localSheetId="9">#REF!</definedName>
    <definedName name="Whole_Life_Risk_45">#REF!</definedName>
    <definedName name="Whole_Life_Risk_46" localSheetId="9">#REF!</definedName>
    <definedName name="Whole_Life_Risk_46">#REF!</definedName>
    <definedName name="Whole_Life_Risk_47" localSheetId="9">#REF!</definedName>
    <definedName name="Whole_Life_Risk_47">#REF!</definedName>
    <definedName name="Whole_Life_Risk_48" localSheetId="9">#REF!</definedName>
    <definedName name="Whole_Life_Risk_48">#REF!</definedName>
    <definedName name="Whole_Life_Risk_49" localSheetId="9">#REF!</definedName>
    <definedName name="Whole_Life_Risk_49">#REF!</definedName>
    <definedName name="Whole_Life_Risk_5" localSheetId="9">#REF!</definedName>
    <definedName name="Whole_Life_Risk_5">#REF!</definedName>
    <definedName name="Whole_Life_Risk_50" localSheetId="9">#REF!</definedName>
    <definedName name="Whole_Life_Risk_50">#REF!</definedName>
    <definedName name="Whole_Life_Risk_51" localSheetId="9">#REF!</definedName>
    <definedName name="Whole_Life_Risk_51">#REF!</definedName>
    <definedName name="Whole_Life_Risk_52" localSheetId="9">#REF!</definedName>
    <definedName name="Whole_Life_Risk_52">#REF!</definedName>
    <definedName name="Whole_Life_Risk_53" localSheetId="9">#REF!</definedName>
    <definedName name="Whole_Life_Risk_53">#REF!</definedName>
    <definedName name="Whole_Life_Risk_54" localSheetId="9">#REF!</definedName>
    <definedName name="Whole_Life_Risk_54">#REF!</definedName>
    <definedName name="Whole_Life_Risk_55" localSheetId="9">#REF!</definedName>
    <definedName name="Whole_Life_Risk_55">#REF!</definedName>
    <definedName name="Whole_Life_Risk_56" localSheetId="9">#REF!</definedName>
    <definedName name="Whole_Life_Risk_56">#REF!</definedName>
    <definedName name="Whole_Life_Risk_57" localSheetId="9">#REF!</definedName>
    <definedName name="Whole_Life_Risk_57">#REF!</definedName>
    <definedName name="Whole_Life_Risk_58" localSheetId="9">#REF!</definedName>
    <definedName name="Whole_Life_Risk_58">#REF!</definedName>
    <definedName name="Whole_Life_Risk_59" localSheetId="9">#REF!</definedName>
    <definedName name="Whole_Life_Risk_59">#REF!</definedName>
    <definedName name="Whole_Life_Risk_6" localSheetId="9">#REF!</definedName>
    <definedName name="Whole_Life_Risk_6">#REF!</definedName>
    <definedName name="Whole_Life_Risk_60" localSheetId="9">#REF!</definedName>
    <definedName name="Whole_Life_Risk_60">#REF!</definedName>
    <definedName name="Whole_Life_Risk_61" localSheetId="9">#REF!</definedName>
    <definedName name="Whole_Life_Risk_61">#REF!</definedName>
    <definedName name="Whole_Life_Risk_7" localSheetId="9">#REF!</definedName>
    <definedName name="Whole_Life_Risk_7">#REF!</definedName>
    <definedName name="Whole_Life_Risk_8" localSheetId="9">#REF!</definedName>
    <definedName name="Whole_Life_Risk_8">#REF!</definedName>
    <definedName name="Whole_Life_Risk_9" localSheetId="9">#REF!</definedName>
    <definedName name="Whole_Life_Risk_9">#REF!</definedName>
    <definedName name="wrn.CapersPlotter." localSheetId="9" hidden="1">{#N/A,#N/A,FALSE,"DI 2 YEAR MASTER SCHEDULE"}</definedName>
    <definedName name="wrn.CapersPlotter." hidden="1">{#N/A,#N/A,FALSE,"DI 2 YEAR MASTER SCHEDULE"}</definedName>
    <definedName name="wrn.Edutainment._.Priority._.List." localSheetId="9" hidden="1">{#N/A,#N/A,FALSE,"DI 2 YEAR MASTER SCHEDULE"}</definedName>
    <definedName name="wrn.Edutainment._.Priority._.List." hidden="1">{#N/A,#N/A,FALSE,"DI 2 YEAR MASTER SCHEDULE"}</definedName>
    <definedName name="wrn.Japan_Capers_Ed._.Pub." localSheetId="9" hidden="1">{"Japan_Capers_Ed_Pub",#N/A,FALSE,"DI 2 YEAR MASTER SCHEDULE"}</definedName>
    <definedName name="wrn.Japan_Capers_Ed._.Pub." hidden="1">{"Japan_Capers_Ed_Pub",#N/A,FALSE,"DI 2 YEAR MASTER SCHEDULE"}</definedName>
    <definedName name="wrn.Mat." localSheetId="9" hidden="1">{"staff",#N/A,FALSE,"Current Month"}</definedName>
    <definedName name="wrn.Mat." hidden="1">{"staff",#N/A,FALSE,"Current Month"}</definedName>
    <definedName name="wrn.Priority._.list." localSheetId="9" hidden="1">{#N/A,#N/A,FALSE,"DI 2 YEAR MASTER SCHEDULE"}</definedName>
    <definedName name="wrn.Priority._.list." hidden="1">{#N/A,#N/A,FALSE,"DI 2 YEAR MASTER SCHEDULE"}</definedName>
    <definedName name="wrn.Prjcted._.Mnthly._.Qtys." localSheetId="9" hidden="1">{#N/A,#N/A,FALSE,"PRJCTED MNTHLY QTY's"}</definedName>
    <definedName name="wrn.Prjcted._.Mnthly._.Qtys." hidden="1">{#N/A,#N/A,FALSE,"PRJCTED MNTHLY QTY's"}</definedName>
    <definedName name="wrn.Prjcted._.Qtrly._.Dollars." localSheetId="9" hidden="1">{#N/A,#N/A,FALSE,"PRJCTED QTRLY $'s"}</definedName>
    <definedName name="wrn.Prjcted._.Qtrly._.Dollars." hidden="1">{#N/A,#N/A,FALSE,"PRJCTED QTRLY $'s"}</definedName>
    <definedName name="wrn.Prjcted._.Qtrly._.Qtys." localSheetId="9" hidden="1">{#N/A,#N/A,FALSE,"PRJCTED QTRLY QTY's"}</definedName>
    <definedName name="wrn.Prjcted._.Qtrly._.Qtys." hidden="1">{#N/A,#N/A,FALSE,"PRJCTED QTRLY QTY's"}</definedName>
    <definedName name="wvu.CapersView." localSheetId="9"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9"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9" hidden="1">{#N/A,#N/A,FALSE,"DI 2 YEAR MASTER SCHEDULE"}</definedName>
    <definedName name="x" hidden="1">{#N/A,#N/A,FALSE,"DI 2 YEAR MASTER SCHEDULE"}</definedName>
    <definedName name="y" localSheetId="9"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9" hidden="1">{#N/A,#N/A,FALSE,"DI 2 YEAR MASTER SCHEDULE"}</definedName>
    <definedName name="z" hidden="1">{#N/A,#N/A,FALSE,"DI 2 YEAR MASTER SCHEDULE"}</definedName>
    <definedName name="Z_9A428CE1_B4D9_11D0_A8AA_0000C071AEE7_.wvu.Cols" localSheetId="9" hidden="1">#REF!,#REF!</definedName>
    <definedName name="Z_9A428CE1_B4D9_11D0_A8AA_0000C071AEE7_.wvu.Cols" hidden="1">#REF!,#REF!</definedName>
    <definedName name="Z_9A428CE1_B4D9_11D0_A8AA_0000C071AEE7_.wvu.PrintArea" localSheetId="9" hidden="1">#REF!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88" l="1"/>
  <c r="E54" i="88"/>
  <c r="E70" i="88"/>
  <c r="J70" i="88"/>
  <c r="K70" i="88" s="1"/>
  <c r="L70" i="88" s="1"/>
  <c r="M70" i="88" s="1"/>
  <c r="N70" i="88" s="1"/>
  <c r="O70" i="88" s="1"/>
  <c r="P70" i="88" s="1"/>
  <c r="Q70" i="88" s="1"/>
  <c r="R70" i="88" s="1"/>
  <c r="S70" i="88" s="1"/>
  <c r="F70" i="88"/>
  <c r="G70" i="88"/>
  <c r="H70" i="88"/>
  <c r="I70" i="88"/>
  <c r="B40" i="99"/>
  <c r="A40" i="99"/>
  <c r="B31" i="99"/>
  <c r="N24" i="99"/>
  <c r="K24" i="99"/>
  <c r="G24" i="99"/>
  <c r="N23" i="99"/>
  <c r="K23" i="99"/>
  <c r="G23" i="99"/>
  <c r="N22" i="99"/>
  <c r="K22" i="99"/>
  <c r="G22" i="99"/>
  <c r="N21" i="99"/>
  <c r="K21" i="99"/>
  <c r="G21" i="99"/>
  <c r="N20" i="99"/>
  <c r="K20" i="99"/>
  <c r="G20" i="99"/>
  <c r="D19" i="99"/>
  <c r="N18" i="99"/>
  <c r="K18" i="99"/>
  <c r="G18" i="99"/>
  <c r="N17" i="99"/>
  <c r="K17" i="99"/>
  <c r="G17" i="99"/>
  <c r="N16" i="99"/>
  <c r="K16" i="99"/>
  <c r="G16" i="99"/>
  <c r="N15" i="99"/>
  <c r="K15" i="99"/>
  <c r="G15" i="99"/>
  <c r="L30" i="89"/>
  <c r="K30" i="89"/>
  <c r="J30" i="89"/>
  <c r="I30" i="89"/>
  <c r="H30" i="89"/>
  <c r="G30" i="89"/>
  <c r="F30" i="89"/>
  <c r="E30" i="89"/>
  <c r="E25" i="89"/>
  <c r="G24" i="89"/>
  <c r="F24" i="89"/>
  <c r="F25" i="89" s="1"/>
  <c r="G22" i="89"/>
  <c r="G25" i="89" s="1"/>
  <c r="F22" i="89"/>
  <c r="L25" i="89" s="1"/>
  <c r="B10" i="75"/>
  <c r="B10" i="74"/>
  <c r="B10" i="73"/>
  <c r="B10" i="72"/>
  <c r="B10" i="71"/>
  <c r="B10" i="70"/>
  <c r="B10" i="69"/>
  <c r="B10" i="68"/>
  <c r="B10" i="67"/>
  <c r="B10" i="88"/>
  <c r="B20" i="75"/>
  <c r="B20" i="74"/>
  <c r="B20" i="73"/>
  <c r="B20" i="72"/>
  <c r="B20" i="71"/>
  <c r="B20" i="70"/>
  <c r="B20" i="69"/>
  <c r="B20" i="68"/>
  <c r="B20" i="67"/>
  <c r="B20" i="88"/>
  <c r="E186" i="63"/>
  <c r="D10" i="2" a="1"/>
  <c r="D10" i="2" l="1"/>
  <c r="K25" i="99"/>
  <c r="J23" i="99"/>
  <c r="D25" i="99"/>
  <c r="N19" i="99"/>
  <c r="N25" i="99" s="1"/>
  <c r="K19" i="99"/>
  <c r="G19" i="99"/>
  <c r="L32" i="89"/>
  <c r="AI187" i="75"/>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D40" i="99" l="1"/>
  <c r="D31" i="99"/>
  <c r="G25" i="99"/>
  <c r="J22" i="99"/>
  <c r="J21" i="99"/>
  <c r="J24" i="99"/>
  <c r="J16" i="99"/>
  <c r="J18" i="99"/>
  <c r="J20" i="99"/>
  <c r="J17" i="99"/>
  <c r="J15" i="99"/>
  <c r="J19" i="99"/>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U82" i="68"/>
  <c r="AW100"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I82" i="68" s="1"/>
  <c r="AQ88" i="68" s="1"/>
  <c r="H81" i="68"/>
  <c r="H82" i="68" s="1"/>
  <c r="AZ87" i="68" s="1"/>
  <c r="G81" i="68"/>
  <c r="G82" i="68" s="1"/>
  <c r="F81" i="68"/>
  <c r="F82" i="68" s="1"/>
  <c r="AW85" i="68" s="1"/>
  <c r="E81" i="68"/>
  <c r="E82" i="68" s="1"/>
  <c r="AW84" i="68" s="1"/>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I82" i="67" s="1"/>
  <c r="AY88" i="67" s="1"/>
  <c r="H81" i="67"/>
  <c r="H82" i="67" s="1"/>
  <c r="AX87" i="67" s="1"/>
  <c r="G81" i="67"/>
  <c r="G82" i="67" s="1"/>
  <c r="P86" i="67" s="1"/>
  <c r="F81" i="67"/>
  <c r="F82" i="67" s="1"/>
  <c r="AU85" i="67" s="1"/>
  <c r="E81" i="67"/>
  <c r="E82" i="67" s="1"/>
  <c r="AA81" i="88"/>
  <c r="Z81" i="88"/>
  <c r="Y81" i="88"/>
  <c r="X81" i="88"/>
  <c r="W81" i="88"/>
  <c r="V81" i="88"/>
  <c r="U81" i="88"/>
  <c r="T81" i="88"/>
  <c r="S81" i="88"/>
  <c r="R81" i="88"/>
  <c r="Q81" i="88"/>
  <c r="P81" i="88"/>
  <c r="O81" i="88"/>
  <c r="N81" i="88"/>
  <c r="M81" i="88"/>
  <c r="L81" i="88"/>
  <c r="K81" i="88"/>
  <c r="J81" i="88"/>
  <c r="I81" i="88"/>
  <c r="H81" i="88"/>
  <c r="G81" i="88"/>
  <c r="F81" i="88"/>
  <c r="E81" i="88"/>
  <c r="F15" i="99" l="1"/>
  <c r="F18" i="99"/>
  <c r="N27" i="99"/>
  <c r="F23" i="99"/>
  <c r="F21" i="99"/>
  <c r="F24" i="99"/>
  <c r="K27" i="99"/>
  <c r="F16" i="99"/>
  <c r="F22" i="99"/>
  <c r="F17" i="99"/>
  <c r="F20" i="99"/>
  <c r="F19" i="99"/>
  <c r="E32" i="99"/>
  <c r="E31" i="99"/>
  <c r="J25" i="99"/>
  <c r="D34" i="99" s="1"/>
  <c r="E40" i="99"/>
  <c r="E41" i="99"/>
  <c r="AJ87" i="67"/>
  <c r="AG93" i="67"/>
  <c r="AS96" i="67"/>
  <c r="AQ87" i="70"/>
  <c r="Z89" i="70"/>
  <c r="AU95" i="70"/>
  <c r="L85" i="67"/>
  <c r="AP100" i="70"/>
  <c r="AV85" i="67"/>
  <c r="AZ104" i="70"/>
  <c r="AR95" i="74"/>
  <c r="Z95" i="74"/>
  <c r="W95" i="74"/>
  <c r="AX95" i="74"/>
  <c r="AU95" i="74"/>
  <c r="AL95" i="74"/>
  <c r="AI95" i="74"/>
  <c r="AU84" i="67"/>
  <c r="AM84" i="67"/>
  <c r="AG84" i="67"/>
  <c r="AA84" i="67"/>
  <c r="U84" i="67"/>
  <c r="O84" i="67"/>
  <c r="I84" i="67"/>
  <c r="AY84" i="67"/>
  <c r="AS84" i="67"/>
  <c r="AR91" i="67"/>
  <c r="BB91" i="67"/>
  <c r="AP91" i="67"/>
  <c r="AD91" i="67"/>
  <c r="R91" i="67"/>
  <c r="AQ105" i="74"/>
  <c r="AT105" i="74"/>
  <c r="AH105" i="74"/>
  <c r="AW92" i="67"/>
  <c r="Y92" i="67"/>
  <c r="M83" i="68"/>
  <c r="AL85" i="67"/>
  <c r="AA87" i="67"/>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AM85" i="67"/>
  <c r="AC87" i="67"/>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I85" i="67"/>
  <c r="AS85" i="67"/>
  <c r="AD87" i="67"/>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N85" i="67"/>
  <c r="AX85" i="67"/>
  <c r="AM87" i="67"/>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O85" i="67"/>
  <c r="AY85" i="67"/>
  <c r="AP87" i="67"/>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U85" i="67"/>
  <c r="AZ86" i="67"/>
  <c r="AV87" i="67"/>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X85" i="67"/>
  <c r="L87" i="67"/>
  <c r="AY87" i="67"/>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Z85" i="67"/>
  <c r="O87" i="67"/>
  <c r="BB87"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A85" i="67"/>
  <c r="Q87" i="67"/>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G85" i="67"/>
  <c r="R87" i="67"/>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AJ85" i="67"/>
  <c r="X87" i="67"/>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BB128" i="71" s="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Q128" i="71" s="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K128" i="71" s="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X86" i="68"/>
  <c r="AL86" i="68"/>
  <c r="Z86" i="68"/>
  <c r="N86" i="68"/>
  <c r="AW86" i="68"/>
  <c r="AK86" i="68"/>
  <c r="Y86" i="68"/>
  <c r="M86" i="68"/>
  <c r="AV86" i="68"/>
  <c r="AJ86" i="68"/>
  <c r="X86" i="68"/>
  <c r="L86" i="68"/>
  <c r="AU86" i="68"/>
  <c r="AI86" i="68"/>
  <c r="W86" i="68"/>
  <c r="K86" i="68"/>
  <c r="AT86" i="68"/>
  <c r="AH86" i="68"/>
  <c r="V86" i="68"/>
  <c r="J86" i="68"/>
  <c r="AS86" i="68"/>
  <c r="AG86" i="68"/>
  <c r="U86" i="68"/>
  <c r="I86" i="68"/>
  <c r="AR86" i="68"/>
  <c r="AF86" i="68"/>
  <c r="T86" i="68"/>
  <c r="H86" i="68"/>
  <c r="AQ86" i="68"/>
  <c r="AE86" i="68"/>
  <c r="S86" i="68"/>
  <c r="BB86" i="68"/>
  <c r="AP86" i="68"/>
  <c r="AD86" i="68"/>
  <c r="R86" i="68"/>
  <c r="BA86" i="68"/>
  <c r="AO86" i="68"/>
  <c r="AC86" i="68"/>
  <c r="Q86" i="68"/>
  <c r="AZ86" i="68"/>
  <c r="AN86" i="68"/>
  <c r="AB86" i="68"/>
  <c r="P86" i="68"/>
  <c r="AY86" i="68"/>
  <c r="AM86" i="68"/>
  <c r="AA86" i="68"/>
  <c r="O86"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N84" i="68"/>
  <c r="Z84" i="68"/>
  <c r="AL84" i="68"/>
  <c r="AX84" i="68"/>
  <c r="N85" i="68"/>
  <c r="Z85" i="68"/>
  <c r="AL85" i="68"/>
  <c r="AX85" i="68"/>
  <c r="Q87" i="68"/>
  <c r="AC87" i="68"/>
  <c r="AO87" i="68"/>
  <c r="BA87" i="68"/>
  <c r="T88" i="68"/>
  <c r="AF88" i="68"/>
  <c r="AR88"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O84" i="68"/>
  <c r="AA84" i="68"/>
  <c r="AM84" i="68"/>
  <c r="AY84" i="68"/>
  <c r="O85" i="68"/>
  <c r="AA85" i="68"/>
  <c r="AM85" i="68"/>
  <c r="AY85" i="68"/>
  <c r="R87" i="68"/>
  <c r="AD87" i="68"/>
  <c r="AP87" i="68"/>
  <c r="BB87" i="68"/>
  <c r="U88" i="68"/>
  <c r="AG88" i="68"/>
  <c r="AS88"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E83" i="68"/>
  <c r="P84" i="68"/>
  <c r="AB84" i="68"/>
  <c r="AN84" i="68"/>
  <c r="AZ84" i="68"/>
  <c r="P85" i="68"/>
  <c r="AB85" i="68"/>
  <c r="AN85" i="68"/>
  <c r="AZ85" i="68"/>
  <c r="S87" i="68"/>
  <c r="AE87" i="68"/>
  <c r="AQ87" i="68"/>
  <c r="J88" i="68"/>
  <c r="V88" i="68"/>
  <c r="AH88" i="68"/>
  <c r="AT88"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H83" i="68"/>
  <c r="Q84" i="68"/>
  <c r="AC84" i="68"/>
  <c r="AO84" i="68"/>
  <c r="BA84" i="68"/>
  <c r="Q85" i="68"/>
  <c r="AC85" i="68"/>
  <c r="AO85" i="68"/>
  <c r="BA85" i="68"/>
  <c r="T87" i="68"/>
  <c r="AF87" i="68"/>
  <c r="AR87" i="68"/>
  <c r="K88" i="68"/>
  <c r="W88" i="68"/>
  <c r="AI88" i="68"/>
  <c r="AU88"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F84" i="68"/>
  <c r="R84" i="68"/>
  <c r="AD84" i="68"/>
  <c r="AP84" i="68"/>
  <c r="BB84" i="68"/>
  <c r="R85" i="68"/>
  <c r="AD85" i="68"/>
  <c r="AP85" i="68"/>
  <c r="BB85" i="68"/>
  <c r="I87" i="68"/>
  <c r="U87" i="68"/>
  <c r="AG87" i="68"/>
  <c r="AS87" i="68"/>
  <c r="L88" i="68"/>
  <c r="X88" i="68"/>
  <c r="AJ88" i="68"/>
  <c r="AV88"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G84" i="68"/>
  <c r="S84" i="68"/>
  <c r="AE84" i="68"/>
  <c r="AQ84" i="68"/>
  <c r="G85" i="68"/>
  <c r="AE85" i="68"/>
  <c r="AQ85" i="68"/>
  <c r="J87" i="68"/>
  <c r="V87" i="68"/>
  <c r="AH87" i="68"/>
  <c r="AT87" i="68"/>
  <c r="M88" i="68"/>
  <c r="Y88" i="68"/>
  <c r="AK88" i="68"/>
  <c r="AW88"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S85" i="68"/>
  <c r="H84" i="68"/>
  <c r="T84" i="68"/>
  <c r="AF84" i="68"/>
  <c r="AR84" i="68"/>
  <c r="H85" i="68"/>
  <c r="T85" i="68"/>
  <c r="AF85" i="68"/>
  <c r="AR85" i="68"/>
  <c r="K87" i="68"/>
  <c r="W87" i="68"/>
  <c r="AI87" i="68"/>
  <c r="AU87" i="68"/>
  <c r="N88" i="68"/>
  <c r="Z88" i="68"/>
  <c r="AL88" i="68"/>
  <c r="AX88"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I84" i="68"/>
  <c r="U84" i="68"/>
  <c r="AG84" i="68"/>
  <c r="AS84" i="68"/>
  <c r="I85" i="68"/>
  <c r="U85" i="68"/>
  <c r="AG85" i="68"/>
  <c r="AS85" i="68"/>
  <c r="L87" i="68"/>
  <c r="X87" i="68"/>
  <c r="AJ87" i="68"/>
  <c r="AV87" i="68"/>
  <c r="O88" i="68"/>
  <c r="AA88" i="68"/>
  <c r="AM88" i="68"/>
  <c r="AY88"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J84" i="68"/>
  <c r="V84" i="68"/>
  <c r="AH84" i="68"/>
  <c r="AT84" i="68"/>
  <c r="J85" i="68"/>
  <c r="V85" i="68"/>
  <c r="AH85" i="68"/>
  <c r="AT85" i="68"/>
  <c r="M87" i="68"/>
  <c r="Y87" i="68"/>
  <c r="AK87" i="68"/>
  <c r="AW87" i="68"/>
  <c r="P88" i="68"/>
  <c r="AB88" i="68"/>
  <c r="AN88" i="68"/>
  <c r="AZ88"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K84" i="68"/>
  <c r="W84" i="68"/>
  <c r="AI84" i="68"/>
  <c r="AU84" i="68"/>
  <c r="K85" i="68"/>
  <c r="W85" i="68"/>
  <c r="AI85" i="68"/>
  <c r="AU85" i="68"/>
  <c r="N87" i="68"/>
  <c r="Z87" i="68"/>
  <c r="AL87" i="68"/>
  <c r="AX87" i="68"/>
  <c r="Q88" i="68"/>
  <c r="AC88" i="68"/>
  <c r="AO88" i="68"/>
  <c r="BA88"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L84" i="68"/>
  <c r="X84" i="68"/>
  <c r="AJ84" i="68"/>
  <c r="AV84" i="68"/>
  <c r="L85" i="68"/>
  <c r="X85" i="68"/>
  <c r="AJ85" i="68"/>
  <c r="AV85" i="68"/>
  <c r="O87" i="68"/>
  <c r="AA87" i="68"/>
  <c r="AM87" i="68"/>
  <c r="AY87" i="68"/>
  <c r="R88" i="68"/>
  <c r="AD88" i="68"/>
  <c r="AP88" i="68"/>
  <c r="BB88"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M84" i="68"/>
  <c r="Y84" i="68"/>
  <c r="AK84" i="68"/>
  <c r="M85" i="68"/>
  <c r="Y85" i="68"/>
  <c r="AK85" i="68"/>
  <c r="P87" i="68"/>
  <c r="AB87" i="68"/>
  <c r="AN87" i="68"/>
  <c r="S88" i="68"/>
  <c r="AE88"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T86" i="67"/>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O88"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U88" i="67"/>
  <c r="AB95" i="67"/>
  <c r="J86" i="67"/>
  <c r="AA88" i="67"/>
  <c r="AG88" i="67"/>
  <c r="AZ95" i="67"/>
  <c r="AV86" i="67"/>
  <c r="AJ86" i="67"/>
  <c r="X86" i="67"/>
  <c r="L86" i="67"/>
  <c r="AU86" i="67"/>
  <c r="AI86" i="67"/>
  <c r="W86" i="67"/>
  <c r="K86" i="67"/>
  <c r="AS86" i="67"/>
  <c r="AG86" i="67"/>
  <c r="U86" i="67"/>
  <c r="I86" i="67"/>
  <c r="AR86" i="67"/>
  <c r="AF86" i="67"/>
  <c r="T86" i="67"/>
  <c r="H86" i="67"/>
  <c r="AQ86" i="67"/>
  <c r="AE86" i="67"/>
  <c r="S86" i="67"/>
  <c r="BB86" i="67"/>
  <c r="AP86" i="67"/>
  <c r="AD86" i="67"/>
  <c r="R86" i="67"/>
  <c r="BA86" i="67"/>
  <c r="AO86" i="67"/>
  <c r="AC86" i="67"/>
  <c r="Q86" i="67"/>
  <c r="AY86" i="67"/>
  <c r="AM86" i="67"/>
  <c r="AA86" i="67"/>
  <c r="O86" i="67"/>
  <c r="AX86" i="67"/>
  <c r="AL86" i="67"/>
  <c r="Z86" i="67"/>
  <c r="N86" i="67"/>
  <c r="Y86" i="67"/>
  <c r="AW86" i="67"/>
  <c r="AK86" i="67"/>
  <c r="M86"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V86" i="67"/>
  <c r="AM8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B86" i="67"/>
  <c r="AS88"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H86" i="67"/>
  <c r="BA88" i="67"/>
  <c r="AO88" i="67"/>
  <c r="AC88" i="67"/>
  <c r="Q88" i="67"/>
  <c r="AZ88" i="67"/>
  <c r="AN88" i="67"/>
  <c r="AB88" i="67"/>
  <c r="P88" i="67"/>
  <c r="AX88" i="67"/>
  <c r="AL88" i="67"/>
  <c r="Z88" i="67"/>
  <c r="N88" i="67"/>
  <c r="AW88" i="67"/>
  <c r="AK88" i="67"/>
  <c r="Y88" i="67"/>
  <c r="M88" i="67"/>
  <c r="AV88" i="67"/>
  <c r="AJ88" i="67"/>
  <c r="X88" i="67"/>
  <c r="L88" i="67"/>
  <c r="AU88" i="67"/>
  <c r="AI88" i="67"/>
  <c r="W88" i="67"/>
  <c r="K88" i="67"/>
  <c r="AT88" i="67"/>
  <c r="AH88" i="67"/>
  <c r="V88" i="67"/>
  <c r="J88" i="67"/>
  <c r="AR88" i="67"/>
  <c r="AF88" i="67"/>
  <c r="T88" i="67"/>
  <c r="AQ88" i="67"/>
  <c r="AE88" i="67"/>
  <c r="S88" i="67"/>
  <c r="BB88" i="67"/>
  <c r="AP88" i="67"/>
  <c r="AD88" i="67"/>
  <c r="R88"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AN86" i="67"/>
  <c r="M89" i="67"/>
  <c r="L84" i="67"/>
  <c r="AJ84" i="67"/>
  <c r="AV84"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X84" i="67"/>
  <c r="M84" i="67"/>
  <c r="Y84" i="67"/>
  <c r="AK84" i="67"/>
  <c r="AW84" i="67"/>
  <c r="M85" i="67"/>
  <c r="Y85" i="67"/>
  <c r="AK85" i="67"/>
  <c r="AW85" i="67"/>
  <c r="P87" i="67"/>
  <c r="AB87" i="67"/>
  <c r="AN87" i="67"/>
  <c r="AZ87"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N84" i="67"/>
  <c r="Z84" i="67"/>
  <c r="AL84" i="67"/>
  <c r="AX84" i="67"/>
  <c r="AO87" i="67"/>
  <c r="BA87"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P84" i="67"/>
  <c r="AB84" i="67"/>
  <c r="AN84" i="67"/>
  <c r="AZ84" i="67"/>
  <c r="P85" i="67"/>
  <c r="AB85" i="67"/>
  <c r="AN85" i="67"/>
  <c r="AZ85" i="67"/>
  <c r="S87" i="67"/>
  <c r="AE87" i="67"/>
  <c r="AQ87"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Q84" i="67"/>
  <c r="AC84" i="67"/>
  <c r="AO84" i="67"/>
  <c r="BA84" i="67"/>
  <c r="Q85" i="67"/>
  <c r="AC85" i="67"/>
  <c r="AO85" i="67"/>
  <c r="BA85" i="67"/>
  <c r="T87" i="67"/>
  <c r="AF87" i="67"/>
  <c r="AR87"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F84" i="67"/>
  <c r="R84" i="67"/>
  <c r="AD84" i="67"/>
  <c r="AP84" i="67"/>
  <c r="BB84" i="67"/>
  <c r="R85" i="67"/>
  <c r="AD85" i="67"/>
  <c r="AP85" i="67"/>
  <c r="BB85" i="67"/>
  <c r="I87" i="67"/>
  <c r="U87" i="67"/>
  <c r="AG87" i="67"/>
  <c r="AS87"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G84" i="67"/>
  <c r="S84" i="67"/>
  <c r="AE84" i="67"/>
  <c r="AQ84" i="67"/>
  <c r="G85" i="67"/>
  <c r="S85" i="67"/>
  <c r="AE85" i="67"/>
  <c r="AQ85" i="67"/>
  <c r="J87" i="67"/>
  <c r="V87" i="67"/>
  <c r="AH87" i="67"/>
  <c r="AT87"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H84" i="67"/>
  <c r="T84" i="67"/>
  <c r="AF84" i="67"/>
  <c r="AR84" i="67"/>
  <c r="H85" i="67"/>
  <c r="T85" i="67"/>
  <c r="AF85" i="67"/>
  <c r="AR85" i="67"/>
  <c r="K87" i="67"/>
  <c r="W87" i="67"/>
  <c r="AI87" i="67"/>
  <c r="AU87"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J84" i="67"/>
  <c r="V84" i="67"/>
  <c r="AH84" i="67"/>
  <c r="AT84" i="67"/>
  <c r="J85" i="67"/>
  <c r="V85" i="67"/>
  <c r="AH85" i="67"/>
  <c r="AT85" i="67"/>
  <c r="M87" i="67"/>
  <c r="Y87" i="67"/>
  <c r="AK87" i="67"/>
  <c r="AW87"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K84" i="67"/>
  <c r="W84" i="67"/>
  <c r="AI84" i="67"/>
  <c r="K85" i="67"/>
  <c r="W85" i="67"/>
  <c r="AI85" i="67"/>
  <c r="N87" i="67"/>
  <c r="Z87" i="67"/>
  <c r="AL87"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G134" i="71" s="1"/>
  <c r="H83" i="71"/>
  <c r="H134" i="71" s="1"/>
  <c r="P83" i="71"/>
  <c r="P134" i="71" s="1"/>
  <c r="X83" i="71"/>
  <c r="X134" i="71" s="1"/>
  <c r="I83" i="71"/>
  <c r="I134" i="71" s="1"/>
  <c r="Q83" i="71"/>
  <c r="Y83" i="71"/>
  <c r="Y134" i="71" s="1"/>
  <c r="J83" i="71"/>
  <c r="R83" i="71"/>
  <c r="R134" i="71" s="1"/>
  <c r="Z83" i="71"/>
  <c r="Z134" i="71" s="1"/>
  <c r="K83" i="71"/>
  <c r="K134" i="71" s="1"/>
  <c r="S83" i="71"/>
  <c r="S134" i="71" s="1"/>
  <c r="AA83" i="71"/>
  <c r="AA134" i="71" s="1"/>
  <c r="W83" i="71"/>
  <c r="W134" i="71" s="1"/>
  <c r="L83" i="71"/>
  <c r="L134" i="71" s="1"/>
  <c r="T83" i="71"/>
  <c r="T134" i="71" s="1"/>
  <c r="O83" i="71"/>
  <c r="O134" i="71" s="1"/>
  <c r="E83" i="71"/>
  <c r="M83" i="71"/>
  <c r="M134" i="71" s="1"/>
  <c r="U83" i="71"/>
  <c r="U134" i="71" s="1"/>
  <c r="F83" i="71"/>
  <c r="F134" i="71" s="1"/>
  <c r="N83" i="71"/>
  <c r="N134" i="71" s="1"/>
  <c r="V83" i="71"/>
  <c r="V134" i="71" s="1"/>
  <c r="F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I83" i="68"/>
  <c r="F83" i="68"/>
  <c r="K83" i="68"/>
  <c r="AA83" i="68"/>
  <c r="L83" i="68"/>
  <c r="S83" i="68"/>
  <c r="G83" i="68"/>
  <c r="O83" i="68"/>
  <c r="W83" i="68"/>
  <c r="H83" i="67"/>
  <c r="F83" i="67"/>
  <c r="N83" i="67"/>
  <c r="V83" i="67"/>
  <c r="W83" i="67"/>
  <c r="P83" i="67"/>
  <c r="E83" i="67"/>
  <c r="S83" i="67"/>
  <c r="O83" i="67"/>
  <c r="T83" i="67"/>
  <c r="Q83" i="67"/>
  <c r="Y83" i="67"/>
  <c r="G83" i="67"/>
  <c r="U83" i="67"/>
  <c r="K83" i="67"/>
  <c r="I83" i="67"/>
  <c r="L83" i="67"/>
  <c r="Z83" i="67"/>
  <c r="X83" i="67"/>
  <c r="M83" i="67"/>
  <c r="J128" i="71"/>
  <c r="J134" i="71"/>
  <c r="Q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N128" i="71" l="1"/>
  <c r="AS128" i="71"/>
  <c r="I128" i="71"/>
  <c r="H128" i="71"/>
  <c r="AQ128" i="71"/>
  <c r="AF128" i="71"/>
  <c r="AL128" i="71"/>
  <c r="AT128" i="71"/>
  <c r="E43" i="99"/>
  <c r="F31" i="99"/>
  <c r="F32" i="99"/>
  <c r="F34" i="99" s="1"/>
  <c r="E33" i="99"/>
  <c r="E34" i="99"/>
  <c r="F40" i="99"/>
  <c r="F41" i="99"/>
  <c r="F43" i="99" s="1"/>
  <c r="E42" i="99"/>
  <c r="E44" i="99" s="1"/>
  <c r="F25" i="99"/>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G40" i="99" l="1"/>
  <c r="F42" i="99"/>
  <c r="F44" i="99" s="1"/>
  <c r="E35" i="99"/>
  <c r="G31" i="99"/>
  <c r="F33" i="99"/>
  <c r="F35" i="99" s="1"/>
  <c r="D33" i="99"/>
  <c r="D35" i="99" s="1"/>
  <c r="D42" i="99"/>
  <c r="AM195" i="7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M195" i="68"/>
  <c r="AL195" i="68"/>
  <c r="AK195" i="68"/>
  <c r="AJ195" i="68"/>
  <c r="AI195" i="68"/>
  <c r="AH195" i="68"/>
  <c r="AG195" i="68"/>
  <c r="AF195" i="68"/>
  <c r="AE195" i="68"/>
  <c r="AD195" i="68"/>
  <c r="AC195" i="68"/>
  <c r="AB195" i="68"/>
  <c r="AA195" i="68"/>
  <c r="Z195" i="68"/>
  <c r="Y195" i="68"/>
  <c r="X195" i="68"/>
  <c r="W195" i="68"/>
  <c r="V195" i="68"/>
  <c r="U195" i="68"/>
  <c r="T195" i="68"/>
  <c r="S195" i="68"/>
  <c r="R195" i="68"/>
  <c r="Q195" i="68"/>
  <c r="P195" i="68"/>
  <c r="O195" i="68"/>
  <c r="N195" i="68"/>
  <c r="M195" i="68"/>
  <c r="L195" i="68"/>
  <c r="K195" i="68"/>
  <c r="J195" i="68"/>
  <c r="I195" i="68"/>
  <c r="H195" i="68"/>
  <c r="G195" i="68"/>
  <c r="F195" i="68"/>
  <c r="E195" i="68"/>
  <c r="AN195" i="67"/>
  <c r="AM195" i="67"/>
  <c r="AL195" i="67"/>
  <c r="AK195" i="67"/>
  <c r="AJ195" i="67"/>
  <c r="AI195" i="67"/>
  <c r="AH195" i="67"/>
  <c r="AG195" i="67"/>
  <c r="AF195" i="67"/>
  <c r="AE195" i="67"/>
  <c r="AD195" i="67"/>
  <c r="AC195" i="67"/>
  <c r="AB195" i="67"/>
  <c r="AA195" i="67"/>
  <c r="Z195" i="67"/>
  <c r="Y195" i="67"/>
  <c r="X195" i="67"/>
  <c r="W195" i="67"/>
  <c r="V195" i="67"/>
  <c r="U195" i="67"/>
  <c r="T195" i="67"/>
  <c r="S195" i="67"/>
  <c r="R195" i="67"/>
  <c r="Q195" i="67"/>
  <c r="P195" i="67"/>
  <c r="O195" i="67"/>
  <c r="N195" i="67"/>
  <c r="M195" i="67"/>
  <c r="L195" i="67"/>
  <c r="K195" i="67"/>
  <c r="J195" i="67"/>
  <c r="I195" i="67"/>
  <c r="H195" i="67"/>
  <c r="G195" i="67"/>
  <c r="F195" i="67"/>
  <c r="E195" i="67"/>
  <c r="F195" i="88"/>
  <c r="G195" i="88"/>
  <c r="H195" i="88"/>
  <c r="I195" i="88"/>
  <c r="J195" i="88"/>
  <c r="K195" i="88"/>
  <c r="L195" i="88"/>
  <c r="M195" i="88"/>
  <c r="N195" i="88"/>
  <c r="O195" i="88"/>
  <c r="P195" i="88"/>
  <c r="Q195" i="88"/>
  <c r="R195" i="88"/>
  <c r="S195" i="88"/>
  <c r="T195" i="88"/>
  <c r="U195" i="88"/>
  <c r="V195" i="88"/>
  <c r="W195" i="88"/>
  <c r="X195" i="88"/>
  <c r="Y195" i="88"/>
  <c r="Z195" i="88"/>
  <c r="AA195" i="88"/>
  <c r="AB195" i="88"/>
  <c r="AC195" i="88"/>
  <c r="AD195" i="88"/>
  <c r="AE195" i="88"/>
  <c r="AF195" i="88"/>
  <c r="AG195" i="88"/>
  <c r="AH195" i="88"/>
  <c r="AI195" i="88"/>
  <c r="AJ195" i="88"/>
  <c r="AK195" i="88"/>
  <c r="AL195" i="88"/>
  <c r="AM195" i="88"/>
  <c r="E195" i="88"/>
  <c r="G33" i="99" l="1"/>
  <c r="H31" i="99"/>
  <c r="G32" i="99"/>
  <c r="G34" i="99" s="1"/>
  <c r="G42" i="99"/>
  <c r="G44" i="99" s="1"/>
  <c r="H40" i="99"/>
  <c r="G41" i="99"/>
  <c r="G43" i="99" s="1"/>
  <c r="AN195" i="73"/>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H42" i="99" l="1"/>
  <c r="I40" i="99"/>
  <c r="H41" i="99"/>
  <c r="H43" i="99" s="1"/>
  <c r="H32" i="99"/>
  <c r="H34" i="99" s="1"/>
  <c r="I31" i="99"/>
  <c r="I32" i="99"/>
  <c r="I34" i="99" s="1"/>
  <c r="H33" i="99"/>
  <c r="H35" i="99" s="1"/>
  <c r="G35" i="99"/>
  <c r="AO195" i="75"/>
  <c r="AN195" i="74"/>
  <c r="AO195" i="73"/>
  <c r="AN195" i="72"/>
  <c r="AN195" i="71"/>
  <c r="AO195" i="70"/>
  <c r="AN195" i="69"/>
  <c r="AN195" i="68"/>
  <c r="AO195" i="67"/>
  <c r="AN195" i="88"/>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I33" i="99" l="1"/>
  <c r="I35" i="99" s="1"/>
  <c r="J31" i="99"/>
  <c r="I41" i="99"/>
  <c r="I43" i="99" s="1"/>
  <c r="J40" i="99"/>
  <c r="J41" i="99"/>
  <c r="J43" i="99" s="1"/>
  <c r="I42" i="99"/>
  <c r="I44" i="99" s="1"/>
  <c r="H44" i="99"/>
  <c r="AP195" i="75"/>
  <c r="AO195" i="74"/>
  <c r="AP195" i="73"/>
  <c r="AO195" i="72"/>
  <c r="AO195" i="71"/>
  <c r="AP195" i="70"/>
  <c r="AO195" i="69"/>
  <c r="AO195" i="68"/>
  <c r="AP195" i="67"/>
  <c r="AO195" i="88"/>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K31" i="99" l="1"/>
  <c r="J33" i="99"/>
  <c r="J42" i="99"/>
  <c r="J44" i="99" s="1"/>
  <c r="K40" i="99"/>
  <c r="J32" i="99"/>
  <c r="J34" i="99" s="1"/>
  <c r="AQ195" i="75"/>
  <c r="AP195" i="74"/>
  <c r="AQ195" i="73"/>
  <c r="AP195" i="72"/>
  <c r="AP195" i="71"/>
  <c r="AQ195" i="70"/>
  <c r="AP195" i="69"/>
  <c r="AP195" i="68"/>
  <c r="AQ195" i="67"/>
  <c r="AP195" i="88"/>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K42" i="99" l="1"/>
  <c r="L40" i="99"/>
  <c r="K32" i="99"/>
  <c r="K34" i="99" s="1"/>
  <c r="K41" i="99"/>
  <c r="K43" i="99" s="1"/>
  <c r="J35" i="99"/>
  <c r="D43" i="99" s="1"/>
  <c r="D44" i="99" s="1"/>
  <c r="D46" i="99" s="1"/>
  <c r="E46" i="99" s="1"/>
  <c r="F46" i="99" s="1"/>
  <c r="G46" i="99" s="1"/>
  <c r="H46" i="99" s="1"/>
  <c r="I46" i="99" s="1"/>
  <c r="J46" i="99" s="1"/>
  <c r="L32" i="99"/>
  <c r="L34" i="99" s="1"/>
  <c r="K33" i="99"/>
  <c r="K35" i="99" s="1"/>
  <c r="L31" i="99"/>
  <c r="AR195" i="75"/>
  <c r="AQ195" i="74"/>
  <c r="AR195" i="73"/>
  <c r="AQ195" i="72"/>
  <c r="AQ195" i="71"/>
  <c r="AR195" i="70"/>
  <c r="AQ195" i="69"/>
  <c r="AQ195" i="68"/>
  <c r="AR195" i="67"/>
  <c r="AQ195" i="88"/>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L41" i="99" l="1"/>
  <c r="L43" i="99" s="1"/>
  <c r="M40" i="99"/>
  <c r="M41" i="99"/>
  <c r="M43" i="99" s="1"/>
  <c r="L42" i="99"/>
  <c r="L44" i="99" s="1"/>
  <c r="L33" i="99"/>
  <c r="L35" i="99" s="1"/>
  <c r="M31" i="99"/>
  <c r="K44" i="99"/>
  <c r="K46" i="99" s="1"/>
  <c r="L46" i="99" s="1"/>
  <c r="AS195" i="75"/>
  <c r="AR195" i="74"/>
  <c r="AS195" i="73"/>
  <c r="AR195" i="72"/>
  <c r="AR195" i="71"/>
  <c r="AS195" i="70"/>
  <c r="AR195" i="69"/>
  <c r="AR195" i="68"/>
  <c r="AS195" i="67"/>
  <c r="AR195" i="88"/>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N31" i="99" l="1"/>
  <c r="M33" i="99"/>
  <c r="M32" i="99"/>
  <c r="M34" i="99" s="1"/>
  <c r="N40" i="99"/>
  <c r="N41" i="99"/>
  <c r="N43" i="99" s="1"/>
  <c r="M42" i="99"/>
  <c r="M44" i="99" s="1"/>
  <c r="AT195" i="75"/>
  <c r="AS195" i="74"/>
  <c r="AT195" i="73"/>
  <c r="AS195" i="72"/>
  <c r="AS195" i="71"/>
  <c r="AT195" i="70"/>
  <c r="AS195" i="69"/>
  <c r="AS195" i="68"/>
  <c r="AT195" i="67"/>
  <c r="AS195" i="88"/>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O40" i="99" l="1"/>
  <c r="O41" i="99"/>
  <c r="O43" i="99" s="1"/>
  <c r="N42" i="99"/>
  <c r="N44" i="99" s="1"/>
  <c r="M35" i="99"/>
  <c r="M46" i="99" s="1"/>
  <c r="N32" i="99"/>
  <c r="N34" i="99" s="1"/>
  <c r="O31" i="99"/>
  <c r="N33" i="99"/>
  <c r="N35" i="99" s="1"/>
  <c r="AU195" i="75"/>
  <c r="AT195" i="74"/>
  <c r="AU195" i="73"/>
  <c r="AT195" i="72"/>
  <c r="AT195" i="71"/>
  <c r="AU195" i="70"/>
  <c r="AT195" i="69"/>
  <c r="AT195" i="68"/>
  <c r="AU195" i="67"/>
  <c r="AT195" i="88"/>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N46" i="99" l="1"/>
  <c r="P31" i="99"/>
  <c r="O33" i="99"/>
  <c r="O32" i="99"/>
  <c r="O34" i="99" s="1"/>
  <c r="O42" i="99"/>
  <c r="O44" i="99" s="1"/>
  <c r="P40" i="99"/>
  <c r="AV195" i="75"/>
  <c r="AU195" i="74"/>
  <c r="AV195" i="73"/>
  <c r="AU195" i="72"/>
  <c r="AU195" i="71"/>
  <c r="AV195" i="70"/>
  <c r="AU195" i="69"/>
  <c r="AU195" i="68"/>
  <c r="AV195" i="67"/>
  <c r="AU195" i="88"/>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Q40" i="99" l="1"/>
  <c r="Q41" i="99" s="1"/>
  <c r="Q43" i="99" s="1"/>
  <c r="P42" i="99"/>
  <c r="P41" i="99"/>
  <c r="P43" i="99" s="1"/>
  <c r="O35" i="99"/>
  <c r="O46" i="99" s="1"/>
  <c r="P32" i="99"/>
  <c r="P34" i="99" s="1"/>
  <c r="P33" i="99"/>
  <c r="P35" i="99" s="1"/>
  <c r="Q31" i="99"/>
  <c r="Q32" i="99"/>
  <c r="Q34" i="99" s="1"/>
  <c r="AW195" i="75"/>
  <c r="AV195" i="74"/>
  <c r="AW195" i="73"/>
  <c r="AV195" i="72"/>
  <c r="AV195" i="71"/>
  <c r="AW195" i="70"/>
  <c r="AV195" i="69"/>
  <c r="AV195" i="68"/>
  <c r="AW195" i="67"/>
  <c r="AV195" i="88"/>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R31" i="99" l="1"/>
  <c r="R32" i="99"/>
  <c r="R34" i="99" s="1"/>
  <c r="Q33" i="99"/>
  <c r="Q35" i="99" s="1"/>
  <c r="P44" i="99"/>
  <c r="P46" i="99" s="1"/>
  <c r="Q46" i="99" s="1"/>
  <c r="R40" i="99"/>
  <c r="R41" i="99"/>
  <c r="R43" i="99" s="1"/>
  <c r="Q42" i="99"/>
  <c r="Q44" i="99" s="1"/>
  <c r="AX195" i="75"/>
  <c r="AW195" i="74"/>
  <c r="AX195" i="73"/>
  <c r="AW195" i="72"/>
  <c r="AW195" i="71"/>
  <c r="AX195" i="70"/>
  <c r="AW195" i="69"/>
  <c r="AW195" i="68"/>
  <c r="AX195" i="67"/>
  <c r="AW195" i="88"/>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R42" i="99" l="1"/>
  <c r="R44" i="99" s="1"/>
  <c r="S40" i="99"/>
  <c r="S31" i="99"/>
  <c r="S32" i="99"/>
  <c r="S34" i="99" s="1"/>
  <c r="R33" i="99"/>
  <c r="R35" i="99" s="1"/>
  <c r="R46" i="99" s="1"/>
  <c r="AY195" i="75"/>
  <c r="AX195" i="74"/>
  <c r="AY195" i="73"/>
  <c r="AX195" i="72"/>
  <c r="AX195" i="71"/>
  <c r="AY195" i="70"/>
  <c r="AX195" i="69"/>
  <c r="AX195" i="68"/>
  <c r="AY195" i="67"/>
  <c r="AX195" i="88"/>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T32" i="99" l="1"/>
  <c r="T34" i="99" s="1"/>
  <c r="S33" i="99"/>
  <c r="S35" i="99" s="1"/>
  <c r="T31" i="99"/>
  <c r="S42" i="99"/>
  <c r="T40" i="99"/>
  <c r="S41" i="99"/>
  <c r="S43" i="99" s="1"/>
  <c r="AZ195" i="75"/>
  <c r="AY195" i="74"/>
  <c r="AZ195" i="73"/>
  <c r="AY195" i="72"/>
  <c r="AY195" i="71"/>
  <c r="AZ195" i="70"/>
  <c r="AY195" i="69"/>
  <c r="AY195" i="68"/>
  <c r="AZ195" i="67"/>
  <c r="AY195" i="88"/>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U40" i="99" l="1"/>
  <c r="U41" i="99" s="1"/>
  <c r="U43" i="99" s="1"/>
  <c r="T42" i="99"/>
  <c r="T41" i="99"/>
  <c r="T43" i="99" s="1"/>
  <c r="S44" i="99"/>
  <c r="S46" i="99" s="1"/>
  <c r="T33" i="99"/>
  <c r="T35" i="99" s="1"/>
  <c r="U31" i="99"/>
  <c r="BA195" i="75"/>
  <c r="AZ195" i="74"/>
  <c r="BA195" i="73"/>
  <c r="AZ195" i="72"/>
  <c r="AZ195" i="71"/>
  <c r="BA195" i="70"/>
  <c r="AZ195" i="69"/>
  <c r="AZ195" i="68"/>
  <c r="BA195" i="67"/>
  <c r="AZ195" i="88"/>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V31" i="99" l="1"/>
  <c r="U33" i="99"/>
  <c r="U32" i="99"/>
  <c r="U34" i="99" s="1"/>
  <c r="T44" i="99"/>
  <c r="T46" i="99"/>
  <c r="V40" i="99"/>
  <c r="U42" i="99"/>
  <c r="U44" i="99" s="1"/>
  <c r="BB195" i="75"/>
  <c r="BA195" i="74"/>
  <c r="BB195" i="73"/>
  <c r="BA195" i="72"/>
  <c r="BA195" i="71"/>
  <c r="BB195" i="70"/>
  <c r="BA195" i="69"/>
  <c r="BA195" i="68"/>
  <c r="BB195" i="67"/>
  <c r="BA195" i="88"/>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V42" i="99" l="1"/>
  <c r="W40" i="99"/>
  <c r="V41" i="99"/>
  <c r="V43" i="99" s="1"/>
  <c r="V32" i="99"/>
  <c r="V34" i="99" s="1"/>
  <c r="U35" i="99"/>
  <c r="U46" i="99" s="1"/>
  <c r="W31" i="99"/>
  <c r="V33" i="99"/>
  <c r="BB195" i="74"/>
  <c r="BB195" i="72"/>
  <c r="BB195" i="71"/>
  <c r="BB195" i="69"/>
  <c r="BB195" i="68"/>
  <c r="BB195" i="88"/>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X31" i="99" l="1"/>
  <c r="X32" i="99"/>
  <c r="X34" i="99" s="1"/>
  <c r="W33" i="99"/>
  <c r="W35" i="99" s="1"/>
  <c r="V35" i="99"/>
  <c r="V46" i="99" s="1"/>
  <c r="W46" i="99" s="1"/>
  <c r="V44" i="99"/>
  <c r="W42" i="99"/>
  <c r="W44" i="99" s="1"/>
  <c r="X40" i="99"/>
  <c r="W32" i="99"/>
  <c r="W34" i="99" s="1"/>
  <c r="W41" i="99"/>
  <c r="W43" i="99" s="1"/>
  <c r="AX198" i="75"/>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X42" i="99" l="1"/>
  <c r="X44" i="99" s="1"/>
  <c r="X46" i="99" s="1"/>
  <c r="Y40" i="99"/>
  <c r="X33" i="99"/>
  <c r="X35" i="99" s="1"/>
  <c r="Y31" i="99"/>
  <c r="Y32" i="99"/>
  <c r="Y34" i="99" s="1"/>
  <c r="X41" i="99"/>
  <c r="X43" i="99" s="1"/>
  <c r="AY198" i="75"/>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Y33" i="99" l="1"/>
  <c r="Y35" i="99" s="1"/>
  <c r="Y46" i="99" s="1"/>
  <c r="Z31" i="99"/>
  <c r="Z32" i="99"/>
  <c r="Z34" i="99" s="1"/>
  <c r="Y41" i="99"/>
  <c r="Y43" i="99" s="1"/>
  <c r="Z40" i="99"/>
  <c r="Z41" i="99"/>
  <c r="Z43" i="99" s="1"/>
  <c r="Y42" i="99"/>
  <c r="Y44" i="99" s="1"/>
  <c r="AZ198" i="75"/>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Z46" i="99" l="1"/>
  <c r="AA41" i="99"/>
  <c r="AA43" i="99" s="1"/>
  <c r="Z42" i="99"/>
  <c r="Z44" i="99" s="1"/>
  <c r="AA40" i="99"/>
  <c r="AA42" i="99" s="1"/>
  <c r="AA31" i="99"/>
  <c r="AA33" i="99" s="1"/>
  <c r="AA32" i="99"/>
  <c r="AA34" i="99" s="1"/>
  <c r="Z33" i="99"/>
  <c r="Z35" i="99" s="1"/>
  <c r="BA198" i="75"/>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AA35" i="99" l="1"/>
  <c r="AA46" i="99" s="1"/>
  <c r="AA44" i="99"/>
  <c r="BB198" i="75"/>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E26" i="68" s="1"/>
  <c r="G64" i="68"/>
  <c r="F64" i="68"/>
  <c r="E64" i="68"/>
  <c r="D26"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F26" i="67" s="1"/>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E82" i="88" s="1"/>
  <c r="E83" i="88" s="1"/>
  <c r="D12" i="2" a="1"/>
  <c r="D14" i="2" a="1"/>
  <c r="D19" i="2" a="1"/>
  <c r="D9" i="2" a="1"/>
  <c r="D16" i="2" a="1"/>
  <c r="D11" i="2" a="1"/>
  <c r="D13" i="2" a="1"/>
  <c r="D17" i="2" a="1"/>
  <c r="D18" i="2" a="1"/>
  <c r="D15" i="2" a="1"/>
  <c r="E9" i="2" a="1"/>
  <c r="H9" i="2" a="1"/>
  <c r="Q82" i="88" l="1"/>
  <c r="S82" i="88"/>
  <c r="S83" i="88" s="1"/>
  <c r="L82" i="88"/>
  <c r="L83" i="88" s="1"/>
  <c r="T82" i="88"/>
  <c r="T83" i="88" s="1"/>
  <c r="I82" i="88"/>
  <c r="J82" i="88"/>
  <c r="M82" i="88"/>
  <c r="U82" i="88"/>
  <c r="Y82" i="88"/>
  <c r="R82" i="88"/>
  <c r="R83" i="88" s="1"/>
  <c r="K82" i="88"/>
  <c r="K83" i="88" s="1"/>
  <c r="AA82" i="88"/>
  <c r="F82" i="88"/>
  <c r="F83" i="88" s="1"/>
  <c r="V82" i="88"/>
  <c r="V83" i="88" s="1"/>
  <c r="Z82" i="88"/>
  <c r="B26" i="88"/>
  <c r="G82" i="88"/>
  <c r="G83" i="88" s="1"/>
  <c r="O82" i="88"/>
  <c r="W82" i="88"/>
  <c r="W83" i="88" s="1"/>
  <c r="N82" i="88"/>
  <c r="E26" i="88"/>
  <c r="H82" i="88"/>
  <c r="H83" i="88" s="1"/>
  <c r="H134" i="88" s="1"/>
  <c r="P82" i="88"/>
  <c r="X82" i="88"/>
  <c r="AQ82" i="88"/>
  <c r="AQ83" i="88" s="1"/>
  <c r="AF82" i="88"/>
  <c r="AF83" i="88" s="1"/>
  <c r="AF134"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D27" i="68"/>
  <c r="E27" i="68"/>
  <c r="I134" i="68"/>
  <c r="F26" i="68"/>
  <c r="U134" i="68"/>
  <c r="BA134" i="68"/>
  <c r="Y134" i="68"/>
  <c r="F128" i="68"/>
  <c r="B26" i="68"/>
  <c r="AC134" i="68"/>
  <c r="C27" i="67"/>
  <c r="AX134" i="67"/>
  <c r="BB134" i="67"/>
  <c r="B27"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C26" i="71"/>
  <c r="D26" i="71"/>
  <c r="F26" i="71"/>
  <c r="S134" i="70"/>
  <c r="D26" i="70"/>
  <c r="K134" i="70"/>
  <c r="AA134" i="70"/>
  <c r="AH134" i="70"/>
  <c r="AP134" i="70"/>
  <c r="AX134" i="70"/>
  <c r="G26" i="70"/>
  <c r="AR134" i="69"/>
  <c r="AY134" i="69"/>
  <c r="T134" i="69"/>
  <c r="AZ134" i="69"/>
  <c r="R134" i="69"/>
  <c r="AX134" i="69"/>
  <c r="G26" i="69"/>
  <c r="B26" i="69"/>
  <c r="C26" i="69"/>
  <c r="D26" i="69"/>
  <c r="Q134" i="68"/>
  <c r="AG134" i="68"/>
  <c r="AW134" i="68"/>
  <c r="E134" i="68"/>
  <c r="M134" i="68"/>
  <c r="AK134" i="68"/>
  <c r="AS134" i="68"/>
  <c r="G128" i="68"/>
  <c r="C26" i="68"/>
  <c r="G26" i="68"/>
  <c r="E131" i="67"/>
  <c r="F128" i="67"/>
  <c r="AA134" i="67"/>
  <c r="AS134" i="67"/>
  <c r="D26" i="67"/>
  <c r="E26" i="67"/>
  <c r="AQ134" i="67"/>
  <c r="F134" i="67"/>
  <c r="AD134" i="67"/>
  <c r="AI134" i="67"/>
  <c r="Z134" i="67"/>
  <c r="AH134" i="67"/>
  <c r="AP134" i="67"/>
  <c r="AY134" i="67"/>
  <c r="B26" i="67"/>
  <c r="C26" i="67"/>
  <c r="G26" i="67"/>
  <c r="AL134" i="88"/>
  <c r="F26" i="88"/>
  <c r="G26" i="88"/>
  <c r="D26" i="88"/>
  <c r="E9" i="2"/>
  <c r="D16" i="2"/>
  <c r="D19" i="2"/>
  <c r="H9" i="2"/>
  <c r="D17" i="2"/>
  <c r="D15" i="2"/>
  <c r="D13" i="2"/>
  <c r="D9" i="2"/>
  <c r="D14" i="2"/>
  <c r="D11" i="2"/>
  <c r="D12" i="2"/>
  <c r="D18" i="2"/>
  <c r="E130" i="71" l="1"/>
  <c r="E132" i="71" s="1"/>
  <c r="E133" i="71" s="1"/>
  <c r="E190" i="71" s="1"/>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X87" i="88"/>
  <c r="L87" i="88"/>
  <c r="AU87" i="88"/>
  <c r="AI87" i="88"/>
  <c r="W87" i="88"/>
  <c r="K87" i="88"/>
  <c r="AT87" i="88"/>
  <c r="AH87" i="88"/>
  <c r="V87" i="88"/>
  <c r="J87" i="88"/>
  <c r="AS87" i="88"/>
  <c r="AG87" i="88"/>
  <c r="U87" i="88"/>
  <c r="I87" i="88"/>
  <c r="AR87" i="88"/>
  <c r="AF87" i="88"/>
  <c r="T87" i="88"/>
  <c r="AQ87" i="88"/>
  <c r="AE87" i="88"/>
  <c r="S87" i="88"/>
  <c r="BB87" i="88"/>
  <c r="AP87" i="88"/>
  <c r="AD87" i="88"/>
  <c r="R87" i="88"/>
  <c r="BA87" i="88"/>
  <c r="AO87" i="88"/>
  <c r="AC87" i="88"/>
  <c r="Q87" i="88"/>
  <c r="AZ87" i="88"/>
  <c r="AN87" i="88"/>
  <c r="AB87" i="88"/>
  <c r="P87" i="88"/>
  <c r="AX87" i="88"/>
  <c r="AL87" i="88"/>
  <c r="Z87" i="88"/>
  <c r="N87" i="88"/>
  <c r="AW87" i="88"/>
  <c r="AK87" i="88"/>
  <c r="Y87" i="88"/>
  <c r="M87" i="88"/>
  <c r="AY87" i="88"/>
  <c r="AM87" i="88"/>
  <c r="AA87" i="88"/>
  <c r="O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A88" i="88"/>
  <c r="O88" i="88"/>
  <c r="AX88" i="88"/>
  <c r="AL88" i="88"/>
  <c r="Z88" i="88"/>
  <c r="N88" i="88"/>
  <c r="AW88" i="88"/>
  <c r="AK88" i="88"/>
  <c r="Y88" i="88"/>
  <c r="M88" i="88"/>
  <c r="AV88" i="88"/>
  <c r="AJ88" i="88"/>
  <c r="X88" i="88"/>
  <c r="L88" i="88"/>
  <c r="AU88" i="88"/>
  <c r="AI88" i="88"/>
  <c r="W88" i="88"/>
  <c r="K88" i="88"/>
  <c r="AT88" i="88"/>
  <c r="AH88" i="88"/>
  <c r="V88" i="88"/>
  <c r="J88" i="88"/>
  <c r="AS88" i="88"/>
  <c r="AG88" i="88"/>
  <c r="U88" i="88"/>
  <c r="AR88" i="88"/>
  <c r="AF88" i="88"/>
  <c r="T88" i="88"/>
  <c r="AQ88" i="88"/>
  <c r="AE88" i="88"/>
  <c r="S88" i="88"/>
  <c r="BA88" i="88"/>
  <c r="AO88" i="88"/>
  <c r="AC88" i="88"/>
  <c r="Q88" i="88"/>
  <c r="AZ88" i="88"/>
  <c r="AN88" i="88"/>
  <c r="AB88" i="88"/>
  <c r="P88" i="88"/>
  <c r="BB88" i="88"/>
  <c r="AP88" i="88"/>
  <c r="AD88" i="88"/>
  <c r="R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V86" i="88"/>
  <c r="J86" i="88"/>
  <c r="AS86" i="88"/>
  <c r="AG86" i="88"/>
  <c r="U86" i="88"/>
  <c r="I86" i="88"/>
  <c r="AR86" i="88"/>
  <c r="AF86" i="88"/>
  <c r="T86" i="88"/>
  <c r="H86" i="88"/>
  <c r="AQ86" i="88"/>
  <c r="AE86" i="88"/>
  <c r="S86" i="88"/>
  <c r="BB86" i="88"/>
  <c r="AP86" i="88"/>
  <c r="AD86" i="88"/>
  <c r="R86" i="88"/>
  <c r="BA86" i="88"/>
  <c r="AO86" i="88"/>
  <c r="AC86" i="88"/>
  <c r="Q86" i="88"/>
  <c r="AZ86" i="88"/>
  <c r="AN86" i="88"/>
  <c r="AB86" i="88"/>
  <c r="P86" i="88"/>
  <c r="AY86" i="88"/>
  <c r="AM86" i="88"/>
  <c r="AA86" i="88"/>
  <c r="O86" i="88"/>
  <c r="AX86" i="88"/>
  <c r="AL86" i="88"/>
  <c r="Z86" i="88"/>
  <c r="N86" i="88"/>
  <c r="AV86" i="88"/>
  <c r="AJ86" i="88"/>
  <c r="X86" i="88"/>
  <c r="L86" i="88"/>
  <c r="AU86" i="88"/>
  <c r="AI86" i="88"/>
  <c r="W86" i="88"/>
  <c r="K86" i="88"/>
  <c r="Y86" i="88"/>
  <c r="M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X134" i="88" s="1"/>
  <c r="AS84" i="88"/>
  <c r="AG84" i="88"/>
  <c r="AR84" i="88"/>
  <c r="AF84" i="88"/>
  <c r="AQ84" i="88"/>
  <c r="AE84" i="88"/>
  <c r="BB84" i="88"/>
  <c r="AP84" i="88"/>
  <c r="AD84" i="88"/>
  <c r="F84" i="88"/>
  <c r="G84" i="88" s="1"/>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F12" i="2"/>
  <c r="G12" i="2"/>
  <c r="F11" i="2"/>
  <c r="G11" i="2"/>
  <c r="P83" i="88"/>
  <c r="Z83" i="88"/>
  <c r="Z134" i="88" s="1"/>
  <c r="M83" i="88"/>
  <c r="AA83" i="88"/>
  <c r="AA134" i="88" s="1"/>
  <c r="J83" i="88"/>
  <c r="J134" i="88" s="1"/>
  <c r="U83" i="88"/>
  <c r="U134" i="88" s="1"/>
  <c r="N83" i="88"/>
  <c r="N134" i="88" s="1"/>
  <c r="Y83" i="88"/>
  <c r="I83" i="88"/>
  <c r="Q83" i="88"/>
  <c r="Q134" i="88" s="1"/>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1" i="2" a="1"/>
  <c r="AB11" i="2" s="1"/>
  <c r="AA11" i="2" a="1"/>
  <c r="AA11" i="2" s="1"/>
  <c r="AB14" i="2" a="1"/>
  <c r="AB14" i="2" s="1"/>
  <c r="AA14" i="2" a="1"/>
  <c r="AA14" i="2" s="1"/>
  <c r="AB18" i="2" a="1"/>
  <c r="AB18" i="2" s="1"/>
  <c r="AA18" i="2" a="1"/>
  <c r="AA18" i="2" s="1"/>
  <c r="AB12" i="2" a="1"/>
  <c r="AB12" i="2" s="1"/>
  <c r="AA12" i="2" a="1"/>
  <c r="AA12"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2" i="2" a="1"/>
  <c r="U12" i="2" s="1"/>
  <c r="T12" i="2" a="1"/>
  <c r="T12" i="2" s="1"/>
  <c r="U11" i="2" a="1"/>
  <c r="U11" i="2" s="1"/>
  <c r="T11" i="2" a="1"/>
  <c r="T11" i="2" s="1"/>
  <c r="U19" i="2" a="1"/>
  <c r="U19" i="2" s="1"/>
  <c r="T19" i="2" a="1"/>
  <c r="T19" i="2" s="1"/>
  <c r="U16" i="2" a="1"/>
  <c r="U16" i="2" s="1"/>
  <c r="T16" i="2" a="1"/>
  <c r="T16" i="2" s="1"/>
  <c r="U13" i="2" a="1"/>
  <c r="U13" i="2" s="1"/>
  <c r="T13" i="2" a="1"/>
  <c r="T13" i="2" s="1"/>
  <c r="U15" i="2" a="1"/>
  <c r="U15" i="2" s="1"/>
  <c r="T15" i="2" a="1"/>
  <c r="T15" i="2" s="1"/>
  <c r="U17" i="2" a="1"/>
  <c r="U17" i="2" s="1"/>
  <c r="T17" i="2" a="1"/>
  <c r="T17" i="2" s="1"/>
  <c r="N11" i="2" a="1"/>
  <c r="N11" i="2" s="1"/>
  <c r="M11" i="2" a="1"/>
  <c r="M11"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2" i="2" a="1"/>
  <c r="N12" i="2" s="1"/>
  <c r="M12" i="2" a="1"/>
  <c r="M12" i="2" s="1"/>
  <c r="N17" i="2" a="1"/>
  <c r="N17" i="2" s="1"/>
  <c r="M17" i="2" a="1"/>
  <c r="M17" i="2" s="1"/>
  <c r="F131" i="72"/>
  <c r="F130" i="72" s="1"/>
  <c r="F132" i="72" s="1"/>
  <c r="AP134" i="69"/>
  <c r="R134" i="67"/>
  <c r="J134" i="67"/>
  <c r="I128" i="73"/>
  <c r="H128" i="73"/>
  <c r="G128" i="67"/>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E135" i="68"/>
  <c r="T134" i="68"/>
  <c r="AB134" i="68"/>
  <c r="S134" i="68"/>
  <c r="AN134" i="68"/>
  <c r="AT134" i="68"/>
  <c r="AR134" i="68"/>
  <c r="AA134" i="68"/>
  <c r="J134" i="68"/>
  <c r="X134" i="68"/>
  <c r="AL134" i="68"/>
  <c r="AD134" i="68"/>
  <c r="H128"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H128" i="67"/>
  <c r="T134" i="67"/>
  <c r="AT134" i="67"/>
  <c r="U134" i="67"/>
  <c r="AN134" i="67"/>
  <c r="M134" i="67"/>
  <c r="AR134" i="67"/>
  <c r="BA134" i="67"/>
  <c r="E134" i="67"/>
  <c r="E130" i="67"/>
  <c r="E132" i="67" s="1"/>
  <c r="F129" i="67"/>
  <c r="AE134" i="88"/>
  <c r="AS134" i="88"/>
  <c r="AM134" i="88"/>
  <c r="R134" i="88"/>
  <c r="AC134" i="88"/>
  <c r="Y134" i="88"/>
  <c r="BA134" i="88"/>
  <c r="M134" i="88"/>
  <c r="AP134" i="88"/>
  <c r="S134" i="88"/>
  <c r="AZ134" i="88"/>
  <c r="AB134" i="88"/>
  <c r="AH134" i="88"/>
  <c r="K134" i="88"/>
  <c r="AD134" i="88"/>
  <c r="F134" i="88"/>
  <c r="AJ134" i="88"/>
  <c r="P134" i="88"/>
  <c r="AW134" i="88"/>
  <c r="E131" i="88"/>
  <c r="AY134" i="88"/>
  <c r="L134" i="88"/>
  <c r="AQ134" i="88"/>
  <c r="AG134" i="88"/>
  <c r="AT134" i="88"/>
  <c r="AI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Y12" i="2" a="1"/>
  <c r="Y12" i="2" s="1"/>
  <c r="X12" i="2" a="1"/>
  <c r="X12" i="2" s="1"/>
  <c r="R12" i="2" a="1"/>
  <c r="R12" i="2" s="1"/>
  <c r="H12" i="2" a="1"/>
  <c r="H12" i="2" s="1"/>
  <c r="H27" i="2" s="1"/>
  <c r="Z12" i="2" a="1"/>
  <c r="Z12" i="2" s="1"/>
  <c r="I12" i="2" a="1"/>
  <c r="I12" i="2" s="1"/>
  <c r="W12" i="2" a="1"/>
  <c r="W12" i="2" s="1"/>
  <c r="S12" i="2" a="1"/>
  <c r="S12" i="2" s="1"/>
  <c r="L12" i="2" a="1"/>
  <c r="L12" i="2" s="1"/>
  <c r="E12" i="2" a="1"/>
  <c r="E12" i="2" s="1"/>
  <c r="E27" i="2" s="1"/>
  <c r="K12" i="2" a="1"/>
  <c r="K12" i="2" s="1"/>
  <c r="Q12" i="2" a="1"/>
  <c r="Q12" i="2" s="1"/>
  <c r="J12" i="2" a="1"/>
  <c r="J12" i="2" s="1"/>
  <c r="P12" i="2" a="1"/>
  <c r="P12" i="2" s="1"/>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K11" i="2" a="1"/>
  <c r="K11" i="2" s="1"/>
  <c r="Z11" i="2" a="1"/>
  <c r="Z11" i="2" s="1"/>
  <c r="E11" i="2" a="1"/>
  <c r="E11" i="2" s="1"/>
  <c r="E26" i="2" s="1"/>
  <c r="P11" i="2" a="1"/>
  <c r="P11" i="2" s="1"/>
  <c r="I11" i="2" a="1"/>
  <c r="I11" i="2" s="1"/>
  <c r="J11" i="2" a="1"/>
  <c r="J11" i="2" s="1"/>
  <c r="Y11" i="2" a="1"/>
  <c r="Y11" i="2" s="1"/>
  <c r="S11" i="2" a="1"/>
  <c r="S11" i="2" s="1"/>
  <c r="H11" i="2" a="1"/>
  <c r="H11" i="2" s="1"/>
  <c r="H26" i="2" s="1"/>
  <c r="W11" i="2" a="1"/>
  <c r="W11" i="2" s="1"/>
  <c r="Q11" i="2" a="1"/>
  <c r="Q11" i="2" s="1"/>
  <c r="R11" i="2" a="1"/>
  <c r="R11" i="2" s="1"/>
  <c r="X11" i="2" a="1"/>
  <c r="X11" i="2" s="1"/>
  <c r="L11" i="2" a="1"/>
  <c r="L11" i="2" s="1"/>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F10" i="2"/>
  <c r="H10" i="2" a="1"/>
  <c r="E10" i="2" a="1"/>
  <c r="G10" i="2"/>
  <c r="H85" i="88" l="1"/>
  <c r="I85" i="88" s="1"/>
  <c r="H84" i="88"/>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G131" i="68" s="1"/>
  <c r="G130" i="68" s="1"/>
  <c r="G132" i="68" s="1"/>
  <c r="P128" i="74"/>
  <c r="AK192" i="88"/>
  <c r="AK191" i="88"/>
  <c r="Q128" i="74"/>
  <c r="L128" i="74"/>
  <c r="AK198" i="88"/>
  <c r="AK197" i="88"/>
  <c r="G129" i="72"/>
  <c r="G131" i="72" s="1"/>
  <c r="I128" i="70"/>
  <c r="M128" i="68"/>
  <c r="I128" i="72"/>
  <c r="R128" i="68"/>
  <c r="T128" i="68"/>
  <c r="J128" i="72"/>
  <c r="I128" i="75"/>
  <c r="K128" i="74"/>
  <c r="O128" i="74"/>
  <c r="BA128" i="69"/>
  <c r="K128" i="69"/>
  <c r="G128" i="69"/>
  <c r="AA128" i="68"/>
  <c r="L128" i="68"/>
  <c r="K128" i="68"/>
  <c r="O128" i="68"/>
  <c r="Z128" i="68"/>
  <c r="N128" i="68"/>
  <c r="J128" i="68"/>
  <c r="V128" i="68"/>
  <c r="X128" i="68"/>
  <c r="AE128" i="68"/>
  <c r="Y128" i="68"/>
  <c r="AP128" i="68"/>
  <c r="BB128" i="69"/>
  <c r="K128" i="72"/>
  <c r="M128" i="74"/>
  <c r="BB128" i="68"/>
  <c r="AI128" i="68"/>
  <c r="AL128" i="68"/>
  <c r="P128" i="68"/>
  <c r="AG128" i="68"/>
  <c r="O128" i="72"/>
  <c r="AR128" i="73"/>
  <c r="AW128" i="68"/>
  <c r="AT128" i="68"/>
  <c r="U128" i="75"/>
  <c r="AL128" i="67"/>
  <c r="W128" i="68"/>
  <c r="AV128" i="68"/>
  <c r="AH128" i="68"/>
  <c r="U128" i="68"/>
  <c r="AX128" i="68"/>
  <c r="AC128" i="68"/>
  <c r="S128" i="68"/>
  <c r="AJ128" i="68"/>
  <c r="L128" i="69"/>
  <c r="Y128" i="73"/>
  <c r="AL128" i="74"/>
  <c r="AN128" i="68"/>
  <c r="AQ128" i="68"/>
  <c r="AU128" i="68"/>
  <c r="AC128" i="67"/>
  <c r="AF128" i="68"/>
  <c r="AR128" i="68"/>
  <c r="AO128" i="69"/>
  <c r="AX128" i="69"/>
  <c r="T128" i="69"/>
  <c r="AK128" i="69"/>
  <c r="AT128" i="69"/>
  <c r="T128" i="75"/>
  <c r="AD128" i="72"/>
  <c r="AM128" i="68"/>
  <c r="P128" i="67"/>
  <c r="AD128" i="68"/>
  <c r="AB128" i="68"/>
  <c r="H128" i="69"/>
  <c r="N128" i="75"/>
  <c r="P128" i="75"/>
  <c r="AK128" i="68"/>
  <c r="AS128" i="68"/>
  <c r="AO128" i="68"/>
  <c r="Q128" i="68"/>
  <c r="J128" i="69"/>
  <c r="P128" i="72"/>
  <c r="AB128" i="73"/>
  <c r="Z128" i="74"/>
  <c r="AG128" i="67"/>
  <c r="L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Q128" i="67"/>
  <c r="AB128" i="67"/>
  <c r="AE128" i="72"/>
  <c r="AO128" i="72"/>
  <c r="AK128" i="72"/>
  <c r="W128" i="72"/>
  <c r="AT128" i="73"/>
  <c r="AL128" i="73"/>
  <c r="AS128" i="74"/>
  <c r="AN128" i="74"/>
  <c r="AQ128" i="74"/>
  <c r="AB128" i="75"/>
  <c r="W128" i="75"/>
  <c r="R128" i="75"/>
  <c r="AI128" i="75"/>
  <c r="AS128" i="73"/>
  <c r="AI128" i="67"/>
  <c r="X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K128" i="67"/>
  <c r="AK128" i="67"/>
  <c r="W128" i="67"/>
  <c r="AN128" i="67"/>
  <c r="J128" i="67"/>
  <c r="AU128" i="72"/>
  <c r="Q128" i="72"/>
  <c r="AH128" i="72"/>
  <c r="AS128" i="72"/>
  <c r="AP128" i="72"/>
  <c r="AM128" i="73"/>
  <c r="AU128" i="73"/>
  <c r="Z128" i="73"/>
  <c r="AZ128" i="73"/>
  <c r="AX128" i="73"/>
  <c r="AG128" i="73"/>
  <c r="V128" i="74"/>
  <c r="AX128" i="74"/>
  <c r="T128" i="74"/>
  <c r="AP128" i="74"/>
  <c r="AC128" i="74"/>
  <c r="AT128" i="74"/>
  <c r="L128" i="75"/>
  <c r="AT128" i="75"/>
  <c r="AF128" i="75"/>
  <c r="AR128" i="75"/>
  <c r="S128" i="67"/>
  <c r="AQ128" i="67"/>
  <c r="AS128" i="67"/>
  <c r="AV128" i="67"/>
  <c r="R128" i="67"/>
  <c r="BB128" i="72"/>
  <c r="Y128" i="72"/>
  <c r="AE128" i="73"/>
  <c r="AH128" i="73"/>
  <c r="U128" i="74"/>
  <c r="AD128" i="74"/>
  <c r="AU128" i="74"/>
  <c r="AG128" i="74"/>
  <c r="AB128" i="74"/>
  <c r="AL128" i="75"/>
  <c r="AP128" i="75"/>
  <c r="Y128" i="75"/>
  <c r="AG128" i="75"/>
  <c r="O128" i="75"/>
  <c r="AU128" i="67"/>
  <c r="M128" i="67"/>
  <c r="O128" i="67"/>
  <c r="AR128" i="67"/>
  <c r="AA128" i="67"/>
  <c r="N128" i="67"/>
  <c r="AM128" i="67"/>
  <c r="I128" i="67"/>
  <c r="Z128" i="67"/>
  <c r="AL128" i="72"/>
  <c r="AG128" i="72"/>
  <c r="AX128" i="72"/>
  <c r="T128" i="72"/>
  <c r="AQ128" i="73"/>
  <c r="AI128" i="73"/>
  <c r="AP128" i="73"/>
  <c r="AK128" i="74"/>
  <c r="AO128" i="74"/>
  <c r="AJ128" i="74"/>
  <c r="AK128" i="75"/>
  <c r="AV128" i="75"/>
  <c r="X128" i="75"/>
  <c r="AO128" i="75"/>
  <c r="AF128" i="73"/>
  <c r="Y128" i="67"/>
  <c r="AH128" i="67"/>
  <c r="U128" i="67"/>
  <c r="T128" i="67"/>
  <c r="V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I128"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E200" i="88" s="1"/>
  <c r="E204" i="88" s="1"/>
  <c r="F129" i="88"/>
  <c r="AU134" i="88"/>
  <c r="O134" i="88"/>
  <c r="AX134" i="88"/>
  <c r="E134" i="88"/>
  <c r="I134" i="88"/>
  <c r="G134" i="88"/>
  <c r="AK134" i="88"/>
  <c r="W134" i="88"/>
  <c r="AO134" i="88"/>
  <c r="E135" i="67" l="1"/>
  <c r="E135" i="75"/>
  <c r="J85" i="88"/>
  <c r="K85" i="88" s="1"/>
  <c r="I84" i="88"/>
  <c r="L85" i="88"/>
  <c r="M85" i="88" s="1"/>
  <c r="J84" i="88"/>
  <c r="G135" i="71"/>
  <c r="G190" i="71"/>
  <c r="E135" i="73"/>
  <c r="H130" i="71"/>
  <c r="H132" i="71" s="1"/>
  <c r="H133" i="71" s="1"/>
  <c r="I129" i="71"/>
  <c r="I131" i="71" s="1"/>
  <c r="G128" i="88"/>
  <c r="H129" i="68"/>
  <c r="H131" i="68" s="1"/>
  <c r="I129" i="68" s="1"/>
  <c r="I131" i="68" s="1"/>
  <c r="E133" i="70"/>
  <c r="E190" i="70" s="1"/>
  <c r="E133" i="69"/>
  <c r="E190" i="69" s="1"/>
  <c r="F133" i="68"/>
  <c r="G133" i="68"/>
  <c r="G190" i="68" s="1"/>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N85" i="88" l="1"/>
  <c r="O85" i="88" s="1"/>
  <c r="P85" i="88" s="1"/>
  <c r="K84" i="88"/>
  <c r="L84" i="88" s="1"/>
  <c r="F135" i="68"/>
  <c r="F190" i="68"/>
  <c r="H135" i="71"/>
  <c r="H190" i="71"/>
  <c r="E135" i="69"/>
  <c r="H130" i="68"/>
  <c r="H132" i="68" s="1"/>
  <c r="H133" i="68" s="1"/>
  <c r="H190" i="68" s="1"/>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I130" i="68"/>
  <c r="I132" i="68" s="1"/>
  <c r="J129" i="68"/>
  <c r="G131" i="67"/>
  <c r="M84" i="88" l="1"/>
  <c r="Q85" i="88"/>
  <c r="I135" i="71"/>
  <c r="I190" i="71"/>
  <c r="G135" i="72"/>
  <c r="G190" i="72"/>
  <c r="F135" i="67"/>
  <c r="F190" i="67"/>
  <c r="J130" i="71"/>
  <c r="J132" i="71" s="1"/>
  <c r="J133" i="71" s="1"/>
  <c r="K129" i="71"/>
  <c r="K131" i="71" s="1"/>
  <c r="I128" i="88"/>
  <c r="F135" i="75"/>
  <c r="F135" i="73"/>
  <c r="F135" i="70"/>
  <c r="F135" i="69"/>
  <c r="H135" i="68"/>
  <c r="H133" i="72"/>
  <c r="H190" i="72" s="1"/>
  <c r="I133" i="68"/>
  <c r="I190" i="68" s="1"/>
  <c r="K128" i="88"/>
  <c r="AN191" i="88"/>
  <c r="AN192" i="88"/>
  <c r="AN198" i="88"/>
  <c r="AN197" i="88"/>
  <c r="G130" i="75"/>
  <c r="G132" i="75" s="1"/>
  <c r="H129" i="75"/>
  <c r="G130" i="74"/>
  <c r="G132" i="74" s="1"/>
  <c r="H129" i="74"/>
  <c r="H129" i="73"/>
  <c r="G130" i="73"/>
  <c r="G132" i="73" s="1"/>
  <c r="I131" i="72"/>
  <c r="G130" i="70"/>
  <c r="G132" i="70" s="1"/>
  <c r="H129" i="70"/>
  <c r="H129" i="69"/>
  <c r="G130" i="69"/>
  <c r="G132" i="69" s="1"/>
  <c r="J131" i="68"/>
  <c r="H129" i="67"/>
  <c r="G130" i="67"/>
  <c r="G132" i="67" s="1"/>
  <c r="R85" i="88" l="1"/>
  <c r="S85" i="88" s="1"/>
  <c r="N84" i="88"/>
  <c r="J135" i="71"/>
  <c r="J190" i="71"/>
  <c r="H135" i="72"/>
  <c r="K130" i="71"/>
  <c r="K132" i="71" s="1"/>
  <c r="K133" i="71" s="1"/>
  <c r="L129" i="71"/>
  <c r="L131" i="71" s="1"/>
  <c r="L128" i="88"/>
  <c r="I135" i="6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J130" i="68"/>
  <c r="J132" i="68" s="1"/>
  <c r="K129" i="68"/>
  <c r="H131" i="67"/>
  <c r="T85" i="88" l="1"/>
  <c r="U85" i="88" s="1"/>
  <c r="V85" i="88" s="1"/>
  <c r="W85" i="88" s="1"/>
  <c r="X85" i="88" s="1"/>
  <c r="Y85" i="88" s="1"/>
  <c r="Z85" i="88" s="1"/>
  <c r="AA85" i="88" s="1"/>
  <c r="AB85" i="88" s="1"/>
  <c r="O84" i="88"/>
  <c r="P84" i="88" s="1"/>
  <c r="Q84" i="88" s="1"/>
  <c r="G135" i="70"/>
  <c r="G190" i="70"/>
  <c r="K135" i="71"/>
  <c r="K190" i="71"/>
  <c r="G135" i="67"/>
  <c r="G190" i="67"/>
  <c r="G135" i="75"/>
  <c r="L130" i="71"/>
  <c r="L132" i="71" s="1"/>
  <c r="L133" i="71" s="1"/>
  <c r="M129" i="71"/>
  <c r="M131" i="71" s="1"/>
  <c r="G135" i="73"/>
  <c r="G135" i="69"/>
  <c r="I133" i="72"/>
  <c r="I190" i="72" s="1"/>
  <c r="J133" i="68"/>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R84" i="88" l="1"/>
  <c r="S84" i="88" s="1"/>
  <c r="T84" i="88" s="1"/>
  <c r="U84" i="88" s="1"/>
  <c r="V84" i="88" s="1"/>
  <c r="W84" i="88" s="1"/>
  <c r="X84" i="88" s="1"/>
  <c r="Y84" i="88" s="1"/>
  <c r="Z84" i="88" s="1"/>
  <c r="AA84" i="88" s="1"/>
  <c r="AB84"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M135" i="71" l="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K135" i="68" l="1"/>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I135" i="69" l="1"/>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P135" i="71" l="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Q135" i="71" l="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L135" i="72" l="1"/>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S135" i="71" l="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N135" i="68" l="1"/>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L135" i="69" l="1"/>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V135" i="71" l="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M135" i="69" l="1"/>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X135" i="71" l="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N135" i="69" l="1"/>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76" i="68"/>
  <c r="BB176" i="71"/>
  <c r="BB176" i="70"/>
  <c r="BB176" i="88"/>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76" i="67"/>
  <c r="AL176" i="69"/>
  <c r="AL176" i="75"/>
  <c r="AL176" i="72"/>
  <c r="AL176" i="63"/>
  <c r="AL195" i="63" s="1"/>
  <c r="AL176" i="88"/>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76" i="68"/>
  <c r="AV176" i="63"/>
  <c r="AV195" i="63" s="1"/>
  <c r="AV176" i="70"/>
  <c r="AV176" i="67"/>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76" i="68"/>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76" i="70"/>
  <c r="AG176" i="67"/>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E176" i="69"/>
  <c r="E176" i="67"/>
  <c r="AO143" i="67"/>
  <c r="AO193" i="67" s="1"/>
  <c r="AS176" i="68"/>
  <c r="I176" i="72"/>
  <c r="AI176" i="68"/>
  <c r="X143" i="67"/>
  <c r="X193" i="67" s="1"/>
  <c r="P172" i="88"/>
  <c r="P194" i="88" s="1"/>
  <c r="AC176" i="68"/>
  <c r="AZ176" i="68"/>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76" i="74"/>
  <c r="K143" i="67"/>
  <c r="K193" i="67" s="1"/>
  <c r="S143" i="67"/>
  <c r="S193" i="67" s="1"/>
  <c r="AQ143" i="67"/>
  <c r="AQ193" i="67" s="1"/>
  <c r="AQ143" i="74"/>
  <c r="AQ193" i="74" s="1"/>
  <c r="AX176" i="68"/>
  <c r="R147" i="75"/>
  <c r="J147" i="67"/>
  <c r="H147" i="73"/>
  <c r="W147" i="68"/>
  <c r="U147" i="75"/>
  <c r="Z176" i="68"/>
  <c r="Z176" i="74"/>
  <c r="T176" i="68"/>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76" i="74"/>
  <c r="H176" i="72"/>
  <c r="H176" i="74"/>
  <c r="F143" i="73"/>
  <c r="F193" i="73" s="1"/>
  <c r="F143" i="74"/>
  <c r="F193" i="74" s="1"/>
  <c r="L193" i="71"/>
  <c r="Q176" i="68"/>
  <c r="Q176" i="74"/>
  <c r="AO147" i="88"/>
  <c r="AY147" i="73"/>
  <c r="AZ147" i="88"/>
  <c r="AJ147" i="88"/>
  <c r="AY176" i="68"/>
  <c r="AY176" i="74"/>
  <c r="P172" i="72"/>
  <c r="P194" i="72" s="1"/>
  <c r="AC172" i="72"/>
  <c r="AC194" i="72" s="1"/>
  <c r="AC172" i="74"/>
  <c r="AC194" i="74" s="1"/>
  <c r="R143" i="67"/>
  <c r="R193" i="67" s="1"/>
  <c r="AX213" i="75"/>
  <c r="AB213" i="67"/>
  <c r="U214" i="73"/>
  <c r="AK213" i="68"/>
  <c r="AG215" i="67"/>
  <c r="O172" i="71"/>
  <c r="O194" i="71" s="1"/>
  <c r="O172" i="74"/>
  <c r="O194" i="74" s="1"/>
  <c r="S176" i="68"/>
  <c r="S176" i="74"/>
  <c r="AX213" i="69"/>
  <c r="G146" i="72"/>
  <c r="AM143" i="67"/>
  <c r="AM193" i="67" s="1"/>
  <c r="AM143" i="74"/>
  <c r="AM193" i="74" s="1"/>
  <c r="AD146" i="72"/>
  <c r="F146" i="69"/>
  <c r="T146" i="68"/>
  <c r="AN146" i="69"/>
  <c r="W146" i="67"/>
  <c r="J176" i="68"/>
  <c r="J176" i="74"/>
  <c r="AR146" i="69"/>
  <c r="H172" i="71"/>
  <c r="H194" i="71" s="1"/>
  <c r="AN176" i="68"/>
  <c r="AN176" i="74"/>
  <c r="AE176" i="68"/>
  <c r="AM147" i="67"/>
  <c r="AV147" i="67"/>
  <c r="AS147" i="68"/>
  <c r="AU147" i="75"/>
  <c r="AL147" i="72"/>
  <c r="P143" i="67"/>
  <c r="P193" i="67" s="1"/>
  <c r="AJ176" i="68"/>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76" i="74"/>
  <c r="L172" i="67"/>
  <c r="L194" i="67" s="1"/>
  <c r="K176" i="68"/>
  <c r="F146" i="67"/>
  <c r="AR146" i="72"/>
  <c r="Q143" i="67"/>
  <c r="Q193" i="67" s="1"/>
  <c r="Q143" i="74"/>
  <c r="Q193" i="74" s="1"/>
  <c r="AU176" i="68"/>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76" i="75"/>
  <c r="N176" i="67"/>
  <c r="N176" i="73"/>
  <c r="N176" i="68"/>
  <c r="N176" i="72"/>
  <c r="N176" i="71"/>
  <c r="AE146" i="68"/>
  <c r="F176" i="71"/>
  <c r="F176" i="88"/>
  <c r="F176" i="70"/>
  <c r="F176" i="72"/>
  <c r="F176" i="73"/>
  <c r="F176" i="68"/>
  <c r="F176" i="63"/>
  <c r="F195" i="63" s="1"/>
  <c r="F176" i="75"/>
  <c r="F176" i="67"/>
  <c r="R146" i="70"/>
  <c r="H172" i="68"/>
  <c r="H194" i="68" s="1"/>
  <c r="H172" i="88"/>
  <c r="H194" i="88" s="1"/>
  <c r="H172" i="67"/>
  <c r="H194" i="67" s="1"/>
  <c r="H172" i="72"/>
  <c r="H194" i="72" s="1"/>
  <c r="H172" i="69"/>
  <c r="H194" i="69" s="1"/>
  <c r="H172" i="70"/>
  <c r="H194" i="70" s="1"/>
  <c r="H172" i="73"/>
  <c r="H194" i="73" s="1"/>
  <c r="AM146" i="73"/>
  <c r="Q146" i="72"/>
  <c r="V146" i="68"/>
  <c r="AM176" i="88"/>
  <c r="AM176" i="73"/>
  <c r="AM176" i="75"/>
  <c r="AM176" i="70"/>
  <c r="AM176" i="69"/>
  <c r="AM176" i="63"/>
  <c r="AM195" i="63" s="1"/>
  <c r="AM176" i="71"/>
  <c r="AM176" i="67"/>
  <c r="AM176" i="72"/>
  <c r="AM176" i="68"/>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76" i="71"/>
  <c r="BA176" i="72"/>
  <c r="BA176" i="67"/>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76" i="88"/>
  <c r="AP176" i="63"/>
  <c r="AP195" i="63" s="1"/>
  <c r="AP176" i="72"/>
  <c r="AP176" i="71"/>
  <c r="AP176" i="75"/>
  <c r="AP176" i="73"/>
  <c r="P176" i="75"/>
  <c r="P176" i="63"/>
  <c r="P195" i="63" s="1"/>
  <c r="P176" i="67"/>
  <c r="P176" i="71"/>
  <c r="P176" i="69"/>
  <c r="P176" i="73"/>
  <c r="P176" i="88"/>
  <c r="P176" i="70"/>
  <c r="P176" i="72"/>
  <c r="P176" i="68"/>
  <c r="K146" i="72"/>
  <c r="K146" i="75"/>
  <c r="N143" i="88"/>
  <c r="N193" i="88" s="1"/>
  <c r="M143" i="70"/>
  <c r="M193" i="70" s="1"/>
  <c r="P146" i="72"/>
  <c r="AR176" i="71"/>
  <c r="AR176" i="73"/>
  <c r="AR176" i="72"/>
  <c r="AR176" i="67"/>
  <c r="AR176" i="69"/>
  <c r="AR176" i="63"/>
  <c r="AR195" i="63" s="1"/>
  <c r="AR176" i="88"/>
  <c r="AR176" i="70"/>
  <c r="AR176" i="75"/>
  <c r="U176" i="72"/>
  <c r="U176" i="75"/>
  <c r="U176" i="70"/>
  <c r="U176" i="67"/>
  <c r="U176" i="63"/>
  <c r="U195" i="63" s="1"/>
  <c r="U176" i="88"/>
  <c r="U176" i="73"/>
  <c r="U176" i="69"/>
  <c r="U176" i="71"/>
  <c r="U176" i="68"/>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76" i="88"/>
  <c r="AT176" i="63"/>
  <c r="AT195" i="63" s="1"/>
  <c r="AT176" i="70"/>
  <c r="AT176" i="73"/>
  <c r="AT176" i="72"/>
  <c r="AT176" i="75"/>
  <c r="I176" i="71"/>
  <c r="I176" i="73"/>
  <c r="I176" i="88"/>
  <c r="I176" i="70"/>
  <c r="I176" i="75"/>
  <c r="I176" i="63"/>
  <c r="I195" i="63" s="1"/>
  <c r="I176" i="69"/>
  <c r="I176" i="68"/>
  <c r="I176" i="67"/>
  <c r="R146" i="72"/>
  <c r="AP146" i="67"/>
  <c r="V176" i="73"/>
  <c r="V176" i="63"/>
  <c r="V195" i="63" s="1"/>
  <c r="V176" i="71"/>
  <c r="V176" i="72"/>
  <c r="V176" i="75"/>
  <c r="V176" i="70"/>
  <c r="V176" i="67"/>
  <c r="V176" i="88"/>
  <c r="V176" i="69"/>
  <c r="V176" i="68"/>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76" i="70"/>
  <c r="AC176" i="88"/>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76" i="88"/>
  <c r="AW176" i="75"/>
  <c r="AW176" i="63"/>
  <c r="AW195" i="63" s="1"/>
  <c r="AW176" i="69"/>
  <c r="AW176" i="72"/>
  <c r="AW176" i="71"/>
  <c r="AW176" i="68"/>
  <c r="I146" i="88"/>
  <c r="AI176" i="88"/>
  <c r="AI176" i="71"/>
  <c r="AI176" i="73"/>
  <c r="AI176" i="67"/>
  <c r="AI176" i="70"/>
  <c r="AI176" i="75"/>
  <c r="AI176" i="72"/>
  <c r="AI176" i="63"/>
  <c r="AI195" i="63" s="1"/>
  <c r="AI176" i="69"/>
  <c r="AK146" i="72"/>
  <c r="AK146" i="75"/>
  <c r="X176" i="72"/>
  <c r="X176" i="63"/>
  <c r="X195" i="63" s="1"/>
  <c r="X176" i="73"/>
  <c r="X176" i="67"/>
  <c r="X176" i="69"/>
  <c r="X176" i="88"/>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76" i="88"/>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76" i="63"/>
  <c r="K195" i="63" s="1"/>
  <c r="K176" i="67"/>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76" i="63"/>
  <c r="S195" i="63" s="1"/>
  <c r="S176" i="70"/>
  <c r="S176" i="73"/>
  <c r="S176" i="71"/>
  <c r="S176" i="75"/>
  <c r="S176" i="67"/>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76" i="75"/>
  <c r="AQ176" i="70"/>
  <c r="AQ176" i="69"/>
  <c r="AQ176" i="63"/>
  <c r="AQ195" i="63" s="1"/>
  <c r="AQ176" i="73"/>
  <c r="AQ176" i="88"/>
  <c r="AQ176" i="71"/>
  <c r="O176" i="88"/>
  <c r="O176" i="70"/>
  <c r="O176" i="73"/>
  <c r="O176" i="72"/>
  <c r="O176" i="67"/>
  <c r="O176" i="69"/>
  <c r="O176" i="68"/>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76" i="69"/>
  <c r="AS176" i="70"/>
  <c r="AS176" i="75"/>
  <c r="AS176" i="73"/>
  <c r="AS176" i="67"/>
  <c r="AM146" i="72"/>
  <c r="H146" i="69"/>
  <c r="Z146" i="75"/>
  <c r="G176" i="88"/>
  <c r="G176" i="63"/>
  <c r="G195" i="63" s="1"/>
  <c r="G176" i="75"/>
  <c r="G176" i="72"/>
  <c r="G176" i="67"/>
  <c r="G176" i="73"/>
  <c r="G176" i="69"/>
  <c r="G176" i="71"/>
  <c r="G176" i="68"/>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76" i="72"/>
  <c r="AA176" i="67"/>
  <c r="AA176" i="70"/>
  <c r="AA176" i="71"/>
  <c r="AA176" i="68"/>
  <c r="F172" i="71"/>
  <c r="F194" i="71" s="1"/>
  <c r="H172" i="75"/>
  <c r="H194" i="75" s="1"/>
  <c r="AL146" i="75"/>
  <c r="Y176" i="73"/>
  <c r="Y176" i="69"/>
  <c r="Y176" i="72"/>
  <c r="Y176" i="75"/>
  <c r="Y176" i="63"/>
  <c r="Y195" i="63" s="1"/>
  <c r="Y176" i="88"/>
  <c r="Y176" i="71"/>
  <c r="Y176" i="67"/>
  <c r="Y176" i="70"/>
  <c r="AH176" i="75"/>
  <c r="AH176" i="88"/>
  <c r="AH176" i="71"/>
  <c r="AH176" i="67"/>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76" i="63"/>
  <c r="Q195" i="63" s="1"/>
  <c r="Q176" i="75"/>
  <c r="Q176" i="71"/>
  <c r="Q176" i="72"/>
  <c r="Q176" i="69"/>
  <c r="Q176" i="88"/>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76" i="63"/>
  <c r="AF195" i="63" s="1"/>
  <c r="AF176" i="70"/>
  <c r="AF176" i="75"/>
  <c r="AF176" i="73"/>
  <c r="AF176" i="88"/>
  <c r="AF176" i="72"/>
  <c r="L143" i="69"/>
  <c r="L193" i="69" s="1"/>
  <c r="L176" i="68"/>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76" i="70"/>
  <c r="AN176" i="75"/>
  <c r="AN176" i="63"/>
  <c r="AN195" i="63" s="1"/>
  <c r="AN202" i="63" s="1"/>
  <c r="AN176" i="69"/>
  <c r="AN176" i="72"/>
  <c r="AN176" i="88"/>
  <c r="H176" i="63"/>
  <c r="H195" i="63" s="1"/>
  <c r="H176" i="75"/>
  <c r="H176" i="69"/>
  <c r="H176" i="67"/>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76" i="73"/>
  <c r="AK176" i="63"/>
  <c r="AK195" i="63" s="1"/>
  <c r="AK176" i="70"/>
  <c r="AK176" i="69"/>
  <c r="AK176" i="67"/>
  <c r="AK176" i="71"/>
  <c r="AK176" i="75"/>
  <c r="AK176" i="72"/>
  <c r="AX176" i="88"/>
  <c r="AX176" i="69"/>
  <c r="AX176" i="70"/>
  <c r="AX176" i="73"/>
  <c r="AX176" i="72"/>
  <c r="AX176" i="75"/>
  <c r="AX176" i="67"/>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76" i="75"/>
  <c r="AU176" i="71"/>
  <c r="AU176" i="70"/>
  <c r="AU176" i="63"/>
  <c r="AU195" i="63" s="1"/>
  <c r="AU176" i="67"/>
  <c r="AU176" i="73"/>
  <c r="AU176" i="72"/>
  <c r="L176" i="73"/>
  <c r="H176" i="68"/>
  <c r="F143" i="70"/>
  <c r="F193" i="70" s="1"/>
  <c r="F143" i="75"/>
  <c r="F193" i="75" s="1"/>
  <c r="F143" i="72"/>
  <c r="F193" i="72" s="1"/>
  <c r="F143" i="63"/>
  <c r="F193" i="63" s="1"/>
  <c r="F193" i="71"/>
  <c r="F143" i="88"/>
  <c r="F193" i="88" s="1"/>
  <c r="F143" i="69"/>
  <c r="F193" i="69" s="1"/>
  <c r="F143" i="68"/>
  <c r="F193" i="68" s="1"/>
  <c r="H176" i="88"/>
  <c r="F143" i="67"/>
  <c r="F193" i="67" s="1"/>
  <c r="AE176" i="63"/>
  <c r="AE195" i="63" s="1"/>
  <c r="AE176" i="75"/>
  <c r="AE176" i="72"/>
  <c r="AE176" i="88"/>
  <c r="AE176" i="71"/>
  <c r="AE176" i="69"/>
  <c r="AE176" i="73"/>
  <c r="AE176" i="67"/>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76" i="67"/>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AH176" i="68"/>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Z176" i="88"/>
  <c r="Z176" i="71"/>
  <c r="Z176" i="73"/>
  <c r="Z176" i="70"/>
  <c r="Z176" i="72"/>
  <c r="Z176" i="63"/>
  <c r="Z195" i="63" s="1"/>
  <c r="Z176" i="69"/>
  <c r="Z176" i="67"/>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76" i="63"/>
  <c r="T195" i="63" s="1"/>
  <c r="T176" i="75"/>
  <c r="T176" i="88"/>
  <c r="T176" i="69"/>
  <c r="T176" i="73"/>
  <c r="T176" i="70"/>
  <c r="T176" i="71"/>
  <c r="E176" i="70"/>
  <c r="AD176" i="73"/>
  <c r="AD176" i="88"/>
  <c r="AD176" i="67"/>
  <c r="AD176" i="69"/>
  <c r="AD176" i="70"/>
  <c r="AD176" i="71"/>
  <c r="AD176" i="63"/>
  <c r="AD195" i="63" s="1"/>
  <c r="AD176" i="72"/>
  <c r="AD176" i="75"/>
  <c r="AD176" i="68"/>
  <c r="W176" i="88"/>
  <c r="W176" i="63"/>
  <c r="W195" i="63" s="1"/>
  <c r="W176" i="69"/>
  <c r="W176" i="67"/>
  <c r="W176" i="73"/>
  <c r="W176" i="68"/>
  <c r="W176" i="71"/>
  <c r="W176" i="75"/>
  <c r="W176" i="72"/>
  <c r="AZ176" i="71"/>
  <c r="AZ176" i="67"/>
  <c r="AZ176" i="73"/>
  <c r="AZ176" i="88"/>
  <c r="AZ176" i="63"/>
  <c r="AZ195" i="63" s="1"/>
  <c r="AZ176" i="72"/>
  <c r="AZ176" i="69"/>
  <c r="AZ176" i="75"/>
  <c r="AZ176" i="70"/>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76" i="73"/>
  <c r="M176" i="72"/>
  <c r="M176" i="69"/>
  <c r="M176" i="63"/>
  <c r="M195" i="63" s="1"/>
  <c r="M176" i="68"/>
  <c r="M176" i="75"/>
  <c r="M176" i="88"/>
  <c r="M176" i="71"/>
  <c r="AY176" i="72"/>
  <c r="AY176" i="88"/>
  <c r="AY176" i="71"/>
  <c r="AY176" i="70"/>
  <c r="AY176" i="75"/>
  <c r="AY176" i="67"/>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76" i="63"/>
  <c r="E195" i="63" s="1"/>
  <c r="AJ176" i="63"/>
  <c r="AJ195" i="63" s="1"/>
  <c r="AJ176" i="72"/>
  <c r="AJ176" i="73"/>
  <c r="AJ176" i="67"/>
  <c r="AJ176" i="69"/>
  <c r="AJ176" i="70"/>
  <c r="AJ176" i="71"/>
  <c r="AJ176" i="88"/>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76" i="70"/>
  <c r="AO176" i="69"/>
  <c r="AO176" i="73"/>
  <c r="AO176" i="63"/>
  <c r="AO195" i="63" s="1"/>
  <c r="AO176" i="88"/>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76" i="72"/>
  <c r="R176" i="63"/>
  <c r="R195" i="63" s="1"/>
  <c r="R176" i="70"/>
  <c r="R176" i="88"/>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Q200" i="68" l="1"/>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22" i="68" s="1"/>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Q200" i="75" l="1"/>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W221" i="73" s="1"/>
  <c r="AS202" i="73"/>
  <c r="AS201" i="73"/>
  <c r="AS200" i="73"/>
  <c r="AT202" i="73"/>
  <c r="AT201" i="73"/>
  <c r="AT221" i="73" s="1"/>
  <c r="AO202" i="73"/>
  <c r="AO201" i="73"/>
  <c r="AM202" i="73"/>
  <c r="AM201" i="73"/>
  <c r="AA202" i="73"/>
  <c r="AA201" i="73"/>
  <c r="AC200" i="73"/>
  <c r="Q201" i="73"/>
  <c r="X200" i="73"/>
  <c r="M200" i="73"/>
  <c r="AQ202" i="73"/>
  <c r="AQ201" i="73"/>
  <c r="AQ221" i="73" s="1"/>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Z221" i="73" s="1"/>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O221" i="73" s="1"/>
  <c r="E200" i="73"/>
  <c r="E204" i="73" s="1"/>
  <c r="BA200" i="73"/>
  <c r="J201" i="73"/>
  <c r="U202" i="73"/>
  <c r="U201" i="73"/>
  <c r="AD202" i="73"/>
  <c r="AD201" i="73"/>
  <c r="AD221" i="73" s="1"/>
  <c r="F216" i="73"/>
  <c r="F202" i="73"/>
  <c r="F222" i="73" s="1"/>
  <c r="AU202" i="73"/>
  <c r="AU201" i="73"/>
  <c r="AU221" i="73" s="1"/>
  <c r="F200" i="73"/>
  <c r="F220" i="73" s="1"/>
  <c r="AN200" i="73"/>
  <c r="AN220" i="73" s="1"/>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BA221" i="72" s="1"/>
  <c r="AO202" i="72"/>
  <c r="AO201" i="72"/>
  <c r="AO200" i="72"/>
  <c r="K201" i="72"/>
  <c r="R201" i="72"/>
  <c r="S200" i="72"/>
  <c r="AS202" i="72"/>
  <c r="AS201" i="72"/>
  <c r="AS200" i="72"/>
  <c r="AB202" i="72"/>
  <c r="AB201" i="72"/>
  <c r="AB200" i="72"/>
  <c r="AF202" i="72"/>
  <c r="AF222" i="72" s="1"/>
  <c r="AF201" i="72"/>
  <c r="Z202" i="72"/>
  <c r="Z222" i="72" s="1"/>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A221" i="72" s="1"/>
  <c r="AV202" i="72"/>
  <c r="AV200" i="72"/>
  <c r="AV201" i="72"/>
  <c r="AT202" i="72"/>
  <c r="AT201" i="72"/>
  <c r="AT221" i="72" s="1"/>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W221" i="72" s="1"/>
  <c r="AU202" i="72"/>
  <c r="AU201" i="72"/>
  <c r="AU221" i="72" s="1"/>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20" i="71" s="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6" i="71" s="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22" i="71" s="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T221" i="71" s="1"/>
  <c r="AO202" i="71"/>
  <c r="AO201" i="71"/>
  <c r="N201" i="71"/>
  <c r="E200" i="71"/>
  <c r="E204" i="71" s="1"/>
  <c r="H200" i="71"/>
  <c r="X201" i="71"/>
  <c r="AP200" i="71"/>
  <c r="AN200" i="71"/>
  <c r="AN220" i="71" s="1"/>
  <c r="G201" i="71"/>
  <c r="AR202" i="71"/>
  <c r="AR201" i="71"/>
  <c r="AS202" i="71"/>
  <c r="AS201" i="71"/>
  <c r="AS200" i="71"/>
  <c r="AU202" i="71"/>
  <c r="AU201" i="71"/>
  <c r="AU221" i="71" s="1"/>
  <c r="Y202" i="71"/>
  <c r="Y201" i="71"/>
  <c r="Y221" i="71" s="1"/>
  <c r="AG200" i="71"/>
  <c r="M201" i="71"/>
  <c r="AJ200" i="71"/>
  <c r="K200" i="71"/>
  <c r="AC201" i="71"/>
  <c r="BA200" i="71"/>
  <c r="AD200" i="71"/>
  <c r="P201" i="71"/>
  <c r="AE202" i="70"/>
  <c r="AE201" i="70"/>
  <c r="AE200" i="70"/>
  <c r="Z202" i="70"/>
  <c r="Z201" i="70"/>
  <c r="AR202" i="70"/>
  <c r="AR201" i="70"/>
  <c r="AR221" i="70" s="1"/>
  <c r="AA202" i="70"/>
  <c r="AA201" i="70"/>
  <c r="AA221" i="70" s="1"/>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22" i="70" s="1"/>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6" i="70" s="1"/>
  <c r="F206" i="70" s="1"/>
  <c r="G206" i="70" s="1"/>
  <c r="H206" i="70" s="1"/>
  <c r="E201" i="70"/>
  <c r="E205" i="70" s="1"/>
  <c r="AK202" i="70"/>
  <c r="AK201" i="70"/>
  <c r="AK200" i="70"/>
  <c r="AU202" i="70"/>
  <c r="AU201" i="70"/>
  <c r="AD202" i="70"/>
  <c r="AD201" i="70"/>
  <c r="AZ202" i="70"/>
  <c r="AZ201" i="70"/>
  <c r="AL202" i="70"/>
  <c r="AL201" i="70"/>
  <c r="AL200" i="70"/>
  <c r="AP202" i="70"/>
  <c r="AP201" i="70"/>
  <c r="AP221" i="70" s="1"/>
  <c r="F202" i="70"/>
  <c r="F222" i="70" s="1"/>
  <c r="F201" i="70"/>
  <c r="P201" i="70"/>
  <c r="AQ200" i="70"/>
  <c r="AD200" i="70"/>
  <c r="AC201" i="70"/>
  <c r="AC200" i="70"/>
  <c r="AX202" i="70"/>
  <c r="AX201" i="70"/>
  <c r="AX200" i="70"/>
  <c r="AH202" i="70"/>
  <c r="AH201" i="70"/>
  <c r="AW202" i="70"/>
  <c r="AW201" i="70"/>
  <c r="AW221" i="70" s="1"/>
  <c r="W202" i="70"/>
  <c r="W222" i="70" s="1"/>
  <c r="W200" i="70"/>
  <c r="W220" i="70" s="1"/>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AY221" i="69" s="1"/>
  <c r="Y202" i="69"/>
  <c r="Y201" i="69"/>
  <c r="Y221" i="69" s="1"/>
  <c r="AB202" i="69"/>
  <c r="AB201" i="69"/>
  <c r="AB200" i="69"/>
  <c r="J200" i="69"/>
  <c r="J201" i="69"/>
  <c r="X200" i="69"/>
  <c r="H201" i="69"/>
  <c r="AO200" i="69"/>
  <c r="AA202" i="69"/>
  <c r="AA201" i="69"/>
  <c r="G202" i="69"/>
  <c r="G200" i="69"/>
  <c r="AW202" i="69"/>
  <c r="AW201" i="69"/>
  <c r="AW221" i="69" s="1"/>
  <c r="L201" i="69"/>
  <c r="I201" i="69"/>
  <c r="L200" i="69"/>
  <c r="AY200" i="69"/>
  <c r="N200" i="69"/>
  <c r="V202" i="69"/>
  <c r="V201" i="69"/>
  <c r="V221" i="69" s="1"/>
  <c r="AG202" i="69"/>
  <c r="AG201" i="69"/>
  <c r="AM202" i="69"/>
  <c r="AM201" i="69"/>
  <c r="AP202" i="69"/>
  <c r="AP201" i="69"/>
  <c r="AP221" i="69" s="1"/>
  <c r="AK202" i="69"/>
  <c r="AK201" i="69"/>
  <c r="AK200" i="69"/>
  <c r="BA202" i="69"/>
  <c r="BA201" i="69"/>
  <c r="M200" i="69"/>
  <c r="R201" i="69"/>
  <c r="F200" i="69"/>
  <c r="F220" i="69" s="1"/>
  <c r="T200" i="69"/>
  <c r="AC201" i="69"/>
  <c r="S201" i="69"/>
  <c r="Y200" i="69"/>
  <c r="AQ202" i="69"/>
  <c r="AQ201" i="69"/>
  <c r="AQ200" i="69"/>
  <c r="AN202" i="69"/>
  <c r="AN201" i="69"/>
  <c r="AF202" i="69"/>
  <c r="AF222" i="69" s="1"/>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E205" i="69" s="1"/>
  <c r="F205" i="69" s="1"/>
  <c r="AS202" i="69"/>
  <c r="AS201" i="69"/>
  <c r="AS200" i="69"/>
  <c r="AD202" i="69"/>
  <c r="AD201" i="69"/>
  <c r="AD221" i="69" s="1"/>
  <c r="W202" i="69"/>
  <c r="W222" i="69" s="1"/>
  <c r="W200" i="69"/>
  <c r="W220" i="69" s="1"/>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21" i="68" s="1"/>
  <c r="AN202" i="68"/>
  <c r="AN222" i="68" s="1"/>
  <c r="AN201" i="68"/>
  <c r="AY202" i="68"/>
  <c r="AY201" i="68"/>
  <c r="AY221" i="68" s="1"/>
  <c r="Z202" i="68"/>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P202" i="68"/>
  <c r="AP201" i="68"/>
  <c r="AP221" i="68" s="1"/>
  <c r="L200" i="68"/>
  <c r="X201" i="68"/>
  <c r="O201" i="68"/>
  <c r="O221" i="68" s="1"/>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AH202" i="67"/>
  <c r="AH201" i="67"/>
  <c r="U202" i="67"/>
  <c r="U201" i="67"/>
  <c r="P200" i="67"/>
  <c r="R200" i="67"/>
  <c r="L201" i="67"/>
  <c r="L200" i="67"/>
  <c r="V200" i="67"/>
  <c r="W202" i="67"/>
  <c r="W200" i="67"/>
  <c r="W220" i="67" s="1"/>
  <c r="W201" i="67"/>
  <c r="W221" i="67" s="1"/>
  <c r="M200" i="67"/>
  <c r="BB202" i="67"/>
  <c r="BB201" i="67"/>
  <c r="BB200" i="67"/>
  <c r="AP202" i="67"/>
  <c r="AP201" i="67"/>
  <c r="AZ202" i="67"/>
  <c r="AZ201" i="67"/>
  <c r="AQ202" i="67"/>
  <c r="AQ201" i="67"/>
  <c r="E202" i="67"/>
  <c r="E201" i="67"/>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5" i="88" s="1"/>
  <c r="Q216" i="88"/>
  <c r="E200" i="63"/>
  <c r="E202" i="63"/>
  <c r="AK201" i="63"/>
  <c r="AK200" i="63"/>
  <c r="Q220" i="75"/>
  <c r="H201" i="63"/>
  <c r="Y200" i="63"/>
  <c r="J202" i="63"/>
  <c r="AT200" i="63"/>
  <c r="AA202" i="63"/>
  <c r="AU202" i="63"/>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4" i="70"/>
  <c r="F204" i="70" s="1"/>
  <c r="AN216"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H216" i="70"/>
  <c r="H216" i="73"/>
  <c r="AI216" i="69"/>
  <c r="AI216" i="75"/>
  <c r="AI221" i="75" s="1"/>
  <c r="AI216" i="70"/>
  <c r="AM216" i="67"/>
  <c r="AM216" i="70"/>
  <c r="AM216" i="74"/>
  <c r="AT216" i="74"/>
  <c r="AP216" i="69"/>
  <c r="AD216" i="69"/>
  <c r="AS216" i="75"/>
  <c r="AS222" i="75" s="1"/>
  <c r="AS201" i="75"/>
  <c r="AS200" i="75"/>
  <c r="AB216" i="72"/>
  <c r="AT216" i="73"/>
  <c r="E216" i="69"/>
  <c r="E204" i="69"/>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AH216" i="68"/>
  <c r="AH216" i="74"/>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S216" i="71"/>
  <c r="AT216"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AT216" i="75"/>
  <c r="AT221" i="75" s="1"/>
  <c r="AT201" i="75"/>
  <c r="F216" i="70"/>
  <c r="AP216" i="67"/>
  <c r="AS216" i="70"/>
  <c r="AZ216" i="68"/>
  <c r="H216" i="68"/>
  <c r="AG216" i="67"/>
  <c r="G216" i="74"/>
  <c r="AP216" i="71"/>
  <c r="AA216"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U216" i="69"/>
  <c r="AF216" i="74"/>
  <c r="AF216" i="70"/>
  <c r="X216" i="70"/>
  <c r="O216" i="73"/>
  <c r="I200" i="75"/>
  <c r="AM216" i="75"/>
  <c r="AM221" i="75" s="1"/>
  <c r="AM201" i="75"/>
  <c r="AQ216" i="70"/>
  <c r="AQ221" i="70"/>
  <c r="AZ216" i="75"/>
  <c r="AZ221" i="75" s="1"/>
  <c r="AZ201" i="75"/>
  <c r="K216" i="73"/>
  <c r="AI216" i="73"/>
  <c r="M216" i="73"/>
  <c r="X216" i="74"/>
  <c r="AR216" i="70"/>
  <c r="K216" i="71"/>
  <c r="AK216"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U216" i="70"/>
  <c r="AU221" i="70"/>
  <c r="AW216" i="73"/>
  <c r="AH216" i="71"/>
  <c r="Z216" i="74"/>
  <c r="I216" i="73"/>
  <c r="Q216" i="69"/>
  <c r="BB216" i="73"/>
  <c r="X216" i="71"/>
  <c r="M216" i="74"/>
  <c r="AB216" i="68"/>
  <c r="BB216" i="68"/>
  <c r="R216" i="69"/>
  <c r="AA216" i="68"/>
  <c r="AK216" i="73"/>
  <c r="AP216" i="74"/>
  <c r="AW216" i="69"/>
  <c r="AE216" i="69"/>
  <c r="AL216" i="70"/>
  <c r="W216" i="73"/>
  <c r="AM200" i="75"/>
  <c r="AJ216" i="71"/>
  <c r="T216" i="74"/>
  <c r="M216" i="69"/>
  <c r="W216"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Z220" i="69"/>
  <c r="Q216" i="71"/>
  <c r="M222" i="70"/>
  <c r="AC216" i="74"/>
  <c r="AR216" i="75"/>
  <c r="AR221" i="75" s="1"/>
  <c r="AR201" i="75"/>
  <c r="V202" i="75"/>
  <c r="N216" i="68"/>
  <c r="AY216" i="73"/>
  <c r="L216" i="71"/>
  <c r="Z216" i="68"/>
  <c r="AO216" i="68"/>
  <c r="AO216" i="72"/>
  <c r="J216" i="74"/>
  <c r="AU216"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E205"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N216" i="74"/>
  <c r="W216"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5" i="71"/>
  <c r="AJ216" i="72"/>
  <c r="AJ221" i="72"/>
  <c r="G216" i="68"/>
  <c r="AX216" i="75"/>
  <c r="AX222" i="75" s="1"/>
  <c r="AX201" i="75"/>
  <c r="AX200" i="75"/>
  <c r="AY216" i="75"/>
  <c r="AY221" i="75" s="1"/>
  <c r="AY201" i="75"/>
  <c r="Y216" i="67"/>
  <c r="AC216" i="67"/>
  <c r="AR216" i="74"/>
  <c r="AD216" i="68"/>
  <c r="AT216" i="72"/>
  <c r="AN216" i="70"/>
  <c r="AG216" i="71"/>
  <c r="AZ216" i="74"/>
  <c r="Z216" i="72"/>
  <c r="G216" i="70"/>
  <c r="AU216" i="67"/>
  <c r="AU221" i="67"/>
  <c r="AL216" i="71"/>
  <c r="AG200" i="75"/>
  <c r="AU216" i="71"/>
  <c r="BA216" i="71"/>
  <c r="AQ216" i="75"/>
  <c r="AQ221" i="75" s="1"/>
  <c r="AQ201" i="75"/>
  <c r="O216" i="70"/>
  <c r="AW216" i="72"/>
  <c r="L216" i="72"/>
  <c r="AB216" i="71"/>
  <c r="J216" i="71"/>
  <c r="AA202" i="75"/>
  <c r="Y200" i="75"/>
  <c r="AO216" i="74"/>
  <c r="I216" i="68"/>
  <c r="Q216" i="72"/>
  <c r="AJ216" i="75"/>
  <c r="AJ221" i="75" s="1"/>
  <c r="AJ201" i="75"/>
  <c r="AM216" i="68"/>
  <c r="AY216" i="67"/>
  <c r="AB216" i="73"/>
  <c r="AA216" i="70"/>
  <c r="V216" i="68"/>
  <c r="I216" i="69"/>
  <c r="T216" i="67"/>
  <c r="BA216" i="69"/>
  <c r="BA221" i="69"/>
  <c r="AG216" i="70"/>
  <c r="L216" i="69"/>
  <c r="AM216" i="72"/>
  <c r="AJ221" i="67"/>
  <c r="Z220" i="71"/>
  <c r="Z220" i="68"/>
  <c r="F221" i="73"/>
  <c r="F221" i="69"/>
  <c r="F221" i="71"/>
  <c r="F221" i="68"/>
  <c r="AF220" i="70"/>
  <c r="AF220" i="73"/>
  <c r="AF220" i="68"/>
  <c r="AF220" i="71"/>
  <c r="AN222" i="69"/>
  <c r="K222" i="68"/>
  <c r="K222" i="73"/>
  <c r="K222" i="70"/>
  <c r="K222" i="69"/>
  <c r="K222" i="71"/>
  <c r="Z222" i="71"/>
  <c r="Z222" i="68"/>
  <c r="Z222" i="70"/>
  <c r="M222" i="73"/>
  <c r="M222" i="69"/>
  <c r="M222" i="71"/>
  <c r="M222" i="72"/>
  <c r="M222" i="67"/>
  <c r="AP221" i="67"/>
  <c r="AQ221" i="68"/>
  <c r="AQ221" i="72"/>
  <c r="AD221" i="70"/>
  <c r="F220" i="72"/>
  <c r="F220" i="70"/>
  <c r="F220" i="68"/>
  <c r="BA221" i="73"/>
  <c r="BA221" i="68"/>
  <c r="L222" i="67"/>
  <c r="L222" i="71"/>
  <c r="L222" i="72"/>
  <c r="L222" i="70"/>
  <c r="L222" i="69"/>
  <c r="L222" i="68"/>
  <c r="L222" i="73"/>
  <c r="E205" i="63"/>
  <c r="AT221" i="69"/>
  <c r="W221" i="68"/>
  <c r="AU221" i="69"/>
  <c r="F222" i="68"/>
  <c r="AW221" i="68"/>
  <c r="W220" i="68"/>
  <c r="AY221" i="73"/>
  <c r="V221" i="71"/>
  <c r="V221" i="67"/>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6" i="68" l="1"/>
  <c r="G206" i="68" s="1"/>
  <c r="F204" i="71"/>
  <c r="F204" i="69"/>
  <c r="T222" i="69"/>
  <c r="AU222" i="72"/>
  <c r="H204" i="75"/>
  <c r="O220" i="70"/>
  <c r="V220" i="67"/>
  <c r="AM220" i="73"/>
  <c r="AM220" i="72"/>
  <c r="AX222" i="71"/>
  <c r="Q221" i="68"/>
  <c r="AM220" i="67"/>
  <c r="E205" i="68"/>
  <c r="F205" i="68" s="1"/>
  <c r="G205" i="68" s="1"/>
  <c r="Q220" i="70"/>
  <c r="AM220" i="70"/>
  <c r="G205" i="75"/>
  <c r="H205" i="75" s="1"/>
  <c r="I205" i="75" s="1"/>
  <c r="J205" i="75" s="1"/>
  <c r="K205" i="75" s="1"/>
  <c r="L205" i="75" s="1"/>
  <c r="M205" i="75" s="1"/>
  <c r="D13" i="75" s="1"/>
  <c r="F205" i="67"/>
  <c r="G205" i="67" s="1"/>
  <c r="G204" i="68"/>
  <c r="AU222" i="67"/>
  <c r="AX222" i="72"/>
  <c r="G204" i="70"/>
  <c r="H204" i="70" s="1"/>
  <c r="I204" i="70" s="1"/>
  <c r="J204" i="70" s="1"/>
  <c r="K204" i="70" s="1"/>
  <c r="L204" i="70" s="1"/>
  <c r="M204" i="70" s="1"/>
  <c r="B13" i="70" s="1"/>
  <c r="H220" i="71"/>
  <c r="G204" i="71"/>
  <c r="H204" i="71" s="1"/>
  <c r="I204" i="71" s="1"/>
  <c r="J204" i="71" s="1"/>
  <c r="K204" i="71" s="1"/>
  <c r="L204" i="71" s="1"/>
  <c r="M204" i="71" s="1"/>
  <c r="B13" i="71" s="1"/>
  <c r="AU222" i="73"/>
  <c r="G222" i="69"/>
  <c r="G222" i="71"/>
  <c r="F204" i="72"/>
  <c r="G204" i="72" s="1"/>
  <c r="H204" i="72" s="1"/>
  <c r="I204" i="72" s="1"/>
  <c r="J204" i="72" s="1"/>
  <c r="K204" i="72" s="1"/>
  <c r="L204" i="72" s="1"/>
  <c r="M204" i="72" s="1"/>
  <c r="B13"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G204" i="73" s="1"/>
  <c r="H204" i="73" s="1"/>
  <c r="I204" i="73" s="1"/>
  <c r="J204" i="73" s="1"/>
  <c r="K204" i="73" s="1"/>
  <c r="L204" i="73" s="1"/>
  <c r="M204" i="73" s="1"/>
  <c r="B13" i="73" s="1"/>
  <c r="F205" i="72"/>
  <c r="G205" i="72" s="1"/>
  <c r="H205" i="72" s="1"/>
  <c r="I205" i="72" s="1"/>
  <c r="J205" i="72" s="1"/>
  <c r="K205" i="72" s="1"/>
  <c r="L205" i="72" s="1"/>
  <c r="M205" i="72" s="1"/>
  <c r="D13"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H205" i="67"/>
  <c r="I205" i="67" s="1"/>
  <c r="J205" i="67" s="1"/>
  <c r="K205" i="67" s="1"/>
  <c r="L205" i="67" s="1"/>
  <c r="M205" i="67" s="1"/>
  <c r="D13" i="67" s="1"/>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1" i="72"/>
  <c r="P222" i="67"/>
  <c r="AI222" i="70"/>
  <c r="AH221" i="68"/>
  <c r="AI222" i="72"/>
  <c r="AI222" i="73"/>
  <c r="AI222" i="71"/>
  <c r="I222" i="68"/>
  <c r="I222" i="71"/>
  <c r="H220" i="69"/>
  <c r="P222" i="70"/>
  <c r="P222" i="69"/>
  <c r="P222" i="73"/>
  <c r="P222" i="72"/>
  <c r="AZ221" i="71"/>
  <c r="AI221" i="68"/>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H204" i="68"/>
  <c r="I204" i="68" s="1"/>
  <c r="J204" i="68" s="1"/>
  <c r="K204" i="68" s="1"/>
  <c r="L204" i="68" s="1"/>
  <c r="M204" i="68" s="1"/>
  <c r="B13" i="68" s="1"/>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Z221" i="73"/>
  <c r="AF221" i="68"/>
  <c r="AN221" i="73"/>
  <c r="Z221" i="70"/>
  <c r="AN221" i="71"/>
  <c r="Z221" i="69"/>
  <c r="AF221" i="71"/>
  <c r="AX221" i="69"/>
  <c r="AZ221" i="67"/>
  <c r="H205" i="68"/>
  <c r="I205" i="68" s="1"/>
  <c r="J205" i="68" s="1"/>
  <c r="K205" i="68" s="1"/>
  <c r="L205" i="68" s="1"/>
  <c r="M205" i="68" s="1"/>
  <c r="D13" i="68" s="1"/>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21" i="88"/>
  <c r="E222" i="88"/>
  <c r="E225" i="68" l="1"/>
  <c r="F220" i="88"/>
  <c r="F204" i="88"/>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E224" i="88"/>
  <c r="S204" i="72" l="1"/>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X204" i="67" l="1"/>
  <c r="Y204" i="67" s="1"/>
  <c r="Z204" i="67" s="1"/>
  <c r="AA204" i="67" s="1"/>
  <c r="AB204" i="67" s="1"/>
  <c r="B16" i="67" s="1"/>
  <c r="G226" i="88"/>
  <c r="I201" i="88"/>
  <c r="I221" i="88" s="1"/>
  <c r="I200" i="88"/>
  <c r="I220" i="88" s="1"/>
  <c r="I202" i="88"/>
  <c r="I222" i="88" s="1"/>
  <c r="H206" i="88"/>
  <c r="AC204" i="67"/>
  <c r="AD204" i="67" s="1"/>
  <c r="AE204" i="67" s="1"/>
  <c r="AF204" i="67" s="1"/>
  <c r="AG204" i="67" s="1"/>
  <c r="AH204" i="67" s="1"/>
  <c r="AI204" i="67" s="1"/>
  <c r="AJ204" i="67" s="1"/>
  <c r="AK204" i="67" s="1"/>
  <c r="AL204" i="67" s="1"/>
  <c r="B17" i="67" s="1"/>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H226" i="88" l="1"/>
  <c r="J200" i="88"/>
  <c r="J201" i="88"/>
  <c r="J202" i="88"/>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J220" i="88"/>
  <c r="J222" i="88"/>
  <c r="J221"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AM204" i="67"/>
  <c r="AN204" i="67" s="1"/>
  <c r="AO204" i="67" s="1"/>
  <c r="AP204" i="67" s="1"/>
  <c r="AQ204" i="67" s="1"/>
  <c r="AR204" i="67" s="1"/>
  <c r="AS204" i="67" s="1"/>
  <c r="AT204" i="67" s="1"/>
  <c r="AU204" i="67" s="1"/>
  <c r="AV204" i="67" s="1"/>
  <c r="B18" i="67"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K200" i="88" l="1"/>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J226" i="88" l="1"/>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I10" i="2" l="1"/>
  <c r="W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P10" i="2" a="1"/>
  <c r="I9"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O226" i="88"/>
  <c r="P206" i="88"/>
  <c r="Q210" i="88"/>
  <c r="Q222"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02" i="88"/>
  <c r="S222" i="88" s="1"/>
  <c r="S201" i="88"/>
  <c r="S221" i="88" s="1"/>
  <c r="R206" i="88"/>
  <c r="F14" i="88" s="1"/>
  <c r="S210" i="88"/>
  <c r="S22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01" i="88"/>
  <c r="T221" i="88" s="1"/>
  <c r="T200" i="88"/>
  <c r="T220" i="88" s="1"/>
  <c r="D14" i="88"/>
  <c r="T210" i="88"/>
  <c r="T222"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X9"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00" i="88"/>
  <c r="X220" i="88" s="1"/>
  <c r="V226" i="88"/>
  <c r="X210" i="88"/>
  <c r="X222"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K10" i="2" l="1"/>
  <c r="Y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Y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22" i="88" s="1"/>
  <c r="AA201" i="88"/>
  <c r="Y226" i="88"/>
  <c r="Z206" i="88"/>
  <c r="AB135" i="88"/>
  <c r="AD129" i="88"/>
  <c r="AD131" i="88" s="1"/>
  <c r="AC130" i="88"/>
  <c r="AC132" i="88" s="1"/>
  <c r="AC133" i="88" s="1"/>
  <c r="AC190" i="88" s="1"/>
  <c r="AA210" i="88"/>
  <c r="AA220" i="88"/>
  <c r="AA221"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01" i="88"/>
  <c r="AC221" i="88" s="1"/>
  <c r="AC200" i="88"/>
  <c r="AC220" i="88" s="1"/>
  <c r="AA226" i="88"/>
  <c r="AB206" i="88"/>
  <c r="F16" i="88" s="1"/>
  <c r="AD135" i="88"/>
  <c r="AF129" i="88"/>
  <c r="AF131" i="88" s="1"/>
  <c r="AE130" i="88"/>
  <c r="AE132" i="88" s="1"/>
  <c r="AE133" i="88" s="1"/>
  <c r="AE190" i="88" s="1"/>
  <c r="AC210" i="88"/>
  <c r="AC222"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S10"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02" i="88"/>
  <c r="AH201" i="88"/>
  <c r="AH221" i="88" s="1"/>
  <c r="AF226" i="88"/>
  <c r="AG206" i="88"/>
  <c r="AH210" i="88"/>
  <c r="AH222" i="88"/>
  <c r="AH22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02" i="88"/>
  <c r="AI222" i="88" s="1"/>
  <c r="AI201" i="88"/>
  <c r="AI221" i="88" s="1"/>
  <c r="AG226" i="88"/>
  <c r="AH206" i="88"/>
  <c r="AI210" i="88"/>
  <c r="AI22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01" i="88"/>
  <c r="AJ221" i="88" s="1"/>
  <c r="AJ200" i="88"/>
  <c r="AJ220" i="88" s="1"/>
  <c r="AH226" i="88"/>
  <c r="AI206" i="88"/>
  <c r="AK135" i="88"/>
  <c r="AL130" i="88"/>
  <c r="AL132" i="88" s="1"/>
  <c r="AL133" i="88" s="1"/>
  <c r="AL190" i="88" s="1"/>
  <c r="AM129" i="88"/>
  <c r="AM131" i="88" s="1"/>
  <c r="AJ210" i="88"/>
  <c r="AJ222"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01" i="88"/>
  <c r="AK221" i="88" s="1"/>
  <c r="AK200" i="88"/>
  <c r="AK220" i="88" s="1"/>
  <c r="AI226" i="88"/>
  <c r="AN129" i="88"/>
  <c r="AN131" i="88" s="1"/>
  <c r="AM130" i="88"/>
  <c r="AM132" i="88" s="1"/>
  <c r="AM133" i="88" s="1"/>
  <c r="AM190" i="88" s="1"/>
  <c r="AL135" i="88"/>
  <c r="AJ206" i="88"/>
  <c r="AK210" i="88"/>
  <c r="AK222"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M10" i="2" l="1"/>
  <c r="AA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T10"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01" i="88"/>
  <c r="AR221" i="88" s="1"/>
  <c r="AR200" i="88"/>
  <c r="AR220" i="88" s="1"/>
  <c r="AP226" i="88"/>
  <c r="AQ206" i="88"/>
  <c r="AS135" i="88"/>
  <c r="AR210" i="88"/>
  <c r="AR222"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21" i="88" s="1"/>
  <c r="AS200" i="88"/>
  <c r="AS220" i="88" s="1"/>
  <c r="AQ226" i="88"/>
  <c r="AR206" i="88"/>
  <c r="AU130" i="88"/>
  <c r="AU132" i="88" s="1"/>
  <c r="AU133" i="88" s="1"/>
  <c r="AU190" i="88" s="1"/>
  <c r="AV129" i="88"/>
  <c r="AV131" i="88" s="1"/>
  <c r="AT135" i="88"/>
  <c r="AS210" i="88"/>
  <c r="AS222"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01" i="88"/>
  <c r="AT200" i="88"/>
  <c r="AT220" i="88" s="1"/>
  <c r="AS206" i="88"/>
  <c r="AT210" i="88"/>
  <c r="AT222" i="88"/>
  <c r="AT221"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02" i="88"/>
  <c r="AV222" i="88" s="1"/>
  <c r="AT226" i="88"/>
  <c r="AU206" i="88"/>
  <c r="AV210" i="88"/>
  <c r="AV22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AB10" i="2" l="1"/>
  <c r="N10" i="2"/>
  <c r="AX200" i="88"/>
  <c r="AX220" i="88" s="1"/>
  <c r="AX201" i="88"/>
  <c r="AX202" i="88"/>
  <c r="AX222" i="88" s="1"/>
  <c r="D18" i="88"/>
  <c r="AV226" i="88"/>
  <c r="AW206" i="88"/>
  <c r="AZ130" i="88"/>
  <c r="AZ132" i="88" s="1"/>
  <c r="AZ133" i="88" s="1"/>
  <c r="AZ190" i="88" s="1"/>
  <c r="BA129" i="88"/>
  <c r="BA131" i="88" s="1"/>
  <c r="AX210" i="88"/>
  <c r="AX221"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AB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Q220" i="74" s="1"/>
  <c r="AR202" i="74"/>
  <c r="AR222" i="74" s="1"/>
  <c r="AR201" i="74"/>
  <c r="AR221" i="74" s="1"/>
  <c r="AR200" i="74"/>
  <c r="AP202" i="74"/>
  <c r="AP222" i="74" s="1"/>
  <c r="AP201" i="74"/>
  <c r="AP221" i="74" s="1"/>
  <c r="AP200" i="74"/>
  <c r="AP220" i="74" s="1"/>
  <c r="AO202" i="74"/>
  <c r="AO222" i="74" s="1"/>
  <c r="AO200" i="74"/>
  <c r="AO220" i="74" s="1"/>
  <c r="AO201" i="74"/>
  <c r="AO221" i="74" s="1"/>
  <c r="AW202" i="74"/>
  <c r="AW201" i="74"/>
  <c r="AW200" i="74"/>
  <c r="AX202" i="74"/>
  <c r="AX222" i="74" s="1"/>
  <c r="AX201" i="74"/>
  <c r="AX221" i="74" s="1"/>
  <c r="AX200" i="74"/>
  <c r="AX220" i="74" s="1"/>
  <c r="K202" i="74"/>
  <c r="K222" i="74" s="1"/>
  <c r="K201" i="74"/>
  <c r="K221" i="74" s="1"/>
  <c r="K200" i="74"/>
  <c r="K220" i="74" s="1"/>
  <c r="AH202" i="74"/>
  <c r="AH222" i="74" s="1"/>
  <c r="AH201" i="74"/>
  <c r="AH221" i="74" s="1"/>
  <c r="AH200" i="74"/>
  <c r="M201" i="74"/>
  <c r="M221" i="74" s="1"/>
  <c r="M202" i="74"/>
  <c r="M222" i="74" s="1"/>
  <c r="M200" i="74"/>
  <c r="M220" i="74" s="1"/>
  <c r="AQ202" i="74"/>
  <c r="AQ222" i="74" s="1"/>
  <c r="AQ200" i="74"/>
  <c r="AQ220" i="74" s="1"/>
  <c r="AQ201" i="74"/>
  <c r="AQ221" i="74" s="1"/>
  <c r="Z202" i="74"/>
  <c r="Z222" i="74" s="1"/>
  <c r="Z200" i="74"/>
  <c r="Z220" i="74" s="1"/>
  <c r="Z201" i="74"/>
  <c r="Z221" i="74" s="1"/>
  <c r="AU200" i="74"/>
  <c r="AU201" i="74"/>
  <c r="AU221" i="74" s="1"/>
  <c r="AU202" i="74"/>
  <c r="AU222" i="74" s="1"/>
  <c r="AC201" i="74"/>
  <c r="AC200" i="74"/>
  <c r="AC202" i="74"/>
  <c r="Y202" i="74"/>
  <c r="Y222" i="74" s="1"/>
  <c r="Y201" i="74"/>
  <c r="Y221" i="74" s="1"/>
  <c r="Y200" i="74"/>
  <c r="Y220" i="74" s="1"/>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20" i="74" s="1"/>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R220" i="74" s="1"/>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AJ220" i="74" s="1"/>
  <c r="N201" i="74"/>
  <c r="N202" i="74"/>
  <c r="N200" i="74"/>
  <c r="N220" i="74" s="1"/>
  <c r="AM200" i="74"/>
  <c r="AM220" i="74" s="1"/>
  <c r="AM202" i="74"/>
  <c r="AM201" i="74"/>
  <c r="W200" i="74"/>
  <c r="W220" i="74" s="1"/>
  <c r="W202" i="74"/>
  <c r="W222" i="74" s="1"/>
  <c r="W201" i="74"/>
  <c r="W221" i="74" s="1"/>
  <c r="AI202" i="74"/>
  <c r="AI222" i="74" s="1"/>
  <c r="AI201" i="74"/>
  <c r="AI221" i="74" s="1"/>
  <c r="AI200" i="74"/>
  <c r="AI220" i="74" s="1"/>
  <c r="AD201" i="74"/>
  <c r="AD221" i="74" s="1"/>
  <c r="AD202" i="74"/>
  <c r="AD222" i="74" s="1"/>
  <c r="AD200" i="74"/>
  <c r="AD220" i="74" s="1"/>
  <c r="AV200" i="74"/>
  <c r="AV220" i="74" s="1"/>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AR220" i="74"/>
  <c r="O220" i="74"/>
  <c r="AH220" i="74"/>
  <c r="AU220" i="74"/>
  <c r="AC220" i="74"/>
  <c r="H220" i="74"/>
  <c r="BB220" i="74"/>
  <c r="T220" i="74"/>
  <c r="E204" i="74"/>
  <c r="E224" i="74" s="1"/>
  <c r="E220" i="74"/>
  <c r="AT220" i="74"/>
  <c r="U220" i="74"/>
  <c r="AF220" i="74"/>
  <c r="X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<sst xmlns="http://schemas.openxmlformats.org/spreadsheetml/2006/main" count="4849" uniqueCount="591">
  <si>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</si>
  <si>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</si>
  <si>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</si>
  <si>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</si>
  <si>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</si>
  <si>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</si>
  <si>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</si>
  <si>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</si>
  <si>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</si>
  <si>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</si>
  <si>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</si>
  <si>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</si>
  <si>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</si>
  <si>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</si>
  <si>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</si>
  <si>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</si>
  <si>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</si>
  <si>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</si>
  <si>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</si>
  <si>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</si>
  <si>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</si>
  <si>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</si>
  <si>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</si>
  <si>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</si>
  <si>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</si>
  <si>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</si>
  <si>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</si>
  <si>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</si>
  <si>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</si>
  <si>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</si>
  <si>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</si>
  <si>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</si>
  <si>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</si>
  <si>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</si>
  <si>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</si>
  <si>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</si>
  <si>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</si>
  <si>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</si>
  <si>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</si>
  <si>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</si>
  <si>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</si>
  <si>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</si>
  <si>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</si>
  <si>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</si>
  <si>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</si>
  <si>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</si>
  <si>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</si>
  <si>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</si>
  <si>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</si>
  <si>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</si>
  <si>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</si>
  <si>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</si>
  <si>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</si>
  <si>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</si>
  <si>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</si>
  <si>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</si>
  <si>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</si>
  <si>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</si>
  <si>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</si>
  <si>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</si>
  <si>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</si>
  <si>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</si>
  <si>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</si>
  <si>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</si>
  <si>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</si>
  <si>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</si>
  <si>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</si>
  <si>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</si>
  <si>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</si>
  <si>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</si>
  <si>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</si>
  <si>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</si>
  <si>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</si>
  <si>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</si>
  <si>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</si>
  <si>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</si>
  <si>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</si>
  <si>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</si>
  <si>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</si>
  <si>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</si>
  <si>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</si>
  <si>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</si>
  <si>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</si>
  <si>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</si>
  <si>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</si>
  <si>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</si>
  <si>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</si>
  <si>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</si>
  <si>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</si>
  <si>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</si>
  <si>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</si>
  <si>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</si>
  <si>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</si>
  <si>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</si>
  <si>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</si>
  <si>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</si>
  <si>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</si>
  <si>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</si>
  <si>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</si>
  <si>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</si>
  <si>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</si>
  <si>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</si>
  <si>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</si>
  <si>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</si>
  <si>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</si>
  <si>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</si>
  <si>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</si>
  <si>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</si>
  <si>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</si>
  <si>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</si>
  <si>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</si>
  <si>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</si>
  <si>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</si>
  <si>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</si>
  <si>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</si>
  <si>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</si>
  <si>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</si>
  <si>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</si>
  <si>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</si>
  <si>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</si>
  <si>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</si>
  <si>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</si>
  <si>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</si>
  <si>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</si>
  <si>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</si>
  <si>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</si>
  <si>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Option_1</t>
  </si>
  <si>
    <t>Option_2</t>
  </si>
  <si>
    <t>Option_3</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</si>
  <si>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</si>
  <si>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</si>
  <si>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</si>
  <si>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</si>
  <si>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</si>
  <si>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</si>
  <si>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</si>
  <si>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</si>
  <si>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</si>
  <si>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</si>
  <si>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Support the decision making for the design and construction of the Net Zero Research Village (NeRV) Centre, which NGN is proposing to construct and operate as part of its Low Thronley Campus as the UK’s first combined whole systems research, development and demonstration facility covering gas, electricity, water, communications and digitalisation.</t>
  </si>
  <si>
    <t>If investment is to replace an existing asset / investment expenditure type, please state the condition of the asset / investment expenditure type</t>
  </si>
  <si>
    <t>n/a</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</si>
  <si>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</si>
  <si>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</si>
  <si>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</si>
  <si>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</si>
  <si>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</si>
  <si>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</si>
  <si>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</si>
  <si>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NeRV Centre</t>
  </si>
  <si>
    <t>Design and Construct a new building</t>
  </si>
  <si>
    <t>Preferred - please see detail in EJP.</t>
  </si>
  <si>
    <t>N</t>
  </si>
  <si>
    <t>Repurpose an existing building</t>
  </si>
  <si>
    <t>Rejected - not fit for purpose to meet goals and ambitions of project as per EJP.</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</si>
  <si>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</si>
  <si>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</si>
  <si>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</si>
  <si>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</si>
  <si>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</si>
  <si>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</si>
  <si>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</si>
  <si>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</si>
  <si>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</si>
  <si>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</si>
  <si>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</si>
  <si>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</si>
  <si>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</si>
  <si>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</si>
  <si>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</si>
  <si>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</si>
  <si>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</si>
  <si>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</si>
  <si>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</si>
  <si>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</si>
  <si>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</si>
  <si>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</si>
  <si>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</si>
  <si>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</si>
  <si>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</si>
  <si>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</si>
  <si>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</si>
  <si>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</si>
  <si>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</si>
  <si>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</si>
  <si>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</si>
  <si>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</si>
  <si>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</si>
  <si>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</si>
  <si>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</si>
  <si>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</si>
  <si>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</si>
  <si>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</si>
  <si>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</si>
  <si>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</si>
  <si>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</si>
  <si>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</si>
  <si>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</si>
  <si>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</si>
  <si>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</si>
  <si>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</si>
  <si>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</si>
  <si>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</si>
  <si>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</si>
  <si>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</si>
  <si>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</si>
  <si>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</si>
  <si>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</si>
  <si>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</si>
  <si>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</si>
  <si>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</si>
  <si>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</si>
  <si>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</si>
  <si>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</si>
  <si>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</si>
  <si>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</si>
  <si>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</si>
  <si>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</si>
  <si>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</si>
  <si>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</si>
  <si>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</si>
  <si>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</si>
  <si>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</si>
  <si>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</si>
  <si>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</si>
  <si>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</si>
  <si>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</si>
  <si>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</si>
  <si>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</si>
  <si>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</si>
  <si>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</si>
  <si>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</si>
  <si>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</si>
  <si>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</si>
  <si>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</si>
  <si>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</si>
  <si>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</si>
  <si>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</si>
  <si>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</si>
  <si>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</si>
  <si>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</si>
  <si>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</si>
  <si>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</si>
  <si>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</si>
  <si>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</si>
  <si>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</si>
  <si>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</si>
  <si>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</si>
  <si>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</si>
  <si>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</si>
  <si>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</si>
  <si>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</si>
  <si>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</si>
  <si>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</si>
  <si>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</si>
  <si>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</si>
  <si>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</si>
  <si>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</si>
  <si>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</si>
  <si>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</si>
  <si>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</si>
  <si>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</si>
  <si>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</si>
  <si>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</si>
  <si>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</si>
  <si>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</si>
  <si>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</si>
  <si>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</si>
  <si>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</si>
  <si>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</si>
  <si>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</si>
  <si>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</si>
  <si>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</si>
  <si>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</si>
  <si>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</si>
  <si>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</si>
  <si>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</si>
  <si>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</si>
  <si>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</si>
  <si>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</si>
  <si>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</si>
  <si>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</si>
  <si>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</si>
  <si>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</si>
  <si>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</si>
  <si>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</si>
  <si>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</si>
  <si>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</si>
  <si>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</si>
  <si>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</si>
  <si>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</si>
  <si>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</si>
  <si>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</si>
  <si>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</si>
  <si>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</si>
  <si>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</si>
  <si>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</si>
  <si>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</si>
  <si>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</si>
  <si>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</si>
  <si>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</si>
  <si>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Refer to Appendix in EJP</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</si>
  <si>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</si>
  <si>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</si>
  <si>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</si>
  <si>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Baseline - do nothing</t>
  </si>
  <si>
    <t>Date Undertaken:</t>
  </si>
  <si>
    <t>Scheme Reference ID</t>
  </si>
  <si>
    <t>A22.q.NGN</t>
  </si>
  <si>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</si>
  <si>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</si>
  <si>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</si>
  <si>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</si>
  <si>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</si>
  <si>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</si>
  <si>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 xml:space="preserve">Atypical - M8.14 BUS  </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</si>
  <si>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</si>
  <si>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</si>
  <si>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</si>
  <si>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</si>
  <si>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</si>
  <si>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</si>
  <si>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</si>
  <si>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</si>
  <si>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</si>
  <si>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</si>
  <si>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</si>
  <si>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Expenditure Profile - Summary</t>
  </si>
  <si>
    <t>Post RIIO3</t>
  </si>
  <si>
    <t>(£m)</t>
  </si>
  <si>
    <t>Capitalised costs</t>
  </si>
  <si>
    <t>Non-capitalised costs</t>
  </si>
  <si>
    <t>Asset Class</t>
  </si>
  <si>
    <t>Unit</t>
  </si>
  <si>
    <t>Output</t>
  </si>
  <si>
    <t>N/A</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</si>
  <si>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</si>
  <si>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</si>
  <si>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</si>
  <si>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</si>
  <si>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</si>
  <si>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</si>
  <si>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</si>
  <si>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</si>
  <si>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</si>
  <si>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</si>
  <si>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</si>
  <si>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</si>
  <si>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</si>
  <si>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</si>
  <si>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</si>
  <si>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</si>
  <si>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</si>
  <si>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</si>
  <si>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</si>
  <si>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</si>
  <si>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</si>
  <si>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</si>
  <si>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</si>
  <si>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</si>
  <si>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</si>
  <si>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</si>
  <si>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</si>
  <si>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</si>
  <si>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</si>
  <si>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</si>
  <si>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</si>
  <si>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</si>
  <si>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</si>
  <si>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</si>
  <si>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</si>
  <si>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</si>
  <si>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</si>
  <si>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</si>
  <si>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</si>
  <si>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</si>
  <si>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</si>
  <si>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</si>
  <si>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</si>
  <si>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</si>
  <si>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</si>
  <si>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</si>
  <si>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</si>
  <si>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</si>
  <si>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</si>
  <si>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</si>
  <si>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</si>
  <si>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</si>
  <si>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</si>
  <si>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</si>
  <si>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</si>
  <si>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</si>
  <si>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</si>
  <si>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</si>
  <si>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</si>
  <si>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</si>
  <si>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</si>
  <si>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</si>
  <si>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</si>
  <si>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</si>
  <si>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</si>
  <si>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</si>
  <si>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</si>
  <si>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</si>
  <si>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</si>
  <si>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</si>
  <si>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</si>
  <si>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</si>
  <si>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</si>
  <si>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</si>
  <si>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</si>
  <si>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</si>
  <si>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</si>
  <si>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</si>
  <si>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</si>
  <si>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</si>
  <si>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</si>
  <si>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</si>
  <si>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</si>
  <si>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</si>
  <si>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</si>
  <si>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</si>
  <si>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</si>
  <si>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</si>
  <si>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</si>
  <si>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</si>
  <si>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</si>
  <si>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</si>
  <si>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</si>
  <si>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</si>
  <si>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</si>
  <si>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</si>
  <si>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</si>
  <si>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</si>
  <si>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</si>
  <si>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</si>
  <si>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</si>
  <si>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</si>
  <si>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</si>
  <si>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</si>
  <si>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</si>
  <si>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</si>
  <si>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</si>
  <si>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</si>
  <si>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</si>
  <si>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</si>
  <si>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</si>
  <si>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</si>
  <si>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</si>
  <si>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</si>
  <si>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</si>
  <si>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</si>
  <si>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</si>
  <si>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</si>
  <si>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</si>
  <si>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</si>
  <si>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</si>
  <si>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</si>
  <si>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</si>
  <si>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</si>
  <si>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</si>
  <si>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</si>
  <si>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r>
      <t xml:space="preserve">Potential CO2 emissions savings from research on retrofit solutions applicable to UK dwellings 
</t>
    </r>
    <r>
      <rPr>
        <b/>
        <i/>
        <sz val="12"/>
        <color theme="0"/>
        <rFont val="Calibri"/>
        <family val="2"/>
        <scheme val="minor"/>
      </rPr>
      <t>(using the Future Close test homes as a case study)</t>
    </r>
  </si>
  <si>
    <t>House Type</t>
  </si>
  <si>
    <t xml:space="preserve">Frequency </t>
  </si>
  <si>
    <t>Gas Central Heating (Baseline)</t>
  </si>
  <si>
    <t>Electric Panel Heaters (Retrofit Option 1)</t>
  </si>
  <si>
    <t>ASHP central heating (Retrofit Option 2)</t>
  </si>
  <si>
    <t>no. of properties of type in stock</t>
  </si>
  <si>
    <t>CO2 emissions per house 
(kg/year)</t>
  </si>
  <si>
    <t>Weighted emissions</t>
  </si>
  <si>
    <t>Total CO2 emmissions (kg/year)</t>
  </si>
  <si>
    <t>1910 End terrace 1</t>
  </si>
  <si>
    <t>1910 Mid terrace 1</t>
  </si>
  <si>
    <t>1910 End terrace 2</t>
  </si>
  <si>
    <t>1930 Semi-detached 1</t>
  </si>
  <si>
    <t>1930 Semi-detached 2</t>
  </si>
  <si>
    <t>1950 Detached bungalow</t>
  </si>
  <si>
    <t>1970 Ground floor flat</t>
  </si>
  <si>
    <t>1970 First floor flat</t>
  </si>
  <si>
    <t>1990 Detached house</t>
  </si>
  <si>
    <t>1990 Detached house incl. all detachments</t>
  </si>
  <si>
    <t>Weighted Emission/House</t>
  </si>
  <si>
    <t>% difference in CO2 emissions from gas</t>
  </si>
  <si>
    <t>BASLINE</t>
  </si>
  <si>
    <t>Gas Households</t>
  </si>
  <si>
    <t>Electric Households</t>
  </si>
  <si>
    <t>Gas Emissions</t>
  </si>
  <si>
    <t>Electric Emissions</t>
  </si>
  <si>
    <t>Total Emissions</t>
  </si>
  <si>
    <t>OPTION 1</t>
  </si>
  <si>
    <t>Supporting Information</t>
  </si>
  <si>
    <t>1910 terraces</t>
  </si>
  <si>
    <t xml:space="preserve"> - 75% of the properties of this architype in the English stock are terraced properties, as represented by the NGN 1910 houses
 - The vast majority of properties use gas for their heating. 95% of this architype do not achieve a SAP (2012) EPC rating of Band C or above. The majority have a SAP rating of D, at 64%, with the remaining 31% rated E to G.</t>
  </si>
  <si>
    <t>1930 semi detached house</t>
  </si>
  <si>
    <t xml:space="preserve"> - 51% of the properties of this architype in the English stock are semi detached properties, as represented by the NGN 1930 houses.   
 - The vast majority of properties use gas for their heating. 98% of this architype do not achieve a SAP (2012) EPC rating of Band C or above. The majority have a SAP rating of D, at 57%, with the remaining 40% rated E to G.</t>
  </si>
  <si>
    <t xml:space="preserve"> - 38% of the properties of this architype in the English stock are detached bungalows, as represented by the NGN 1950 house. 
 - The majority of properties use gas for their heating. 81% of this architype do not achieve a SAP (2012) EPC rating of Band C or above. The majority have a SAP rating of D, at 48%, with the remaining 33% rated E to G.</t>
  </si>
  <si>
    <t>1970 Flats</t>
  </si>
  <si>
    <t xml:space="preserve"> - 83% of the properties of this architype in the English stock are lowest or top floor flats (i.e. 2 storeys), as represented by the NGN 1970 flats. 
 - The majority of properties use gas for their heating at 68%, while a higher proportion use electric heating compared to the other architypes, at 20%. 
 - An additional category of ‘communal heating’ for flats covers the remaining 12% of properties. 60% of this architype do not achieve a SAP (2012) EPC rating of Band C or above. 42% have a SAP rating of D, with the remaining 18% rated E to G.</t>
  </si>
  <si>
    <t xml:space="preserve"> - 2.2% of the properties in the English stock are represented by the NGN 1990 house. 
 - The majority of properties use gas for their heating. 77% of this architype do not achieve a SAP (2012) EPC rating of Band C or above. The majority have a SAP rating of D, at 67%, with the remaining 10% rated E to G.</t>
  </si>
  <si>
    <t>NeRV</t>
  </si>
  <si>
    <t xml:space="preserve">Design and construct a new building: Design and construction of a new building for the NeRV Centre to maximise the potential benefits of the Low Thornley Campus. This includes 
1)	Complete the detailed engineering design of the NeRV Centre;
2)	Procure and construct the NeRV Centre, and;
3)	Operate the NeRV Centre and surrounding Low Thornley Campus throughout the GD3 period.
Refer to the Engineering Justification Paper (Section 3.2) for more detail </t>
  </si>
  <si>
    <t xml:space="preserve">Transforming our energy system to one that is ready for Net Zero necessitates collaboration across a variety of sectors, including gas, electricity, water, heat, transport and communications. The NeRV Centre will provide wider opportunities for partnership with organisations and research institutions across the UK. Potential collaborators, partners and users of the NeRV Centre include:
•	Academics
•	Industry professionals
•	Businesses
•	Government
•	Local authorities
•	Small and Medium Enterprises (SMEs)
•	Consumer groups
These partners and potential partners have expressed support for the Low Thornley Campus through formal and informal discussions. 
</t>
  </si>
  <si>
    <t xml:space="preserve">The benefits of the NeRV Centre culminate in the enablement and delivery of an accelerated reduction in carbon dioxide emissions across the UK’s homes, energy networks and transport systems.
The project is fully aligned with the NGN Innovation strategy, Ofgem mandate and policy and UK Government policy and legislation, including legally binding Net Zero targets. 
Refer to Section 2, 3 and 4 of the EJP for more detail
</t>
  </si>
  <si>
    <t xml:space="preserve">Refer to section 4.2 of the EJP for more detail
The overarching benefit of the NeRV Centre project is that it will enable the Low Thornley Campus to accelerate the decarbonisation of UK homes, networks and transport . This will be achieved through the provision of individual property and whole energy system insights, which can be used to inform policymakers and decision makers across the local, regional and national spectrum. Energy consumers and households will also be direct beneficiaries of the research and innovation outputs of the NeRV Centre, in the form of improved energy policy, products and real-world insights into the effectiveness of low carbon technologies.
The Preferred Option for the NeRV Centre is strongly aligned to NGN’s RIIO-GD3 Innovation Strategy. The benefits listed below satisfy 4 out of 6 of NGN’s Innovation Themes across customer vulnerability, energy systems transitions and digitalisation:
- Providing insights to inform national, regional and local planners (IT2)
- Enhancing quality and pace of decarbonisation research (IT4)
- Encouraging cross-sectoral collaboration (IT3)
- Fostering a culture of innovation in homes and building decarbonisation (IT3)
- Utilising the power of data to enhance decision making (IT6)
- Educating consumers and stakeholders (IT4)
</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</si>
  <si>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</si>
  <si>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</si>
  <si>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</si>
  <si>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</si>
  <si>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</si>
  <si>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</si>
  <si>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</si>
  <si>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</si>
  <si>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</si>
  <si>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</si>
  <si>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</si>
  <si>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</si>
  <si>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</si>
  <si>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</si>
  <si>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</si>
  <si>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</si>
  <si>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</si>
  <si>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</si>
  <si>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</si>
  <si>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</si>
  <si>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</si>
  <si>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</si>
  <si>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</si>
  <si>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</si>
  <si>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</si>
  <si>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</si>
  <si>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</si>
  <si>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</si>
  <si>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</si>
  <si>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</si>
  <si>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</si>
  <si>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</si>
  <si>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</si>
  <si>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</si>
  <si>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</si>
  <si>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</si>
  <si>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</si>
  <si>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</si>
  <si>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</si>
  <si>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</si>
  <si>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</si>
  <si>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</si>
  <si>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</si>
  <si>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</si>
  <si>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</si>
  <si>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</si>
  <si>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</si>
  <si>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CapEx</t>
  </si>
  <si>
    <t>Masterplanning</t>
  </si>
  <si>
    <t>Civils and geotechnical</t>
  </si>
  <si>
    <t>Stage 3 design</t>
  </si>
  <si>
    <t>Cost estimate</t>
  </si>
  <si>
    <t>Comment</t>
  </si>
  <si>
    <t>Stage 3 design costs</t>
  </si>
  <si>
    <t>Architecture:</t>
  </si>
  <si>
    <t>£150k</t>
  </si>
  <si>
    <t>Industry benchmarks</t>
  </si>
  <si>
    <t>1.5% of total build costs</t>
  </si>
  <si>
    <t>Architecture</t>
  </si>
  <si>
    <t>TBC</t>
  </si>
  <si>
    <t>Structural, mechanical, electrical and public health:</t>
  </si>
  <si>
    <t>£50k</t>
  </si>
  <si>
    <t>1.5% of services costs for MEP, and 1% of structural costs</t>
  </si>
  <si>
    <t>SMEP</t>
  </si>
  <si>
    <t>Stage 4 design</t>
  </si>
  <si>
    <t>Planning application</t>
  </si>
  <si>
    <t>Stage 4 design costs</t>
  </si>
  <si>
    <t>Tendering</t>
  </si>
  <si>
    <t>Construction</t>
  </si>
  <si>
    <t>Cat A fit out</t>
  </si>
  <si>
    <t>T&amp;T estimate (split 50% / 50% between 2025 and 2026)</t>
  </si>
  <si>
    <t>Cat B fit out</t>
  </si>
  <si>
    <t>T&amp;T estimate (100% 2026)</t>
  </si>
  <si>
    <t>External works</t>
  </si>
  <si>
    <t>Subtotal (Capex)</t>
  </si>
  <si>
    <t>OpEx</t>
  </si>
  <si>
    <t>Personnel</t>
  </si>
  <si>
    <t>Actual running costs for existing Low Thornley site</t>
  </si>
  <si>
    <t>Contractors</t>
  </si>
  <si>
    <t>Materials</t>
  </si>
  <si>
    <t>Subtotal (Opex)</t>
  </si>
  <si>
    <t>Total</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</si>
  <si>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</si>
  <si>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</si>
  <si>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Cost cross-referencing</t>
  </si>
  <si>
    <t>If there is any explanation required on how the cost data set out in the EJP totals to the lines in the CBA, please provide it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</si>
</sst>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quot;£&quot;#,##0"/>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_-* #,##0_-;\-* #,##0_-;_-* &quot;-&quot;??_-;_-@_-"/>
    <numFmt numFmtId="180" formatCode="_-&quot;£&quot;* #,##0_-;\-&quot;£&quot;* #,##0_-;_-&quot;£&quot;* &quot;-&quot;??_-;_-@_-"/>
    <numFmt numFmtId="181" formatCode="0.000000"/>
  </numFmts>
  <fonts count="59">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1"/>
      <color theme="0"/>
      <name val="Calibri"/>
      <family val="2"/>
      <scheme val="minor"/>
    </font>
    <font>
      <b/>
      <sz val="11"/>
      <color rgb="FF000000"/>
      <name val="Calibri"/>
      <family val="2"/>
    </font>
    <font>
      <sz val="11"/>
      <color theme="1"/>
      <name val="Calibri"/>
      <family val="2"/>
    </font>
    <font>
      <b/>
      <sz val="14"/>
      <color theme="0"/>
      <name val="Calibri"/>
      <family val="2"/>
      <scheme val="minor"/>
    </font>
    <font>
      <b/>
      <i/>
      <sz val="12"/>
      <color theme="0"/>
      <name val="Calibri"/>
      <family val="2"/>
      <scheme val="minor"/>
    </font>
  </fonts>
  <fills count="26">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D9D9D9"/>
        <bgColor indexed="64"/>
      </patternFill>
    </fill>
    <fill>
      <patternFill patternType="solid">
        <fgColor rgb="FF002060"/>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3">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0" fontId="11" fillId="0" borderId="0" applyFont="0" applyFill="0" applyBorder="0" applyAlignment="0" applyProtection="0"/>
    <xf numFmtId="9" fontId="19" fillId="0" borderId="0" applyFont="0" applyFill="0" applyBorder="0" applyAlignment="0" applyProtection="0"/>
    <xf numFmtId="0" fontId="19" fillId="0" borderId="0"/>
    <xf numFmtId="170" fontId="11" fillId="0" borderId="0"/>
    <xf numFmtId="0" fontId="11" fillId="0" borderId="0"/>
    <xf numFmtId="0" fontId="9" fillId="0" borderId="0" applyFont="0" applyFill="0" applyBorder="0" applyAlignment="0" applyProtection="0"/>
    <xf numFmtId="0" fontId="19" fillId="0" borderId="0"/>
    <xf numFmtId="0" fontId="34" fillId="0" borderId="0"/>
    <xf numFmtId="0" fontId="19" fillId="0" borderId="0"/>
    <xf numFmtId="0" fontId="11"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8" fillId="14" borderId="39" applyNumberFormat="0" applyAlignment="0" applyProtection="0"/>
    <xf numFmtId="0" fontId="3" fillId="0" borderId="0"/>
    <xf numFmtId="165" fontId="3" fillId="0" borderId="0" applyFont="0" applyFill="0" applyBorder="0" applyAlignment="0" applyProtection="0"/>
    <xf numFmtId="176" fontId="39" fillId="13" borderId="0"/>
    <xf numFmtId="9" fontId="19" fillId="0" borderId="0" applyFont="0" applyFill="0" applyBorder="0" applyAlignment="0" applyProtection="0"/>
    <xf numFmtId="0" fontId="19" fillId="0" borderId="0"/>
    <xf numFmtId="0" fontId="48" fillId="0" borderId="0"/>
    <xf numFmtId="0" fontId="49" fillId="0" borderId="0" applyNumberFormat="0" applyFill="0" applyBorder="0" applyAlignment="0" applyProtection="0">
      <alignment vertical="top"/>
      <protection locked="0"/>
    </xf>
    <xf numFmtId="9" fontId="48" fillId="0" borderId="0" applyFont="0" applyFill="0" applyBorder="0" applyAlignment="0" applyProtection="0"/>
    <xf numFmtId="0" fontId="2" fillId="0" borderId="0"/>
    <xf numFmtId="0" fontId="9" fillId="0" borderId="0"/>
    <xf numFmtId="0" fontId="2" fillId="0" borderId="0"/>
    <xf numFmtId="0" fontId="2" fillId="0" borderId="0"/>
    <xf numFmtId="0" fontId="2" fillId="0" borderId="0"/>
    <xf numFmtId="0" fontId="2" fillId="0" borderId="0"/>
    <xf numFmtId="4" fontId="50" fillId="20" borderId="0" applyBorder="0">
      <alignment horizontal="center" vertical="center" wrapText="1"/>
    </xf>
    <xf numFmtId="0" fontId="48" fillId="0" borderId="0"/>
    <xf numFmtId="43" fontId="19"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549">
    <xf numFmtId="0" fontId="0" fillId="0" borderId="0" xfId="0"/>
    <xf numFmtId="0" fontId="0" fillId="0" borderId="0" xfId="0" applyAlignment="1">
      <alignment horizontal="center"/>
    </xf>
    <xf numFmtId="0" fontId="0" fillId="0" borderId="0" xfId="0" applyAlignment="1">
      <alignment vertical="center"/>
    </xf>
    <xf numFmtId="0" fontId="13" fillId="0" borderId="9" xfId="0" applyFont="1" applyBorder="1"/>
    <xf numFmtId="0" fontId="13" fillId="0" borderId="0" xfId="0" applyFont="1"/>
    <xf numFmtId="0" fontId="13"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4" fillId="0" borderId="0" xfId="0" applyFont="1"/>
    <xf numFmtId="0" fontId="0" fillId="3" borderId="1" xfId="0" applyFill="1" applyBorder="1" applyAlignment="1">
      <alignment horizontal="center" vertical="center"/>
    </xf>
    <xf numFmtId="0" fontId="17" fillId="0" borderId="0" xfId="0" applyFont="1"/>
    <xf numFmtId="0" fontId="16"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16" fillId="0" borderId="1" xfId="0" applyFont="1" applyBorder="1" applyAlignment="1">
      <alignment horizontal="center" vertical="center"/>
    </xf>
    <xf numFmtId="169" fontId="13"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6" fillId="0" borderId="0" xfId="0" applyNumberFormat="1" applyFont="1"/>
    <xf numFmtId="169" fontId="13" fillId="4" borderId="1" xfId="0"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20" fillId="0" borderId="0" xfId="0" applyFont="1"/>
    <xf numFmtId="0" fontId="0" fillId="0" borderId="21" xfId="0" applyBorder="1"/>
    <xf numFmtId="0" fontId="13" fillId="0" borderId="1" xfId="0" applyFont="1" applyBorder="1" applyAlignment="1">
      <alignment horizontal="center" wrapText="1"/>
    </xf>
    <xf numFmtId="0" fontId="26" fillId="0" borderId="0" xfId="0" applyFont="1" applyAlignment="1">
      <alignment horizontal="center"/>
    </xf>
    <xf numFmtId="0" fontId="0" fillId="0" borderId="0" xfId="0" applyAlignment="1">
      <alignment horizontal="left"/>
    </xf>
    <xf numFmtId="0" fontId="0" fillId="0" borderId="6" xfId="0" applyBorder="1"/>
    <xf numFmtId="0" fontId="16" fillId="0" borderId="6" xfId="0" applyFont="1" applyBorder="1" applyAlignment="1">
      <alignment horizontal="center" vertical="center"/>
    </xf>
    <xf numFmtId="0" fontId="16" fillId="0" borderId="14" xfId="0" applyFont="1" applyBorder="1" applyAlignment="1">
      <alignment horizontal="center" vertical="center" wrapText="1"/>
    </xf>
    <xf numFmtId="0" fontId="13" fillId="0" borderId="1" xfId="0" applyFont="1" applyBorder="1" applyAlignment="1">
      <alignment horizontal="center" vertical="center" wrapText="1"/>
    </xf>
    <xf numFmtId="9" fontId="13" fillId="4" borderId="14" xfId="9" applyFont="1" applyFill="1" applyBorder="1" applyAlignment="1" applyProtection="1">
      <alignment horizontal="center" vertical="center"/>
    </xf>
    <xf numFmtId="0" fontId="13" fillId="0" borderId="6" xfId="0" applyFont="1" applyBorder="1" applyAlignment="1">
      <alignment horizontal="center" vertical="center" wrapText="1"/>
    </xf>
    <xf numFmtId="0" fontId="13"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3" fillId="4" borderId="1" xfId="0" quotePrefix="1" applyFont="1" applyFill="1" applyBorder="1" applyAlignment="1">
      <alignment horizontal="center" vertical="center"/>
    </xf>
    <xf numFmtId="0" fontId="5" fillId="0" borderId="0" xfId="0" applyFont="1" applyAlignment="1">
      <alignment horizontal="center" vertical="center" wrapText="1"/>
    </xf>
    <xf numFmtId="171" fontId="14"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3"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3" fillId="0" borderId="0" xfId="1" applyFont="1"/>
    <xf numFmtId="0" fontId="0" fillId="0" borderId="0" xfId="1" applyFont="1"/>
    <xf numFmtId="0" fontId="0" fillId="0" borderId="0" xfId="1" applyFont="1" applyAlignment="1">
      <alignment horizontal="left" vertical="top"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14" fillId="5" borderId="1" xfId="5" applyFont="1" applyFill="1" applyBorder="1" applyAlignment="1">
      <alignment horizontal="center" vertical="center"/>
    </xf>
    <xf numFmtId="0" fontId="14" fillId="5" borderId="5" xfId="5" applyFont="1" applyFill="1" applyBorder="1" applyAlignment="1">
      <alignment horizontal="center" vertical="center"/>
    </xf>
    <xf numFmtId="168" fontId="14" fillId="5" borderId="1" xfId="5" applyNumberFormat="1" applyFont="1" applyFill="1" applyBorder="1" applyAlignment="1">
      <alignment vertical="center"/>
    </xf>
    <xf numFmtId="0" fontId="28" fillId="0" borderId="0" xfId="0" applyFont="1"/>
    <xf numFmtId="167" fontId="13" fillId="0" borderId="1" xfId="0" applyNumberFormat="1" applyFont="1" applyBorder="1" applyAlignment="1">
      <alignment horizontal="center" vertical="center" wrapText="1"/>
    </xf>
    <xf numFmtId="0" fontId="13" fillId="0" borderId="1" xfId="0" applyFont="1" applyBorder="1" applyAlignment="1">
      <alignment horizontal="center"/>
    </xf>
    <xf numFmtId="9" fontId="13" fillId="5" borderId="1" xfId="9" applyFont="1" applyFill="1" applyBorder="1" applyAlignment="1" applyProtection="1">
      <alignment horizontal="center" vertical="center"/>
      <protection locked="0"/>
    </xf>
    <xf numFmtId="0" fontId="13" fillId="0" borderId="26" xfId="0" applyFont="1" applyBorder="1"/>
    <xf numFmtId="0" fontId="0" fillId="0" borderId="26" xfId="0" applyBorder="1"/>
    <xf numFmtId="1" fontId="13" fillId="4" borderId="1" xfId="0" applyNumberFormat="1" applyFont="1" applyFill="1" applyBorder="1" applyAlignment="1">
      <alignment horizontal="center" vertical="center"/>
    </xf>
    <xf numFmtId="172" fontId="13"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7" fillId="6" borderId="0" xfId="0" applyFont="1" applyFill="1"/>
    <xf numFmtId="0" fontId="0" fillId="6" borderId="33" xfId="0" applyFill="1" applyBorder="1"/>
    <xf numFmtId="0" fontId="0" fillId="6" borderId="0" xfId="0" applyFill="1" applyAlignment="1">
      <alignment wrapText="1"/>
    </xf>
    <xf numFmtId="0" fontId="5" fillId="6" borderId="0" xfId="0" applyFont="1" applyFill="1"/>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horizontal="center" vertical="center" wrapText="1"/>
    </xf>
    <xf numFmtId="0" fontId="33" fillId="6" borderId="0" xfId="0" applyFont="1" applyFill="1"/>
    <xf numFmtId="0" fontId="5" fillId="6" borderId="0" xfId="0" applyFont="1" applyFill="1" applyAlignment="1">
      <alignment wrapText="1"/>
    </xf>
    <xf numFmtId="0" fontId="6"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5" fillId="6" borderId="9" xfId="0" applyFont="1" applyFill="1" applyBorder="1" applyAlignment="1">
      <alignment wrapText="1"/>
    </xf>
    <xf numFmtId="0" fontId="0" fillId="6" borderId="35" xfId="0" applyFill="1" applyBorder="1"/>
    <xf numFmtId="9" fontId="13" fillId="6" borderId="0" xfId="9" applyFont="1" applyFill="1" applyBorder="1" applyAlignment="1" applyProtection="1">
      <alignment horizontal="center" vertical="center"/>
    </xf>
    <xf numFmtId="166" fontId="13"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3" fillId="5" borderId="14" xfId="0" applyNumberFormat="1" applyFont="1" applyFill="1" applyBorder="1" applyAlignment="1" applyProtection="1">
      <alignment horizontal="left" vertical="center"/>
      <protection locked="0"/>
    </xf>
    <xf numFmtId="175" fontId="13" fillId="4" borderId="1" xfId="0" quotePrefix="1" applyNumberFormat="1" applyFont="1" applyFill="1" applyBorder="1" applyAlignment="1">
      <alignment horizontal="left" vertical="top"/>
    </xf>
    <xf numFmtId="49" fontId="13" fillId="5" borderId="1" xfId="0" applyNumberFormat="1" applyFont="1" applyFill="1" applyBorder="1" applyAlignment="1" applyProtection="1">
      <alignment horizontal="left" vertical="center"/>
      <protection locked="0"/>
    </xf>
    <xf numFmtId="49" fontId="13" fillId="5" borderId="6" xfId="0" applyNumberFormat="1" applyFont="1" applyFill="1" applyBorder="1" applyAlignment="1" applyProtection="1">
      <alignment horizontal="left" vertical="center"/>
      <protection locked="0"/>
    </xf>
    <xf numFmtId="49" fontId="36" fillId="5" borderId="1" xfId="0" applyNumberFormat="1" applyFont="1" applyFill="1" applyBorder="1" applyAlignment="1" applyProtection="1">
      <alignment horizontal="left" vertical="center"/>
      <protection locked="0"/>
    </xf>
    <xf numFmtId="14" fontId="36"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7" fillId="9" borderId="1"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xf>
    <xf numFmtId="0" fontId="37" fillId="12" borderId="1" xfId="0" applyFont="1" applyFill="1" applyBorder="1" applyAlignment="1">
      <alignment horizontal="center" vertical="center"/>
    </xf>
    <xf numFmtId="0" fontId="27"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9"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5"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9"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9"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9" fillId="6" borderId="1" xfId="15" applyNumberFormat="1" applyFont="1" applyFill="1" applyBorder="1" applyAlignment="1">
      <alignment horizontal="center" vertical="top"/>
    </xf>
    <xf numFmtId="0" fontId="13" fillId="0" borderId="0" xfId="14" applyFont="1" applyAlignment="1">
      <alignment horizontal="center" vertical="center"/>
    </xf>
    <xf numFmtId="10" fontId="14" fillId="0" borderId="1" xfId="23" applyNumberFormat="1" applyFont="1" applyBorder="1" applyAlignment="1">
      <alignment horizontal="center" vertical="center"/>
    </xf>
    <xf numFmtId="0" fontId="14" fillId="0" borderId="1" xfId="23" applyFont="1" applyBorder="1" applyAlignment="1">
      <alignment horizontal="center" vertical="center"/>
    </xf>
    <xf numFmtId="2" fontId="14" fillId="0" borderId="1" xfId="24" applyNumberFormat="1" applyFont="1" applyFill="1" applyBorder="1" applyAlignment="1" applyProtection="1">
      <alignment horizontal="center" vertical="center"/>
    </xf>
    <xf numFmtId="0" fontId="14" fillId="0" borderId="0" xfId="14" applyFont="1"/>
    <xf numFmtId="0" fontId="14" fillId="0" borderId="0" xfId="27" applyFont="1"/>
    <xf numFmtId="0" fontId="14" fillId="0" borderId="1" xfId="14" applyFont="1" applyBorder="1"/>
    <xf numFmtId="173" fontId="14"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3"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3" fillId="4" borderId="1" xfId="9" applyFont="1" applyFill="1" applyBorder="1" applyAlignment="1" applyProtection="1">
      <alignment horizontal="center" vertical="center"/>
    </xf>
    <xf numFmtId="0" fontId="0" fillId="0" borderId="1" xfId="0" applyBorder="1" applyAlignment="1">
      <alignment horizontal="center"/>
    </xf>
    <xf numFmtId="172" fontId="14" fillId="0" borderId="1" xfId="24" applyNumberFormat="1" applyFont="1" applyFill="1" applyBorder="1" applyAlignment="1" applyProtection="1">
      <alignment horizontal="center" vertical="center"/>
    </xf>
    <xf numFmtId="1" fontId="14"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3" fillId="0" borderId="0" xfId="0" applyNumberFormat="1" applyFont="1"/>
    <xf numFmtId="14" fontId="0" fillId="0" borderId="0" xfId="0" applyNumberFormat="1"/>
    <xf numFmtId="2" fontId="13" fillId="0" borderId="0" xfId="0" applyNumberFormat="1" applyFont="1" applyAlignment="1">
      <alignment horizontal="center" vertical="center"/>
    </xf>
    <xf numFmtId="14" fontId="13"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3" fillId="0" borderId="17" xfId="0" applyNumberFormat="1" applyFont="1" applyBorder="1"/>
    <xf numFmtId="14" fontId="0" fillId="0" borderId="17" xfId="0" applyNumberFormat="1" applyBorder="1"/>
    <xf numFmtId="14" fontId="13" fillId="0" borderId="44" xfId="0" applyNumberFormat="1" applyFont="1" applyBorder="1"/>
    <xf numFmtId="14" fontId="0" fillId="0" borderId="44" xfId="0" applyNumberFormat="1" applyBorder="1"/>
    <xf numFmtId="9" fontId="14" fillId="0" borderId="1" xfId="14" applyNumberFormat="1" applyFont="1" applyBorder="1"/>
    <xf numFmtId="0" fontId="13" fillId="0" borderId="0" xfId="0" applyFont="1" applyAlignment="1">
      <alignment vertical="center"/>
    </xf>
    <xf numFmtId="0" fontId="40" fillId="0" borderId="31" xfId="0" applyFont="1" applyBorder="1"/>
    <xf numFmtId="0" fontId="14" fillId="0" borderId="22" xfId="0" applyFont="1" applyBorder="1"/>
    <xf numFmtId="0" fontId="0" fillId="0" borderId="0" xfId="0" applyAlignment="1">
      <alignment horizontal="left" vertical="center"/>
    </xf>
    <xf numFmtId="0" fontId="14" fillId="0" borderId="34" xfId="0" applyFont="1" applyBorder="1"/>
    <xf numFmtId="166" fontId="0" fillId="0" borderId="0" xfId="0" applyNumberFormat="1" applyAlignment="1">
      <alignment horizontal="left" vertical="center" wrapText="1"/>
    </xf>
    <xf numFmtId="16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xf>
    <xf numFmtId="9" fontId="13"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7"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9" fillId="0" borderId="0" xfId="14" applyAlignment="1">
      <alignment horizontal="center" vertical="center"/>
    </xf>
    <xf numFmtId="0" fontId="19" fillId="0" borderId="0" xfId="14"/>
    <xf numFmtId="0" fontId="19" fillId="0" borderId="0" xfId="0" applyFont="1"/>
    <xf numFmtId="0" fontId="19" fillId="0" borderId="1" xfId="14" applyBorder="1" applyAlignment="1">
      <alignment horizontal="center" vertical="center"/>
    </xf>
    <xf numFmtId="0" fontId="41" fillId="0" borderId="1" xfId="6" applyFont="1" applyFill="1" applyBorder="1" applyAlignment="1" applyProtection="1">
      <alignment horizontal="left" vertical="center"/>
    </xf>
    <xf numFmtId="0" fontId="19" fillId="0" borderId="0" xfId="14" applyAlignment="1">
      <alignment vertical="center"/>
    </xf>
    <xf numFmtId="0" fontId="5" fillId="0" borderId="1" xfId="14" applyFont="1" applyBorder="1" applyAlignment="1">
      <alignment horizontal="left" vertical="center"/>
    </xf>
    <xf numFmtId="0" fontId="41" fillId="0" borderId="1" xfId="6" applyFont="1" applyBorder="1" applyAlignment="1" applyProtection="1">
      <alignment horizontal="left" vertical="center" wrapText="1"/>
    </xf>
    <xf numFmtId="0" fontId="41" fillId="0" borderId="1" xfId="6" applyFont="1" applyFill="1" applyBorder="1" applyAlignment="1" applyProtection="1">
      <alignment horizontal="left" vertical="center" wrapText="1"/>
    </xf>
    <xf numFmtId="1" fontId="19" fillId="0" borderId="1" xfId="14" applyNumberFormat="1" applyBorder="1" applyAlignment="1">
      <alignment horizontal="center" vertical="center"/>
    </xf>
    <xf numFmtId="176" fontId="19" fillId="13" borderId="0" xfId="25" applyFont="1" applyAlignment="1">
      <alignment horizontal="right" vertical="center"/>
    </xf>
    <xf numFmtId="176" fontId="19" fillId="13" borderId="0" xfId="25" applyFont="1" applyAlignment="1">
      <alignment vertical="center"/>
    </xf>
    <xf numFmtId="176" fontId="19" fillId="17" borderId="1" xfId="23" applyNumberFormat="1" applyFont="1" applyFill="1" applyBorder="1" applyAlignment="1">
      <alignment vertical="center" wrapText="1"/>
    </xf>
    <xf numFmtId="177" fontId="19" fillId="17" borderId="1" xfId="23" applyNumberFormat="1" applyFont="1" applyFill="1" applyBorder="1" applyAlignment="1">
      <alignment vertical="center" wrapText="1"/>
    </xf>
    <xf numFmtId="0" fontId="19" fillId="0" borderId="1" xfId="23" applyFont="1" applyBorder="1" applyAlignment="1">
      <alignment wrapText="1"/>
    </xf>
    <xf numFmtId="178" fontId="42" fillId="0" borderId="1" xfId="23" applyNumberFormat="1" applyFont="1" applyBorder="1" applyAlignment="1">
      <alignment vertical="center"/>
    </xf>
    <xf numFmtId="0" fontId="14" fillId="7" borderId="1" xfId="23" applyFont="1" applyFill="1" applyBorder="1" applyAlignment="1">
      <alignment horizontal="center" vertical="center"/>
    </xf>
    <xf numFmtId="49" fontId="19" fillId="0" borderId="1" xfId="14" applyNumberFormat="1" applyBorder="1" applyAlignment="1">
      <alignment vertical="center"/>
    </xf>
    <xf numFmtId="173" fontId="14" fillId="0" borderId="1" xfId="5" applyNumberFormat="1" applyFont="1" applyBorder="1" applyAlignment="1">
      <alignment horizontal="center" vertical="center"/>
    </xf>
    <xf numFmtId="1" fontId="19" fillId="0" borderId="0" xfId="14" applyNumberFormat="1"/>
    <xf numFmtId="49" fontId="19" fillId="0" borderId="37" xfId="14" applyNumberFormat="1" applyBorder="1" applyAlignment="1">
      <alignment vertical="center"/>
    </xf>
    <xf numFmtId="1" fontId="14" fillId="0" borderId="37" xfId="5" applyNumberFormat="1" applyFont="1" applyBorder="1" applyAlignment="1">
      <alignment horizontal="center" vertical="center"/>
    </xf>
    <xf numFmtId="1" fontId="14" fillId="0" borderId="18" xfId="5" applyNumberFormat="1" applyFont="1" applyBorder="1" applyAlignment="1">
      <alignment horizontal="center" vertical="center"/>
    </xf>
    <xf numFmtId="0" fontId="19" fillId="0" borderId="1" xfId="14" applyBorder="1"/>
    <xf numFmtId="0" fontId="19" fillId="0" borderId="0" xfId="14" applyAlignment="1">
      <alignment horizontal="left"/>
    </xf>
    <xf numFmtId="0" fontId="37" fillId="15" borderId="0" xfId="14" applyFont="1" applyFill="1"/>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13" fillId="0" borderId="0" xfId="14" applyFont="1" applyAlignment="1">
      <alignment vertical="center"/>
    </xf>
    <xf numFmtId="0" fontId="13" fillId="0" borderId="0" xfId="23" applyFont="1" applyAlignment="1">
      <alignment horizontal="center" vertical="center"/>
    </xf>
    <xf numFmtId="0" fontId="13" fillId="0" borderId="1" xfId="23" applyFont="1" applyBorder="1" applyAlignment="1">
      <alignment horizontal="center" vertical="center"/>
    </xf>
    <xf numFmtId="0" fontId="13" fillId="0" borderId="1" xfId="14" applyFont="1" applyBorder="1" applyAlignment="1">
      <alignment horizontal="center" vertical="center"/>
    </xf>
    <xf numFmtId="0" fontId="13" fillId="0" borderId="1" xfId="14" applyFont="1" applyBorder="1" applyAlignment="1">
      <alignment horizontal="center" vertical="center" wrapText="1"/>
    </xf>
    <xf numFmtId="0" fontId="13" fillId="0" borderId="4" xfId="23" applyFont="1" applyBorder="1" applyAlignment="1">
      <alignment horizontal="center" vertical="center"/>
    </xf>
    <xf numFmtId="0" fontId="13" fillId="0" borderId="5" xfId="23" applyFont="1" applyBorder="1" applyAlignment="1">
      <alignment horizontal="center" vertical="center"/>
    </xf>
    <xf numFmtId="0" fontId="13" fillId="0" borderId="3" xfId="23" applyFont="1" applyBorder="1" applyAlignment="1">
      <alignment horizontal="center" vertical="center"/>
    </xf>
    <xf numFmtId="0" fontId="19" fillId="0" borderId="1" xfId="23" applyFont="1" applyBorder="1" applyAlignment="1">
      <alignment horizontal="center" vertical="center"/>
    </xf>
    <xf numFmtId="0" fontId="19" fillId="0" borderId="1" xfId="23" applyFont="1" applyBorder="1" applyAlignment="1">
      <alignment vertical="center" wrapText="1"/>
    </xf>
    <xf numFmtId="0" fontId="19" fillId="0" borderId="0" xfId="23" applyFont="1" applyAlignment="1">
      <alignment vertical="center"/>
    </xf>
    <xf numFmtId="0" fontId="14" fillId="0" borderId="1" xfId="23" applyFont="1" applyBorder="1" applyAlignment="1">
      <alignment vertical="center" wrapText="1"/>
    </xf>
    <xf numFmtId="0" fontId="43" fillId="0" borderId="0" xfId="6" applyFont="1" applyFill="1" applyAlignment="1" applyProtection="1"/>
    <xf numFmtId="0" fontId="14" fillId="0" borderId="0" xfId="23" applyFont="1" applyAlignment="1">
      <alignment wrapText="1"/>
    </xf>
    <xf numFmtId="2" fontId="14" fillId="0" borderId="0" xfId="24" applyNumberFormat="1" applyFont="1" applyFill="1" applyBorder="1" applyAlignment="1" applyProtection="1">
      <alignment horizontal="center" vertical="center"/>
    </xf>
    <xf numFmtId="0" fontId="43" fillId="0" borderId="0" xfId="6" applyFont="1" applyFill="1" applyBorder="1" applyAlignment="1" applyProtection="1">
      <alignment horizontal="left"/>
    </xf>
    <xf numFmtId="0" fontId="19" fillId="0" borderId="0" xfId="23" applyFont="1"/>
    <xf numFmtId="176" fontId="13" fillId="13" borderId="0" xfId="25" applyFont="1" applyAlignment="1">
      <alignment vertical="center" wrapText="1"/>
    </xf>
    <xf numFmtId="176" fontId="43" fillId="13" borderId="0" xfId="6" applyNumberFormat="1" applyFont="1" applyFill="1" applyAlignment="1" applyProtection="1">
      <alignment vertical="center"/>
    </xf>
    <xf numFmtId="173" fontId="44" fillId="14" borderId="1" xfId="22" applyNumberFormat="1" applyFont="1" applyBorder="1" applyAlignment="1">
      <alignment horizontal="center" vertical="center"/>
    </xf>
    <xf numFmtId="0" fontId="19" fillId="0" borderId="0" xfId="23" applyFont="1" applyAlignment="1">
      <alignment horizontal="center" vertical="center"/>
    </xf>
    <xf numFmtId="0" fontId="45" fillId="0" borderId="0" xfId="26" applyNumberFormat="1" applyFont="1" applyFill="1" applyBorder="1" applyAlignment="1" applyProtection="1">
      <alignment horizontal="center" vertical="center"/>
      <protection locked="0"/>
    </xf>
    <xf numFmtId="0" fontId="29" fillId="0" borderId="0" xfId="14" applyFont="1"/>
    <xf numFmtId="168" fontId="14" fillId="0" borderId="0" xfId="5" applyNumberFormat="1" applyFont="1" applyAlignment="1">
      <alignment horizontal="center" vertical="center"/>
    </xf>
    <xf numFmtId="0" fontId="43" fillId="0" borderId="0" xfId="6" applyFont="1" applyFill="1" applyBorder="1" applyAlignment="1" applyProtection="1">
      <alignment vertical="top"/>
    </xf>
    <xf numFmtId="0" fontId="13" fillId="16" borderId="1" xfId="6" applyFont="1" applyFill="1" applyBorder="1" applyAlignment="1" applyProtection="1"/>
    <xf numFmtId="0" fontId="13" fillId="16" borderId="1" xfId="14" applyFont="1" applyFill="1" applyBorder="1" applyAlignment="1">
      <alignment horizontal="center"/>
    </xf>
    <xf numFmtId="0" fontId="16" fillId="16" borderId="1" xfId="5" applyFont="1" applyFill="1" applyBorder="1" applyAlignment="1">
      <alignment horizontal="center" vertical="center"/>
    </xf>
    <xf numFmtId="0" fontId="16" fillId="16" borderId="37" xfId="5" applyFont="1" applyFill="1" applyBorder="1" applyAlignment="1">
      <alignment horizontal="center" vertical="center"/>
    </xf>
    <xf numFmtId="0" fontId="19" fillId="0" borderId="1" xfId="14" applyBorder="1" applyAlignment="1">
      <alignment vertical="center" wrapText="1"/>
    </xf>
    <xf numFmtId="2" fontId="44" fillId="14" borderId="39" xfId="22" applyNumberFormat="1" applyFont="1" applyAlignment="1">
      <alignment horizontal="center" vertical="center"/>
    </xf>
    <xf numFmtId="1" fontId="19" fillId="0" borderId="1" xfId="14" applyNumberFormat="1" applyBorder="1" applyAlignment="1">
      <alignment vertical="center" wrapText="1"/>
    </xf>
    <xf numFmtId="1" fontId="44" fillId="14" borderId="39" xfId="22" applyNumberFormat="1" applyFont="1" applyAlignment="1">
      <alignment horizontal="center" vertical="center"/>
    </xf>
    <xf numFmtId="1" fontId="44" fillId="14" borderId="40" xfId="22" applyNumberFormat="1" applyFont="1" applyBorder="1" applyAlignment="1">
      <alignment horizontal="center" vertical="center"/>
    </xf>
    <xf numFmtId="1" fontId="19" fillId="0" borderId="37" xfId="14" applyNumberFormat="1" applyBorder="1" applyAlignment="1">
      <alignment vertical="center" wrapText="1"/>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19" borderId="1" xfId="0" applyFill="1" applyBorder="1" applyAlignment="1">
      <alignment horizontal="center" vertical="center" wrapText="1"/>
    </xf>
    <xf numFmtId="0" fontId="13"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3" fillId="0" borderId="0" xfId="0" applyNumberFormat="1" applyFont="1" applyAlignment="1">
      <alignment vertical="center"/>
    </xf>
    <xf numFmtId="14" fontId="17"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3"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3"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3"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4" fillId="0" borderId="1" xfId="14" applyNumberFormat="1" applyFont="1" applyBorder="1" applyAlignment="1">
      <alignment horizontal="center" vertical="center"/>
    </xf>
    <xf numFmtId="174" fontId="13"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40" fillId="0" borderId="21" xfId="0" applyFont="1" applyBorder="1"/>
    <xf numFmtId="0" fontId="40"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3"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3" fillId="4" borderId="42" xfId="0" applyNumberFormat="1" applyFont="1" applyFill="1" applyBorder="1" applyAlignment="1">
      <alignment horizontal="center" vertical="center"/>
    </xf>
    <xf numFmtId="0" fontId="0" fillId="5" borderId="49" xfId="0" applyFill="1" applyBorder="1"/>
    <xf numFmtId="0" fontId="13" fillId="4" borderId="1" xfId="0" applyFont="1" applyFill="1" applyBorder="1" applyAlignment="1">
      <alignment horizontal="center" vertical="center"/>
    </xf>
    <xf numFmtId="2" fontId="14" fillId="0" borderId="1" xfId="23" applyNumberFormat="1" applyFont="1" applyBorder="1" applyAlignment="1">
      <alignment horizontal="center" vertical="center"/>
    </xf>
    <xf numFmtId="169" fontId="13" fillId="5" borderId="1" xfId="0" applyNumberFormat="1" applyFont="1" applyFill="1" applyBorder="1" applyAlignment="1">
      <alignment horizontal="center" vertical="center"/>
    </xf>
    <xf numFmtId="0" fontId="52" fillId="0" borderId="1" xfId="6" applyFont="1" applyFill="1" applyBorder="1" applyAlignment="1" applyProtection="1">
      <alignment horizontal="left" vertical="center" wrapText="1"/>
    </xf>
    <xf numFmtId="0" fontId="10" fillId="0" borderId="0" xfId="6" applyAlignment="1" applyProtection="1"/>
    <xf numFmtId="174" fontId="13" fillId="5" borderId="1" xfId="0" applyNumberFormat="1" applyFont="1" applyFill="1" applyBorder="1" applyAlignment="1">
      <alignment horizontal="center" vertical="center"/>
    </xf>
    <xf numFmtId="176" fontId="19" fillId="0" borderId="0" xfId="25" applyFont="1" applyFill="1" applyAlignment="1">
      <alignment vertical="center"/>
    </xf>
    <xf numFmtId="177" fontId="19" fillId="0" borderId="19" xfId="23" applyNumberFormat="1" applyFont="1" applyBorder="1" applyAlignment="1">
      <alignment vertical="center" wrapText="1"/>
    </xf>
    <xf numFmtId="177" fontId="19" fillId="0" borderId="0" xfId="23" applyNumberFormat="1" applyFont="1" applyAlignment="1">
      <alignment vertical="center" wrapText="1"/>
    </xf>
    <xf numFmtId="178" fontId="42" fillId="0" borderId="19" xfId="23" applyNumberFormat="1" applyFont="1" applyBorder="1" applyAlignment="1">
      <alignment vertical="center"/>
    </xf>
    <xf numFmtId="178" fontId="42" fillId="0" borderId="0" xfId="23" applyNumberFormat="1" applyFont="1" applyAlignment="1">
      <alignment vertical="center"/>
    </xf>
    <xf numFmtId="0" fontId="14" fillId="0" borderId="19" xfId="23" applyFont="1" applyBorder="1" applyAlignment="1">
      <alignment horizontal="center" vertical="center"/>
    </xf>
    <xf numFmtId="0" fontId="14" fillId="0" borderId="0" xfId="23" applyFont="1" applyAlignment="1">
      <alignment horizontal="center" vertical="center"/>
    </xf>
    <xf numFmtId="173" fontId="44" fillId="0" borderId="19" xfId="22" applyNumberFormat="1" applyFont="1" applyFill="1" applyBorder="1" applyAlignment="1">
      <alignment horizontal="center" vertical="center"/>
    </xf>
    <xf numFmtId="173" fontId="44"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9"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9" fillId="0" borderId="0" xfId="14" applyAlignment="1">
      <alignment horizontal="center"/>
    </xf>
    <xf numFmtId="0" fontId="14" fillId="0" borderId="0" xfId="14" applyFont="1" applyAlignment="1">
      <alignment horizontal="center"/>
    </xf>
    <xf numFmtId="9" fontId="14" fillId="0" borderId="0" xfId="14" applyNumberFormat="1" applyFont="1" applyAlignment="1">
      <alignment horizontal="center"/>
    </xf>
    <xf numFmtId="9" fontId="19" fillId="0" borderId="0" xfId="14" applyNumberFormat="1" applyAlignment="1">
      <alignment horizontal="center"/>
    </xf>
    <xf numFmtId="0" fontId="16" fillId="0" borderId="0" xfId="14" applyFont="1"/>
    <xf numFmtId="0" fontId="53"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3" fillId="0" borderId="44" xfId="0" applyFont="1" applyBorder="1" applyAlignment="1">
      <alignment horizontal="center"/>
    </xf>
    <xf numFmtId="0" fontId="13" fillId="0" borderId="29" xfId="0" applyFont="1" applyBorder="1" applyAlignment="1">
      <alignment horizontal="center"/>
    </xf>
    <xf numFmtId="169" fontId="13"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0" borderId="0" xfId="0" applyAlignment="1">
      <alignment horizontal="center" wrapText="1"/>
    </xf>
    <xf numFmtId="43" fontId="0" fillId="5" borderId="1" xfId="0" applyNumberFormat="1" applyFill="1" applyBorder="1"/>
    <xf numFmtId="0" fontId="1" fillId="7" borderId="1" xfId="40" applyFill="1" applyBorder="1" applyAlignment="1">
      <alignment horizontal="center"/>
    </xf>
    <xf numFmtId="0" fontId="1" fillId="0" borderId="1" xfId="40" applyBorder="1"/>
    <xf numFmtId="5" fontId="1" fillId="0" borderId="1" xfId="40" applyNumberFormat="1" applyBorder="1"/>
    <xf numFmtId="0" fontId="55" fillId="23" borderId="58" xfId="0" applyFont="1" applyFill="1" applyBorder="1" applyAlignment="1">
      <alignment vertical="center" wrapText="1"/>
    </xf>
    <xf numFmtId="0" fontId="55" fillId="23" borderId="52" xfId="0" applyFont="1" applyFill="1" applyBorder="1" applyAlignment="1">
      <alignment vertical="center" wrapText="1"/>
    </xf>
    <xf numFmtId="0" fontId="56" fillId="0" borderId="59" xfId="0" applyFont="1" applyBorder="1" applyAlignment="1">
      <alignment vertical="center" wrapText="1"/>
    </xf>
    <xf numFmtId="3" fontId="56" fillId="0" borderId="35" xfId="0" applyNumberFormat="1" applyFont="1" applyBorder="1" applyAlignment="1">
      <alignment vertical="center" wrapText="1"/>
    </xf>
    <xf numFmtId="0" fontId="56" fillId="0" borderId="35" xfId="0" applyFont="1" applyBorder="1" applyAlignment="1">
      <alignment vertical="center" wrapText="1"/>
    </xf>
    <xf numFmtId="5" fontId="1" fillId="21" borderId="1" xfId="40" applyNumberFormat="1" applyFill="1" applyBorder="1"/>
    <xf numFmtId="0" fontId="1" fillId="21" borderId="1" xfId="40" applyFill="1" applyBorder="1"/>
    <xf numFmtId="0" fontId="55" fillId="23" borderId="59" xfId="0" applyFont="1" applyFill="1" applyBorder="1" applyAlignment="1">
      <alignment vertical="center" wrapText="1"/>
    </xf>
    <xf numFmtId="0" fontId="55" fillId="23" borderId="35" xfId="0" applyFont="1" applyFill="1" applyBorder="1" applyAlignment="1">
      <alignment vertical="center" wrapText="1"/>
    </xf>
    <xf numFmtId="0" fontId="56" fillId="23" borderId="35" xfId="0" applyFont="1" applyFill="1" applyBorder="1" applyAlignment="1">
      <alignment vertical="center" wrapText="1"/>
    </xf>
    <xf numFmtId="0" fontId="56" fillId="0" borderId="60" xfId="0" applyFont="1" applyBorder="1" applyAlignment="1">
      <alignment vertical="center" wrapText="1"/>
    </xf>
    <xf numFmtId="179" fontId="56" fillId="0" borderId="59" xfId="39" applyNumberFormat="1" applyFont="1" applyBorder="1" applyAlignment="1">
      <alignment vertical="center" wrapText="1"/>
    </xf>
    <xf numFmtId="43" fontId="56" fillId="0" borderId="35" xfId="39" applyFont="1" applyBorder="1" applyAlignment="1">
      <alignment vertical="center" wrapText="1"/>
    </xf>
    <xf numFmtId="0" fontId="40" fillId="0" borderId="1" xfId="40" applyFont="1" applyBorder="1"/>
    <xf numFmtId="5" fontId="40" fillId="0" borderId="1" xfId="40" applyNumberFormat="1" applyFont="1" applyBorder="1"/>
    <xf numFmtId="5" fontId="40" fillId="0" borderId="1" xfId="40" applyNumberFormat="1" applyFont="1" applyBorder="1" applyAlignment="1">
      <alignment horizontal="right"/>
    </xf>
    <xf numFmtId="180" fontId="40" fillId="0" borderId="1" xfId="40" applyNumberFormat="1" applyFont="1" applyBorder="1"/>
    <xf numFmtId="0" fontId="54" fillId="24" borderId="1" xfId="0" applyFont="1" applyFill="1" applyBorder="1" applyAlignment="1">
      <alignment horizontal="center" vertical="center" wrapText="1"/>
    </xf>
    <xf numFmtId="0" fontId="54" fillId="24" borderId="1" xfId="0" applyFont="1" applyFill="1" applyBorder="1" applyAlignment="1">
      <alignment horizontal="center" wrapText="1"/>
    </xf>
    <xf numFmtId="0" fontId="54" fillId="24" borderId="1" xfId="0" applyFont="1" applyFill="1" applyBorder="1"/>
    <xf numFmtId="43" fontId="0" fillId="0" borderId="1" xfId="42" applyFont="1" applyBorder="1"/>
    <xf numFmtId="43" fontId="0" fillId="0" borderId="1" xfId="42" applyFont="1" applyBorder="1" applyAlignment="1">
      <alignment horizontal="center"/>
    </xf>
    <xf numFmtId="0" fontId="54" fillId="24" borderId="1" xfId="0" applyFont="1" applyFill="1" applyBorder="1" applyAlignment="1">
      <alignment wrapText="1"/>
    </xf>
    <xf numFmtId="43" fontId="0" fillId="0" borderId="1" xfId="42" applyFont="1" applyBorder="1" applyAlignment="1">
      <alignment horizontal="center" vertical="center"/>
    </xf>
    <xf numFmtId="43" fontId="0" fillId="0" borderId="1" xfId="42" applyFont="1" applyBorder="1" applyAlignment="1">
      <alignment vertical="center"/>
    </xf>
    <xf numFmtId="43" fontId="40" fillId="25" borderId="1" xfId="42" applyFont="1" applyFill="1" applyBorder="1"/>
    <xf numFmtId="43" fontId="40" fillId="22" borderId="1" xfId="42" applyFont="1" applyFill="1" applyBorder="1"/>
    <xf numFmtId="43" fontId="40" fillId="0" borderId="1" xfId="42" applyFont="1" applyFill="1" applyBorder="1"/>
    <xf numFmtId="0" fontId="0" fillId="0" borderId="1" xfId="0" applyBorder="1"/>
    <xf numFmtId="9" fontId="0" fillId="22" borderId="1" xfId="9" applyFont="1" applyFill="1" applyBorder="1" applyAlignment="1">
      <alignment horizontal="center" vertical="center"/>
    </xf>
    <xf numFmtId="0" fontId="54" fillId="24" borderId="0" xfId="0" applyFont="1" applyFill="1"/>
    <xf numFmtId="0" fontId="54" fillId="0" borderId="0" xfId="0" applyFont="1" applyAlignment="1">
      <alignment horizontal="center" vertical="center"/>
    </xf>
    <xf numFmtId="0" fontId="54" fillId="24" borderId="0" xfId="0" applyFont="1" applyFill="1" applyAlignment="1">
      <alignment horizontal="center" vertical="center" wrapText="1"/>
    </xf>
    <xf numFmtId="9" fontId="0" fillId="22" borderId="0" xfId="9" applyFont="1" applyFill="1" applyBorder="1" applyAlignment="1">
      <alignment horizontal="center" vertical="center"/>
    </xf>
    <xf numFmtId="0" fontId="54" fillId="0" borderId="0" xfId="0" applyFont="1" applyAlignment="1">
      <alignment horizontal="center"/>
    </xf>
    <xf numFmtId="9" fontId="0" fillId="0" borderId="0" xfId="9" applyFont="1"/>
    <xf numFmtId="10" fontId="0" fillId="22" borderId="0" xfId="9" applyNumberFormat="1" applyFont="1" applyFill="1"/>
    <xf numFmtId="179" fontId="0" fillId="0" borderId="15" xfId="0" applyNumberFormat="1" applyBorder="1"/>
    <xf numFmtId="179" fontId="0" fillId="0" borderId="0" xfId="0" applyNumberFormat="1"/>
    <xf numFmtId="168" fontId="0" fillId="0" borderId="0" xfId="9" applyNumberFormat="1" applyFont="1"/>
    <xf numFmtId="43" fontId="0" fillId="0" borderId="0" xfId="0" applyNumberFormat="1"/>
    <xf numFmtId="43" fontId="0" fillId="0" borderId="11" xfId="0" applyNumberFormat="1" applyBorder="1"/>
    <xf numFmtId="0" fontId="54" fillId="24" borderId="0" xfId="0" applyFont="1" applyFill="1" applyAlignment="1">
      <alignment vertical="center"/>
    </xf>
    <xf numFmtId="173" fontId="0" fillId="5" borderId="42" xfId="0" applyNumberFormat="1" applyFill="1" applyBorder="1" applyAlignment="1">
      <alignment horizontal="center" vertical="center"/>
    </xf>
    <xf numFmtId="181" fontId="0" fillId="5" borderId="1" xfId="0" applyNumberFormat="1" applyFill="1" applyBorder="1" applyAlignment="1">
      <alignment horizontal="center" vertical="center"/>
    </xf>
    <xf numFmtId="0" fontId="30" fillId="8" borderId="0" xfId="0" applyFont="1" applyFill="1" applyAlignment="1">
      <alignment horizontal="left" vertical="center"/>
    </xf>
    <xf numFmtId="0" fontId="31" fillId="8" borderId="0" xfId="6" applyFont="1" applyFill="1" applyBorder="1" applyAlignment="1" applyProtection="1">
      <alignment horizontal="left" vertical="center"/>
    </xf>
    <xf numFmtId="0" fontId="32" fillId="8" borderId="23" xfId="0" applyFont="1" applyFill="1" applyBorder="1" applyAlignment="1">
      <alignment horizontal="left" vertical="center"/>
    </xf>
    <xf numFmtId="0" fontId="32" fillId="8" borderId="0" xfId="0" applyFont="1" applyFill="1" applyAlignment="1">
      <alignment horizontal="left" vertical="center"/>
    </xf>
    <xf numFmtId="0" fontId="32" fillId="8" borderId="24" xfId="0" applyFont="1" applyFill="1" applyBorder="1" applyAlignment="1">
      <alignment horizontal="left" vertical="center"/>
    </xf>
    <xf numFmtId="0" fontId="17" fillId="8" borderId="25" xfId="0" applyFont="1" applyFill="1" applyBorder="1" applyAlignment="1">
      <alignment horizontal="left" vertical="top" wrapText="1"/>
    </xf>
    <xf numFmtId="0" fontId="17" fillId="8" borderId="25" xfId="0" applyFont="1" applyFill="1" applyBorder="1" applyAlignment="1">
      <alignment horizontal="left" vertical="top"/>
    </xf>
    <xf numFmtId="0" fontId="17" fillId="8" borderId="0" xfId="0" applyFont="1" applyFill="1" applyAlignment="1">
      <alignment horizontal="left" vertical="top"/>
    </xf>
    <xf numFmtId="0" fontId="30" fillId="8" borderId="25" xfId="0" applyFont="1" applyFill="1" applyBorder="1" applyAlignment="1">
      <alignment horizontal="center" vertical="top" wrapText="1"/>
    </xf>
    <xf numFmtId="0" fontId="30" fillId="8" borderId="25" xfId="0" applyFont="1" applyFill="1" applyBorder="1" applyAlignment="1">
      <alignment horizontal="center" vertical="top"/>
    </xf>
    <xf numFmtId="0" fontId="30" fillId="8" borderId="0" xfId="0" applyFont="1" applyFill="1" applyAlignment="1">
      <alignment horizontal="center" vertical="top"/>
    </xf>
    <xf numFmtId="0" fontId="17" fillId="8" borderId="25" xfId="0" applyFont="1" applyFill="1" applyBorder="1" applyAlignment="1">
      <alignment horizontal="left" vertical="center"/>
    </xf>
    <xf numFmtId="0" fontId="17" fillId="8" borderId="0" xfId="0" applyFont="1" applyFill="1" applyAlignment="1">
      <alignment horizontal="left" vertical="center"/>
    </xf>
    <xf numFmtId="0" fontId="30"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3"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0" xfId="0" applyFont="1" applyFill="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3" xfId="0" applyFont="1" applyFill="1" applyBorder="1" applyAlignment="1">
      <alignment horizontal="center" vertical="center"/>
    </xf>
    <xf numFmtId="0" fontId="0" fillId="0" borderId="0" xfId="0" applyAlignment="1">
      <alignment horizontal="center"/>
    </xf>
    <xf numFmtId="168" fontId="14" fillId="5" borderId="4" xfId="5" applyNumberFormat="1" applyFont="1" applyFill="1" applyBorder="1" applyAlignment="1">
      <alignment horizontal="left" vertical="center" wrapText="1"/>
    </xf>
    <xf numFmtId="168" fontId="14" fillId="5" borderId="5" xfId="5" applyNumberFormat="1" applyFont="1" applyFill="1" applyBorder="1" applyAlignment="1">
      <alignment horizontal="left" vertical="center" wrapText="1"/>
    </xf>
    <xf numFmtId="168" fontId="14" fillId="5" borderId="3" xfId="5" applyNumberFormat="1" applyFont="1" applyFill="1" applyBorder="1" applyAlignment="1">
      <alignment horizontal="left" vertical="center" wrapText="1"/>
    </xf>
    <xf numFmtId="168" fontId="14" fillId="5" borderId="4" xfId="5" applyNumberFormat="1" applyFont="1" applyFill="1" applyBorder="1" applyAlignment="1">
      <alignment horizontal="center" vertical="center" wrapText="1"/>
    </xf>
    <xf numFmtId="168" fontId="14" fillId="5" borderId="5" xfId="5" applyNumberFormat="1" applyFont="1" applyFill="1" applyBorder="1" applyAlignment="1">
      <alignment horizontal="center" vertical="center" wrapText="1"/>
    </xf>
    <xf numFmtId="168" fontId="14" fillId="5" borderId="3" xfId="5" applyNumberFormat="1" applyFont="1" applyFill="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168" fontId="14" fillId="5" borderId="18" xfId="5" applyNumberFormat="1" applyFont="1" applyFill="1" applyBorder="1" applyAlignment="1">
      <alignment horizontal="center" vertical="center" wrapText="1"/>
    </xf>
    <xf numFmtId="168" fontId="14" fillId="5" borderId="15" xfId="5" applyNumberFormat="1" applyFont="1" applyFill="1" applyBorder="1" applyAlignment="1">
      <alignment horizontal="center" vertical="center" wrapText="1"/>
    </xf>
    <xf numFmtId="168" fontId="14" fillId="5" borderId="2" xfId="5" applyNumberFormat="1" applyFont="1" applyFill="1" applyBorder="1" applyAlignment="1">
      <alignment horizontal="center" vertical="center" wrapText="1"/>
    </xf>
    <xf numFmtId="168" fontId="14" fillId="5" borderId="20" xfId="5" applyNumberFormat="1" applyFont="1" applyFill="1" applyBorder="1" applyAlignment="1">
      <alignment horizontal="center" vertical="center" wrapText="1"/>
    </xf>
    <xf numFmtId="168" fontId="14" fillId="5" borderId="11" xfId="5" applyNumberFormat="1" applyFont="1" applyFill="1" applyBorder="1" applyAlignment="1">
      <alignment horizontal="center" vertical="center" wrapText="1"/>
    </xf>
    <xf numFmtId="168" fontId="14" fillId="5" borderId="16" xfId="5" applyNumberFormat="1" applyFont="1" applyFill="1" applyBorder="1" applyAlignment="1">
      <alignment horizontal="center" vertical="center" wrapText="1"/>
    </xf>
    <xf numFmtId="0" fontId="13" fillId="16" borderId="1" xfId="14" applyFont="1" applyFill="1" applyBorder="1" applyAlignment="1">
      <alignment horizontal="center" vertical="center" wrapText="1"/>
    </xf>
    <xf numFmtId="0" fontId="13" fillId="16" borderId="1" xfId="23" applyFont="1" applyFill="1" applyBorder="1" applyAlignment="1">
      <alignment horizontal="center" vertical="center"/>
    </xf>
    <xf numFmtId="0" fontId="41" fillId="0" borderId="1" xfId="6" applyFont="1" applyFill="1" applyBorder="1" applyAlignment="1" applyProtection="1">
      <alignment horizontal="left" vertical="center"/>
    </xf>
    <xf numFmtId="0" fontId="13" fillId="16" borderId="1" xfId="14" applyFont="1" applyFill="1" applyBorder="1" applyAlignment="1">
      <alignment horizontal="center" vertical="center"/>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14" fillId="0" borderId="4" xfId="14" applyFont="1" applyBorder="1" applyAlignment="1">
      <alignment horizontal="center"/>
    </xf>
    <xf numFmtId="0" fontId="14" fillId="0" borderId="3" xfId="14" applyFont="1" applyBorder="1" applyAlignment="1">
      <alignment horizontal="center"/>
    </xf>
    <xf numFmtId="1" fontId="22" fillId="0" borderId="18" xfId="6" applyNumberFormat="1" applyFont="1" applyFill="1" applyBorder="1" applyAlignment="1" applyProtection="1">
      <alignment horizontal="left" vertical="center" wrapText="1"/>
    </xf>
    <xf numFmtId="1" fontId="22" fillId="0" borderId="2" xfId="6" applyNumberFormat="1" applyFont="1" applyFill="1" applyBorder="1" applyAlignment="1" applyProtection="1">
      <alignment horizontal="left" vertical="center" wrapText="1"/>
    </xf>
    <xf numFmtId="0" fontId="18" fillId="0" borderId="1" xfId="6" applyFont="1" applyBorder="1" applyAlignment="1" applyProtection="1">
      <alignment horizontal="left" vertical="center" wrapText="1"/>
    </xf>
    <xf numFmtId="1" fontId="43" fillId="0" borderId="1" xfId="6" applyNumberFormat="1" applyFont="1" applyFill="1" applyBorder="1" applyAlignment="1" applyProtection="1">
      <alignment horizontal="left" vertical="center" wrapText="1"/>
    </xf>
    <xf numFmtId="0" fontId="5" fillId="0" borderId="1" xfId="14" applyFont="1" applyBorder="1" applyAlignment="1">
      <alignment horizontal="left" vertical="center"/>
    </xf>
    <xf numFmtId="0" fontId="13" fillId="16" borderId="1" xfId="14" applyFont="1" applyFill="1" applyBorder="1" applyAlignment="1">
      <alignment horizontal="center"/>
    </xf>
    <xf numFmtId="0" fontId="43" fillId="0" borderId="4" xfId="6" applyFont="1" applyFill="1" applyBorder="1" applyAlignment="1" applyProtection="1">
      <alignment horizontal="left" vertical="center" wrapText="1"/>
    </xf>
    <xf numFmtId="0" fontId="43" fillId="0" borderId="3" xfId="6" applyFont="1" applyFill="1" applyBorder="1" applyAlignment="1" applyProtection="1">
      <alignment horizontal="left" vertical="center" wrapText="1"/>
    </xf>
    <xf numFmtId="0" fontId="41" fillId="0" borderId="4" xfId="6" applyFont="1" applyFill="1" applyBorder="1" applyAlignment="1" applyProtection="1">
      <alignment horizontal="left" vertical="center" wrapText="1"/>
    </xf>
    <xf numFmtId="0" fontId="41" fillId="0" borderId="3" xfId="6" applyFont="1" applyFill="1" applyBorder="1" applyAlignment="1" applyProtection="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3"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1" fillId="21" borderId="38" xfId="0" applyFont="1" applyFill="1" applyBorder="1" applyAlignment="1">
      <alignment horizontal="center"/>
    </xf>
    <xf numFmtId="0" fontId="51" fillId="21" borderId="7" xfId="0" applyFont="1" applyFill="1" applyBorder="1" applyAlignment="1">
      <alignment horizontal="center"/>
    </xf>
    <xf numFmtId="0" fontId="51" fillId="21" borderId="52" xfId="0" applyFont="1" applyFill="1" applyBorder="1" applyAlignment="1">
      <alignment horizontal="center"/>
    </xf>
    <xf numFmtId="0" fontId="13" fillId="0" borderId="19" xfId="0" applyFont="1" applyBorder="1" applyAlignment="1">
      <alignment horizontal="center" wrapText="1"/>
    </xf>
    <xf numFmtId="0" fontId="13" fillId="0" borderId="0" xfId="0" applyFont="1" applyAlignment="1">
      <alignment horizontal="center" wrapText="1"/>
    </xf>
    <xf numFmtId="0" fontId="13" fillId="0" borderId="8" xfId="0" applyFont="1" applyBorder="1" applyAlignment="1">
      <alignment horizontal="center" wrapText="1"/>
    </xf>
    <xf numFmtId="0" fontId="13" fillId="0" borderId="20" xfId="0" applyFont="1" applyBorder="1" applyAlignment="1">
      <alignment horizontal="center" wrapText="1"/>
    </xf>
    <xf numFmtId="0" fontId="13" fillId="0" borderId="11" xfId="0" applyFont="1" applyBorder="1" applyAlignment="1">
      <alignment horizontal="center" wrapText="1"/>
    </xf>
    <xf numFmtId="0" fontId="13" fillId="0" borderId="16" xfId="0" applyFont="1" applyBorder="1" applyAlignment="1">
      <alignment horizontal="center" wrapText="1"/>
    </xf>
    <xf numFmtId="0" fontId="13" fillId="0" borderId="19" xfId="0" applyFont="1" applyBorder="1" applyAlignment="1">
      <alignment horizontal="center" vertical="top"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13" fillId="0" borderId="20" xfId="0" applyFont="1" applyBorder="1" applyAlignment="1">
      <alignment horizontal="center" vertical="top" wrapText="1"/>
    </xf>
    <xf numFmtId="0" fontId="13" fillId="0" borderId="11" xfId="0" applyFont="1" applyBorder="1" applyAlignment="1">
      <alignment horizontal="center" vertical="top" wrapText="1"/>
    </xf>
    <xf numFmtId="0" fontId="13" fillId="0" borderId="16" xfId="0" applyFont="1" applyBorder="1" applyAlignment="1">
      <alignment horizontal="center" vertical="top" wrapText="1"/>
    </xf>
    <xf numFmtId="169" fontId="0" fillId="5" borderId="18" xfId="0" applyNumberFormat="1" applyFill="1" applyBorder="1" applyAlignment="1" applyProtection="1">
      <alignment horizontal="left" vertical="top"/>
      <protection locked="0"/>
    </xf>
    <xf numFmtId="169" fontId="0" fillId="5" borderId="15" xfId="0" applyNumberFormat="1" applyFill="1" applyBorder="1" applyAlignment="1" applyProtection="1">
      <alignment horizontal="left" vertical="top"/>
      <protection locked="0"/>
    </xf>
    <xf numFmtId="169" fontId="0" fillId="5" borderId="2" xfId="0" applyNumberFormat="1" applyFill="1" applyBorder="1" applyAlignment="1" applyProtection="1">
      <alignment horizontal="left" vertical="top"/>
      <protection locked="0"/>
    </xf>
    <xf numFmtId="169" fontId="0" fillId="5" borderId="19" xfId="0" applyNumberFormat="1" applyFill="1" applyBorder="1" applyAlignment="1" applyProtection="1">
      <alignment horizontal="left" vertical="top"/>
      <protection locked="0"/>
    </xf>
    <xf numFmtId="169" fontId="0" fillId="5" borderId="0" xfId="0" applyNumberFormat="1" applyFill="1" applyAlignment="1" applyProtection="1">
      <alignment horizontal="left" vertical="top"/>
      <protection locked="0"/>
    </xf>
    <xf numFmtId="169" fontId="0" fillId="5" borderId="8" xfId="0" applyNumberFormat="1" applyFill="1" applyBorder="1" applyAlignment="1" applyProtection="1">
      <alignment horizontal="left" vertical="top"/>
      <protection locked="0"/>
    </xf>
    <xf numFmtId="169" fontId="0" fillId="5" borderId="20" xfId="0" applyNumberFormat="1" applyFill="1" applyBorder="1" applyAlignment="1" applyProtection="1">
      <alignment horizontal="left" vertical="top"/>
      <protection locked="0"/>
    </xf>
    <xf numFmtId="169" fontId="0" fillId="5" borderId="11" xfId="0" applyNumberFormat="1" applyFill="1" applyBorder="1" applyAlignment="1" applyProtection="1">
      <alignment horizontal="left" vertical="top"/>
      <protection locked="0"/>
    </xf>
    <xf numFmtId="169" fontId="0" fillId="5" borderId="16" xfId="0" applyNumberFormat="1" applyFill="1" applyBorder="1" applyAlignment="1" applyProtection="1">
      <alignment horizontal="left" vertical="top"/>
      <protection locked="0"/>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3" xfId="0" applyFont="1" applyBorder="1" applyAlignment="1">
      <alignment horizontal="center" wrapText="1"/>
    </xf>
    <xf numFmtId="3" fontId="13" fillId="0" borderId="6" xfId="0" applyNumberFormat="1" applyFont="1" applyBorder="1" applyAlignment="1">
      <alignment horizontal="center"/>
    </xf>
    <xf numFmtId="0" fontId="13" fillId="0" borderId="41"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10" xfId="0" applyFont="1" applyBorder="1" applyAlignment="1">
      <alignment horizontal="center" vertical="center" textRotation="90"/>
    </xf>
    <xf numFmtId="0" fontId="13" fillId="3" borderId="37" xfId="0" applyFont="1" applyFill="1" applyBorder="1" applyAlignment="1">
      <alignment horizontal="center" vertical="center" textRotation="90" wrapText="1"/>
    </xf>
    <xf numFmtId="0" fontId="13" fillId="3" borderId="13" xfId="0" applyFont="1" applyFill="1" applyBorder="1" applyAlignment="1">
      <alignment horizontal="center" vertical="center" textRotation="90" wrapText="1"/>
    </xf>
    <xf numFmtId="0" fontId="13" fillId="3" borderId="14" xfId="0" applyFont="1" applyFill="1" applyBorder="1" applyAlignment="1">
      <alignment horizontal="center" vertical="center" textRotation="90" wrapText="1"/>
    </xf>
    <xf numFmtId="0" fontId="13" fillId="3" borderId="3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0" borderId="41"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3" borderId="43" xfId="0" applyFont="1" applyFill="1" applyBorder="1" applyAlignment="1">
      <alignment horizontal="center" vertical="center" textRotation="90" wrapText="1"/>
    </xf>
    <xf numFmtId="0" fontId="13" fillId="3" borderId="10" xfId="0" applyFont="1" applyFill="1" applyBorder="1" applyAlignment="1">
      <alignment horizontal="center" vertical="center" textRotation="90" wrapText="1"/>
    </xf>
    <xf numFmtId="0" fontId="13" fillId="2" borderId="42"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2" borderId="47" xfId="0" applyFont="1" applyFill="1" applyBorder="1" applyAlignment="1">
      <alignment horizontal="center" vertic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3" fillId="2" borderId="46" xfId="0" applyFont="1" applyFill="1" applyBorder="1" applyAlignment="1">
      <alignment horizontal="center" vertical="center"/>
    </xf>
    <xf numFmtId="0" fontId="0" fillId="0" borderId="0" xfId="0" applyAlignment="1">
      <alignment horizontal="center" wrapText="1"/>
    </xf>
    <xf numFmtId="0" fontId="57" fillId="24" borderId="1" xfId="0" applyFont="1" applyFill="1" applyBorder="1" applyAlignment="1">
      <alignment horizontal="center" vertical="center" wrapText="1"/>
    </xf>
    <xf numFmtId="0" fontId="57" fillId="24" borderId="1" xfId="0" applyFont="1" applyFill="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3" xfId="0" applyBorder="1" applyAlignment="1">
      <alignment horizontal="center"/>
    </xf>
    <xf numFmtId="0" fontId="54" fillId="24" borderId="37" xfId="0" applyFont="1" applyFill="1" applyBorder="1" applyAlignment="1">
      <alignment horizontal="left" vertical="center"/>
    </xf>
    <xf numFmtId="0" fontId="54" fillId="24" borderId="14" xfId="0" applyFont="1" applyFill="1" applyBorder="1" applyAlignment="1">
      <alignment horizontal="left" vertical="center"/>
    </xf>
    <xf numFmtId="0" fontId="54" fillId="24" borderId="1" xfId="0" applyFont="1" applyFill="1" applyBorder="1" applyAlignment="1">
      <alignment horizontal="center" vertical="center"/>
    </xf>
    <xf numFmtId="0" fontId="54" fillId="0" borderId="37" xfId="0" applyFont="1" applyBorder="1" applyAlignment="1">
      <alignment horizontal="center" vertical="center"/>
    </xf>
    <xf numFmtId="0" fontId="54" fillId="0" borderId="13" xfId="0" applyFont="1" applyBorder="1" applyAlignment="1">
      <alignment horizontal="center" vertical="center"/>
    </xf>
    <xf numFmtId="0" fontId="54" fillId="0" borderId="14" xfId="0" applyFont="1" applyBorder="1" applyAlignment="1">
      <alignment horizontal="center" vertical="center"/>
    </xf>
    <xf numFmtId="0" fontId="54" fillId="24" borderId="1" xfId="0" applyFont="1" applyFill="1" applyBorder="1" applyAlignment="1">
      <alignment horizontal="center"/>
    </xf>
    <xf numFmtId="0" fontId="54" fillId="0" borderId="37" xfId="0" applyFont="1" applyBorder="1" applyAlignment="1">
      <alignment horizontal="center"/>
    </xf>
    <xf numFmtId="0" fontId="54" fillId="0" borderId="13" xfId="0" applyFont="1" applyBorder="1" applyAlignment="1">
      <alignment horizontal="center"/>
    </xf>
    <xf numFmtId="0" fontId="54" fillId="0" borderId="14" xfId="0" applyFont="1" applyBorder="1" applyAlignment="1">
      <alignment horizontal="center"/>
    </xf>
    <xf numFmtId="0" fontId="54" fillId="24" borderId="0" xfId="0" applyFont="1" applyFill="1" applyAlignment="1">
      <alignment horizontal="center"/>
    </xf>
    <xf numFmtId="0" fontId="0" fillId="0" borderId="1" xfId="0" applyBorder="1" applyAlignment="1">
      <alignment horizontal="left" vertical="center" wrapText="1"/>
    </xf>
    <xf numFmtId="0" fontId="0" fillId="0" borderId="1" xfId="0" applyBorder="1" applyAlignment="1">
      <alignment horizontal="left" wrapText="1"/>
    </xf>
    <xf numFmtId="169" fontId="0" fillId="5" borderId="18" xfId="0" applyNumberFormat="1" applyFill="1" applyBorder="1" applyAlignment="1" applyProtection="1">
      <alignment horizontal="left" vertical="top" wrapText="1"/>
      <protection locked="0"/>
    </xf>
    <xf numFmtId="169" fontId="0" fillId="5" borderId="15" xfId="0" applyNumberFormat="1" applyFill="1" applyBorder="1" applyAlignment="1" applyProtection="1">
      <alignment horizontal="left" vertical="top" wrapText="1"/>
      <protection locked="0"/>
    </xf>
    <xf numFmtId="169" fontId="0" fillId="5" borderId="2" xfId="0" applyNumberFormat="1" applyFill="1" applyBorder="1" applyAlignment="1" applyProtection="1">
      <alignment horizontal="left" vertical="top" wrapText="1"/>
      <protection locked="0"/>
    </xf>
    <xf numFmtId="169" fontId="0" fillId="5" borderId="19" xfId="0" applyNumberFormat="1" applyFill="1" applyBorder="1" applyAlignment="1" applyProtection="1">
      <alignment horizontal="left" vertical="top" wrapText="1"/>
      <protection locked="0"/>
    </xf>
    <xf numFmtId="169" fontId="0" fillId="5" borderId="0" xfId="0" applyNumberFormat="1" applyFill="1" applyAlignment="1" applyProtection="1">
      <alignment horizontal="left" vertical="top" wrapText="1"/>
      <protection locked="0"/>
    </xf>
    <xf numFmtId="169" fontId="0" fillId="5" borderId="8" xfId="0" applyNumberFormat="1" applyFill="1" applyBorder="1" applyAlignment="1" applyProtection="1">
      <alignment horizontal="left" vertical="top" wrapText="1"/>
      <protection locked="0"/>
    </xf>
    <xf numFmtId="169" fontId="0" fillId="5" borderId="20" xfId="0" applyNumberFormat="1" applyFill="1" applyBorder="1" applyAlignment="1" applyProtection="1">
      <alignment horizontal="left" vertical="top" wrapText="1"/>
      <protection locked="0"/>
    </xf>
    <xf numFmtId="169" fontId="0" fillId="5" borderId="11" xfId="0" applyNumberFormat="1" applyFill="1" applyBorder="1" applyAlignment="1" applyProtection="1">
      <alignment horizontal="left" vertical="top" wrapText="1"/>
      <protection locked="0"/>
    </xf>
    <xf numFmtId="169" fontId="0" fillId="5" borderId="16" xfId="0" applyNumberFormat="1" applyFill="1" applyBorder="1" applyAlignment="1" applyProtection="1">
      <alignment horizontal="left" vertical="top" wrapText="1"/>
      <protection locked="0"/>
    </xf>
    <xf numFmtId="0" fontId="13" fillId="2" borderId="37" xfId="0" applyFont="1" applyFill="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14" xfId="0" applyFont="1" applyFill="1" applyBorder="1" applyAlignment="1">
      <alignment horizontal="center" vertical="center" textRotation="90" wrapText="1"/>
    </xf>
    <xf numFmtId="44" fontId="40" fillId="7" borderId="4" xfId="41" applyFont="1" applyFill="1" applyBorder="1" applyAlignment="1">
      <alignment horizontal="left"/>
    </xf>
    <xf numFmtId="44" fontId="40" fillId="7" borderId="5" xfId="41" applyFont="1" applyFill="1" applyBorder="1" applyAlignment="1">
      <alignment horizontal="left"/>
    </xf>
    <xf numFmtId="44" fontId="40" fillId="7" borderId="3" xfId="41" applyFont="1" applyFill="1" applyBorder="1" applyAlignment="1">
      <alignment horizontal="left"/>
    </xf>
    <xf numFmtId="44" fontId="0" fillId="7" borderId="4" xfId="41" applyFont="1" applyFill="1" applyBorder="1" applyAlignment="1">
      <alignment horizontal="center"/>
    </xf>
    <xf numFmtId="44" fontId="0" fillId="7" borderId="5" xfId="41" applyFont="1" applyFill="1" applyBorder="1" applyAlignment="1">
      <alignment horizontal="center"/>
    </xf>
    <xf numFmtId="44" fontId="0" fillId="7" borderId="3" xfId="41" applyFont="1" applyFill="1" applyBorder="1" applyAlignment="1">
      <alignment horizontal="center"/>
    </xf>
    <xf numFmtId="0" fontId="1" fillId="7" borderId="4" xfId="40" applyFill="1" applyBorder="1" applyAlignment="1">
      <alignment horizontal="center"/>
    </xf>
    <xf numFmtId="0" fontId="1" fillId="7" borderId="5" xfId="40" applyFill="1" applyBorder="1" applyAlignment="1">
      <alignment horizontal="center"/>
    </xf>
    <xf numFmtId="0" fontId="1" fillId="7" borderId="3" xfId="40" applyFill="1" applyBorder="1" applyAlignment="1">
      <alignment horizontal="center"/>
    </xf>
    <xf numFmtId="0" fontId="40" fillId="7" borderId="19" xfId="40" applyFont="1" applyFill="1" applyBorder="1" applyAlignment="1">
      <alignment horizontal="left"/>
    </xf>
    <xf numFmtId="0" fontId="40" fillId="7" borderId="0" xfId="40" applyFont="1" applyFill="1" applyAlignment="1">
      <alignment horizontal="left"/>
    </xf>
    <xf numFmtId="169" fontId="0" fillId="5" borderId="18" xfId="0" applyNumberFormat="1" applyFill="1" applyBorder="1" applyAlignment="1" applyProtection="1">
      <alignment horizontal="center" vertical="center"/>
      <protection locked="0"/>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cellXfs>
  <cellStyles count="43">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xfId="39" builtinId="3"/>
    <cellStyle name="Comma 10" xfId="8" xr:uid="{00000000-0005-0000-0000-000004000000}"/>
    <cellStyle name="Comma 2" xfId="3" xr:uid="{00000000-0005-0000-0000-000005000000}"/>
    <cellStyle name="Comma 2 2" xfId="20" xr:uid="{48581B7D-9CAA-4A59-9DA3-CBC98C64C215}"/>
    <cellStyle name="Comma 3" xfId="42" xr:uid="{3A047655-7BF7-4F02-881E-C09E95A9EF14}"/>
    <cellStyle name="Currency 2" xfId="4" xr:uid="{00000000-0005-0000-0000-000006000000}"/>
    <cellStyle name="Currency 2 2" xfId="21" xr:uid="{0EEF1AA9-F31C-4DA3-AA1C-623F9133D6EB}"/>
    <cellStyle name="Currency 2 3" xfId="24" xr:uid="{4337EDB6-CBD7-4301-BAD2-45A03F8FFBB3}"/>
    <cellStyle name="Currency 3" xfId="41" xr:uid="{FFEF0C68-EBD8-4ECC-BC75-30351DC46E99}"/>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4" xfId="40" xr:uid="{45B64A8C-0262-4616-9E2A-912D90DDE2B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N10" sqref="N10"/>
    </sheetView>
  </sheetViews>
  <sheetFormatPr defaultColWidth="9" defaultRowHeight="13.5"/>
  <cols>
    <col min="1" max="16384" width="9" style="41"/>
  </cols>
  <sheetData>
    <row r="6" spans="1:10" ht="14" thickBot="1"/>
    <row r="7" spans="1:10" ht="14" thickTop="1">
      <c r="A7" s="368" t="s">
        <v>0</v>
      </c>
      <c r="B7" s="368"/>
      <c r="C7" s="368"/>
      <c r="D7" s="368"/>
      <c r="E7" s="368"/>
      <c r="F7" s="368"/>
      <c r="G7" s="368"/>
      <c r="H7" s="368"/>
      <c r="I7" s="368"/>
      <c r="J7" s="368"/>
    </row>
    <row r="8" spans="1:10">
      <c r="A8" s="369"/>
      <c r="B8" s="369"/>
      <c r="C8" s="369"/>
      <c r="D8" s="369"/>
      <c r="E8" s="369"/>
      <c r="F8" s="369"/>
      <c r="G8" s="369"/>
      <c r="H8" s="369"/>
      <c r="I8" s="369"/>
      <c r="J8" s="369"/>
    </row>
    <row r="9" spans="1:10">
      <c r="A9" s="370"/>
      <c r="B9" s="370"/>
      <c r="C9" s="370"/>
      <c r="D9" s="370"/>
      <c r="E9" s="370"/>
      <c r="F9" s="370"/>
      <c r="G9" s="370"/>
      <c r="H9" s="370"/>
      <c r="I9" s="370"/>
      <c r="J9" s="370"/>
    </row>
    <row r="10" spans="1:10">
      <c r="A10" s="371" t="s">
        <v>1</v>
      </c>
      <c r="B10" s="372"/>
      <c r="C10" s="374"/>
      <c r="D10" s="375"/>
      <c r="E10" s="377" t="s">
        <v>2</v>
      </c>
      <c r="F10" s="377"/>
      <c r="G10" s="379"/>
      <c r="H10" s="379"/>
      <c r="I10" s="379"/>
      <c r="J10" s="379"/>
    </row>
    <row r="11" spans="1:10">
      <c r="A11" s="373"/>
      <c r="B11" s="373"/>
      <c r="C11" s="376"/>
      <c r="D11" s="376"/>
      <c r="E11" s="378"/>
      <c r="F11" s="378"/>
      <c r="G11" s="366"/>
      <c r="H11" s="366"/>
      <c r="I11" s="366"/>
      <c r="J11" s="366"/>
    </row>
    <row r="12" spans="1:10">
      <c r="A12" s="373"/>
      <c r="B12" s="373"/>
      <c r="C12" s="376"/>
      <c r="D12" s="376"/>
      <c r="E12" s="378"/>
      <c r="F12" s="378"/>
      <c r="G12" s="366"/>
      <c r="H12" s="366"/>
      <c r="I12" s="366"/>
      <c r="J12" s="366"/>
    </row>
    <row r="13" spans="1:10">
      <c r="A13" s="373"/>
      <c r="B13" s="373"/>
      <c r="C13" s="376"/>
      <c r="D13" s="376"/>
      <c r="E13" s="378"/>
      <c r="F13" s="378"/>
      <c r="G13" s="366"/>
      <c r="H13" s="366"/>
      <c r="I13" s="366"/>
      <c r="J13" s="366"/>
    </row>
    <row r="14" spans="1:10">
      <c r="A14" s="373"/>
      <c r="B14" s="373"/>
      <c r="C14" s="376"/>
      <c r="D14" s="376"/>
      <c r="E14" s="378" t="s">
        <v>3</v>
      </c>
      <c r="F14" s="378"/>
      <c r="G14" s="366" t="s">
        <v>4</v>
      </c>
      <c r="H14" s="366"/>
      <c r="I14" s="366"/>
      <c r="J14" s="366"/>
    </row>
    <row r="15" spans="1:10">
      <c r="A15" s="373"/>
      <c r="B15" s="373"/>
      <c r="C15" s="376"/>
      <c r="D15" s="376"/>
      <c r="E15" s="378"/>
      <c r="F15" s="378"/>
      <c r="G15" s="366"/>
      <c r="H15" s="366"/>
      <c r="I15" s="366"/>
      <c r="J15" s="366"/>
    </row>
    <row r="16" spans="1:10">
      <c r="A16" s="373"/>
      <c r="B16" s="373"/>
      <c r="C16" s="376"/>
      <c r="D16" s="376"/>
      <c r="E16" s="378"/>
      <c r="F16" s="378"/>
      <c r="G16" s="366"/>
      <c r="H16" s="366"/>
      <c r="I16" s="366"/>
      <c r="J16" s="366"/>
    </row>
    <row r="17" spans="1:10">
      <c r="A17" s="373"/>
      <c r="B17" s="373"/>
      <c r="C17" s="376"/>
      <c r="D17" s="376"/>
      <c r="E17" s="378"/>
      <c r="F17" s="378"/>
      <c r="G17" s="366"/>
      <c r="H17" s="366"/>
      <c r="I17" s="366"/>
      <c r="J17" s="366"/>
    </row>
    <row r="18" spans="1:10">
      <c r="A18" s="373"/>
      <c r="B18" s="373"/>
      <c r="C18" s="376"/>
      <c r="D18" s="376"/>
      <c r="E18" s="378" t="s">
        <v>5</v>
      </c>
      <c r="F18" s="378"/>
      <c r="G18" s="366"/>
      <c r="H18" s="366"/>
      <c r="I18" s="366"/>
      <c r="J18" s="366"/>
    </row>
    <row r="19" spans="1:10">
      <c r="A19" s="373"/>
      <c r="B19" s="373"/>
      <c r="C19" s="376"/>
      <c r="D19" s="376"/>
      <c r="E19" s="378"/>
      <c r="F19" s="378"/>
      <c r="G19" s="366"/>
      <c r="H19" s="366"/>
      <c r="I19" s="366"/>
      <c r="J19" s="366"/>
    </row>
    <row r="20" spans="1:10">
      <c r="A20" s="373"/>
      <c r="B20" s="373"/>
      <c r="C20" s="376"/>
      <c r="D20" s="376"/>
      <c r="E20" s="378"/>
      <c r="F20" s="378"/>
      <c r="G20" s="366"/>
      <c r="H20" s="366"/>
      <c r="I20" s="366"/>
      <c r="J20" s="366"/>
    </row>
    <row r="21" spans="1:10">
      <c r="A21" s="373"/>
      <c r="B21" s="373"/>
      <c r="C21" s="376"/>
      <c r="D21" s="376"/>
      <c r="E21" s="378"/>
      <c r="F21" s="378"/>
      <c r="G21" s="366"/>
      <c r="H21" s="366"/>
      <c r="I21" s="366"/>
      <c r="J21" s="366"/>
    </row>
    <row r="22" spans="1:10">
      <c r="A22" s="373"/>
      <c r="B22" s="373"/>
      <c r="C22" s="376"/>
      <c r="D22" s="376"/>
      <c r="E22" s="378" t="s">
        <v>6</v>
      </c>
      <c r="F22" s="378"/>
      <c r="G22" s="367"/>
      <c r="H22" s="366"/>
      <c r="I22" s="366"/>
      <c r="J22" s="366"/>
    </row>
    <row r="23" spans="1:10">
      <c r="A23" s="373"/>
      <c r="B23" s="373"/>
      <c r="C23" s="376"/>
      <c r="D23" s="376"/>
      <c r="E23" s="378"/>
      <c r="F23" s="378"/>
      <c r="G23" s="366"/>
      <c r="H23" s="366"/>
      <c r="I23" s="366"/>
      <c r="J23" s="366"/>
    </row>
    <row r="24" spans="1:10">
      <c r="A24" s="373"/>
      <c r="B24" s="373"/>
      <c r="C24" s="376"/>
      <c r="D24" s="376"/>
      <c r="E24" s="378"/>
      <c r="F24" s="378"/>
      <c r="G24" s="366"/>
      <c r="H24" s="366"/>
      <c r="I24" s="366"/>
      <c r="J24" s="366"/>
    </row>
    <row r="25" spans="1:10">
      <c r="A25" s="373"/>
      <c r="B25" s="373"/>
      <c r="C25" s="376"/>
      <c r="D25" s="376"/>
      <c r="E25" s="378"/>
      <c r="F25" s="378"/>
      <c r="G25" s="366"/>
      <c r="H25" s="366"/>
      <c r="I25" s="366"/>
      <c r="J25" s="366"/>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0D836-39C5-4DC2-8F08-351039FDE75C}">
  <sheetPr>
    <tabColor rgb="FFFFCCCC"/>
  </sheetPr>
  <dimension ref="A2:AY66"/>
  <sheetViews>
    <sheetView topLeftCell="A18" zoomScale="110" zoomScaleNormal="110" workbookViewId="0">
      <selection activeCell="H13" sqref="H13:H27"/>
    </sheetView>
  </sheetViews>
  <sheetFormatPr defaultRowHeight="13.5"/>
  <cols>
    <col min="2" max="2" width="9" bestFit="1" customWidth="1"/>
    <col min="3" max="3" width="19.61328125" bestFit="1" customWidth="1"/>
    <col min="4" max="4" width="12.84375" bestFit="1" customWidth="1"/>
    <col min="5" max="5" width="21.15234375" customWidth="1"/>
    <col min="6" max="6" width="13.84375" customWidth="1"/>
    <col min="7" max="7" width="16.4609375" bestFit="1" customWidth="1"/>
    <col min="8" max="8" width="14" customWidth="1"/>
    <col min="9" max="9" width="24.15234375" customWidth="1"/>
    <col min="10" max="10" width="20.15234375" customWidth="1"/>
    <col min="11" max="11" width="16.4609375" bestFit="1" customWidth="1"/>
    <col min="12" max="12" width="11.23046875" customWidth="1"/>
    <col min="13" max="13" width="10.84375" customWidth="1"/>
    <col min="14" max="14" width="19.84375" customWidth="1"/>
    <col min="15" max="16" width="10.23046875" bestFit="1" customWidth="1"/>
    <col min="17" max="18" width="14.23046875" bestFit="1" customWidth="1"/>
    <col min="19" max="47" width="12.3828125" customWidth="1"/>
  </cols>
  <sheetData>
    <row r="2" spans="1:20">
      <c r="A2" s="498"/>
      <c r="B2" s="498"/>
      <c r="C2" s="498"/>
      <c r="D2" s="498"/>
      <c r="E2" s="498"/>
      <c r="F2" s="498"/>
      <c r="G2" s="498"/>
      <c r="H2" s="498"/>
      <c r="I2" s="498"/>
      <c r="J2" s="498"/>
      <c r="K2" s="498"/>
      <c r="L2" s="498"/>
      <c r="M2" s="498"/>
      <c r="N2" s="498"/>
      <c r="O2" s="498"/>
      <c r="P2" s="498"/>
      <c r="Q2" s="498"/>
      <c r="R2" s="498"/>
      <c r="S2" s="498"/>
      <c r="T2" s="498"/>
    </row>
    <row r="3" spans="1:20">
      <c r="A3" s="498"/>
      <c r="B3" s="498"/>
      <c r="C3" s="498"/>
      <c r="D3" s="498"/>
      <c r="E3" s="498"/>
      <c r="F3" s="498"/>
      <c r="G3" s="498"/>
      <c r="H3" s="498"/>
      <c r="I3" s="498"/>
      <c r="J3" s="498"/>
      <c r="K3" s="498"/>
      <c r="L3" s="498"/>
      <c r="M3" s="498"/>
      <c r="N3" s="498"/>
      <c r="O3" s="498"/>
      <c r="P3" s="498"/>
      <c r="Q3" s="498"/>
      <c r="R3" s="498"/>
      <c r="S3" s="498"/>
      <c r="T3" s="498"/>
    </row>
    <row r="4" spans="1:20">
      <c r="A4" s="498"/>
      <c r="B4" s="498"/>
      <c r="C4" s="498"/>
      <c r="D4" s="498"/>
      <c r="E4" s="498"/>
      <c r="F4" s="498"/>
      <c r="G4" s="498"/>
      <c r="H4" s="498"/>
      <c r="I4" s="498"/>
      <c r="J4" s="498"/>
      <c r="K4" s="498"/>
      <c r="L4" s="498"/>
      <c r="M4" s="498"/>
      <c r="N4" s="498"/>
      <c r="O4" s="498"/>
      <c r="P4" s="498"/>
      <c r="Q4" s="498"/>
      <c r="R4" s="498"/>
      <c r="S4" s="498"/>
      <c r="T4" s="498"/>
    </row>
    <row r="11" spans="1:20" ht="18.5">
      <c r="C11" s="499" t="s">
        <v>462</v>
      </c>
      <c r="D11" s="500"/>
      <c r="E11" s="500"/>
      <c r="F11" s="500"/>
      <c r="G11" s="500"/>
      <c r="H11" s="500"/>
      <c r="I11" s="500"/>
      <c r="J11" s="500"/>
      <c r="K11" s="500"/>
      <c r="L11" s="500"/>
      <c r="M11" s="500"/>
      <c r="N11" s="500"/>
    </row>
    <row r="12" spans="1:20">
      <c r="C12" s="501"/>
      <c r="D12" s="502"/>
      <c r="E12" s="502"/>
      <c r="F12" s="502"/>
      <c r="G12" s="502"/>
      <c r="H12" s="502"/>
      <c r="I12" s="502"/>
      <c r="J12" s="502"/>
      <c r="K12" s="502"/>
      <c r="L12" s="502"/>
      <c r="M12" s="502"/>
      <c r="N12" s="503"/>
    </row>
    <row r="13" spans="1:20" ht="14.5">
      <c r="C13" s="504" t="s">
        <v>463</v>
      </c>
      <c r="D13" s="338" t="s">
        <v>464</v>
      </c>
      <c r="E13" s="506" t="s">
        <v>465</v>
      </c>
      <c r="F13" s="506"/>
      <c r="G13" s="506"/>
      <c r="H13" s="507"/>
      <c r="I13" s="510" t="s">
        <v>466</v>
      </c>
      <c r="J13" s="510"/>
      <c r="K13" s="510"/>
      <c r="L13" s="511"/>
      <c r="M13" s="510" t="s">
        <v>467</v>
      </c>
      <c r="N13" s="510"/>
    </row>
    <row r="14" spans="1:20" ht="58">
      <c r="C14" s="505"/>
      <c r="D14" s="338" t="s">
        <v>468</v>
      </c>
      <c r="E14" s="339" t="s">
        <v>469</v>
      </c>
      <c r="F14" s="339" t="s">
        <v>470</v>
      </c>
      <c r="G14" s="338" t="s">
        <v>471</v>
      </c>
      <c r="H14" s="508"/>
      <c r="I14" s="339" t="s">
        <v>469</v>
      </c>
      <c r="J14" s="339" t="s">
        <v>470</v>
      </c>
      <c r="K14" s="338" t="s">
        <v>471</v>
      </c>
      <c r="L14" s="512"/>
      <c r="M14" s="339" t="s">
        <v>469</v>
      </c>
      <c r="N14" s="338" t="s">
        <v>471</v>
      </c>
    </row>
    <row r="15" spans="1:20" ht="14.5">
      <c r="C15" s="340" t="s">
        <v>472</v>
      </c>
      <c r="D15" s="341">
        <v>143700</v>
      </c>
      <c r="E15" s="341">
        <v>3600</v>
      </c>
      <c r="F15" s="342">
        <f>G15/G$25*E15</f>
        <v>170.36902255663858</v>
      </c>
      <c r="G15" s="341">
        <f t="shared" ref="G15:G24" si="0">D15*E15</f>
        <v>517320000</v>
      </c>
      <c r="H15" s="508"/>
      <c r="I15" s="342">
        <v>2060</v>
      </c>
      <c r="J15" s="342">
        <f t="shared" ref="J15:J24" si="1">K15/K$25*I15</f>
        <v>101.18806495692742</v>
      </c>
      <c r="K15" s="341">
        <f>D15*I15</f>
        <v>296022000</v>
      </c>
      <c r="L15" s="512"/>
      <c r="M15" s="341">
        <v>1160</v>
      </c>
      <c r="N15" s="341">
        <f t="shared" ref="N15:N24" si="2">D15*M15</f>
        <v>166692000</v>
      </c>
    </row>
    <row r="16" spans="1:20" ht="14.5">
      <c r="C16" s="340" t="s">
        <v>473</v>
      </c>
      <c r="D16" s="341">
        <v>411000</v>
      </c>
      <c r="E16" s="341">
        <v>4060</v>
      </c>
      <c r="F16" s="342">
        <f t="shared" ref="F16:F24" si="3">G16/G$25*E16</f>
        <v>619.7588700246805</v>
      </c>
      <c r="G16" s="341">
        <f t="shared" si="0"/>
        <v>1668660000</v>
      </c>
      <c r="H16" s="508"/>
      <c r="I16" s="342">
        <v>2270</v>
      </c>
      <c r="J16" s="342">
        <f t="shared" si="1"/>
        <v>351.42416229773556</v>
      </c>
      <c r="K16" s="341">
        <f t="shared" ref="K16:K24" si="4">D16*I16</f>
        <v>932970000</v>
      </c>
      <c r="L16" s="512"/>
      <c r="M16" s="341">
        <v>1140</v>
      </c>
      <c r="N16" s="341">
        <f t="shared" si="2"/>
        <v>468540000</v>
      </c>
    </row>
    <row r="17" spans="1:51" ht="14.5">
      <c r="C17" s="340" t="s">
        <v>474</v>
      </c>
      <c r="D17" s="341">
        <v>181900</v>
      </c>
      <c r="E17" s="341">
        <v>3500</v>
      </c>
      <c r="F17" s="342">
        <f t="shared" si="3"/>
        <v>203.84386718375143</v>
      </c>
      <c r="G17" s="341">
        <f t="shared" si="0"/>
        <v>636650000</v>
      </c>
      <c r="H17" s="508"/>
      <c r="I17" s="342">
        <v>2010</v>
      </c>
      <c r="J17" s="342">
        <f t="shared" si="1"/>
        <v>121.94469053531471</v>
      </c>
      <c r="K17" s="341">
        <f t="shared" si="4"/>
        <v>365619000</v>
      </c>
      <c r="L17" s="512"/>
      <c r="M17" s="341">
        <v>1120</v>
      </c>
      <c r="N17" s="341">
        <f t="shared" si="2"/>
        <v>203728000</v>
      </c>
    </row>
    <row r="18" spans="1:51" ht="14.5">
      <c r="C18" s="340" t="s">
        <v>475</v>
      </c>
      <c r="D18" s="341">
        <v>329800</v>
      </c>
      <c r="E18" s="341">
        <v>4160</v>
      </c>
      <c r="F18" s="342">
        <f t="shared" si="3"/>
        <v>522.11500516453555</v>
      </c>
      <c r="G18" s="341">
        <f t="shared" si="0"/>
        <v>1371968000</v>
      </c>
      <c r="H18" s="508"/>
      <c r="I18" s="342">
        <v>2300</v>
      </c>
      <c r="J18" s="342">
        <f t="shared" si="1"/>
        <v>289.49722515143645</v>
      </c>
      <c r="K18" s="341">
        <f t="shared" si="4"/>
        <v>758540000</v>
      </c>
      <c r="L18" s="512"/>
      <c r="M18" s="341">
        <v>1100</v>
      </c>
      <c r="N18" s="341">
        <f t="shared" si="2"/>
        <v>362780000</v>
      </c>
    </row>
    <row r="19" spans="1:51" ht="14.5">
      <c r="C19" s="340" t="s">
        <v>476</v>
      </c>
      <c r="D19" s="341">
        <f>642800-D18</f>
        <v>313000</v>
      </c>
      <c r="E19" s="341">
        <v>4200</v>
      </c>
      <c r="F19" s="342">
        <f t="shared" si="3"/>
        <v>505.09350091841918</v>
      </c>
      <c r="G19" s="341">
        <f t="shared" si="0"/>
        <v>1314600000</v>
      </c>
      <c r="H19" s="508"/>
      <c r="I19" s="342">
        <v>2290</v>
      </c>
      <c r="J19" s="342">
        <f t="shared" si="1"/>
        <v>272.36630821934284</v>
      </c>
      <c r="K19" s="341">
        <f t="shared" si="4"/>
        <v>716770000</v>
      </c>
      <c r="L19" s="512"/>
      <c r="M19" s="341">
        <v>1090</v>
      </c>
      <c r="N19" s="341">
        <f t="shared" si="2"/>
        <v>341170000</v>
      </c>
    </row>
    <row r="20" spans="1:51" ht="14.5">
      <c r="C20" s="340" t="s">
        <v>477</v>
      </c>
      <c r="D20" s="341">
        <v>110000</v>
      </c>
      <c r="E20" s="341">
        <v>3510</v>
      </c>
      <c r="F20" s="342">
        <f t="shared" si="3"/>
        <v>123.97547479101951</v>
      </c>
      <c r="G20" s="341">
        <f t="shared" si="0"/>
        <v>386100000</v>
      </c>
      <c r="H20" s="508"/>
      <c r="I20" s="342">
        <v>1890</v>
      </c>
      <c r="J20" s="342">
        <f t="shared" si="1"/>
        <v>65.201017845482966</v>
      </c>
      <c r="K20" s="341">
        <f t="shared" si="4"/>
        <v>207900000</v>
      </c>
      <c r="L20" s="512"/>
      <c r="M20" s="341">
        <v>830</v>
      </c>
      <c r="N20" s="341">
        <f t="shared" si="2"/>
        <v>91300000</v>
      </c>
    </row>
    <row r="21" spans="1:51" ht="14.5">
      <c r="C21" s="340" t="s">
        <v>478</v>
      </c>
      <c r="D21" s="341">
        <v>103000</v>
      </c>
      <c r="E21" s="341">
        <v>2010</v>
      </c>
      <c r="F21" s="342">
        <f t="shared" si="3"/>
        <v>38.067837050783517</v>
      </c>
      <c r="G21" s="341">
        <f t="shared" si="0"/>
        <v>207030000</v>
      </c>
      <c r="H21" s="508"/>
      <c r="I21" s="342">
        <v>1180</v>
      </c>
      <c r="J21" s="342">
        <f t="shared" si="1"/>
        <v>23.797937593494019</v>
      </c>
      <c r="K21" s="341">
        <f t="shared" si="4"/>
        <v>121540000</v>
      </c>
      <c r="L21" s="512"/>
      <c r="M21" s="341">
        <v>660</v>
      </c>
      <c r="N21" s="341">
        <f t="shared" si="2"/>
        <v>67980000</v>
      </c>
    </row>
    <row r="22" spans="1:51" ht="14.5">
      <c r="C22" s="340" t="s">
        <v>479</v>
      </c>
      <c r="D22" s="341">
        <v>149600</v>
      </c>
      <c r="E22" s="341">
        <v>1870</v>
      </c>
      <c r="F22" s="342">
        <f t="shared" si="3"/>
        <v>47.856801438586849</v>
      </c>
      <c r="G22" s="341">
        <f t="shared" si="0"/>
        <v>279752000</v>
      </c>
      <c r="H22" s="508"/>
      <c r="I22" s="342">
        <v>1050</v>
      </c>
      <c r="J22" s="342">
        <f t="shared" si="1"/>
        <v>27.368328478350872</v>
      </c>
      <c r="K22" s="341">
        <f t="shared" si="4"/>
        <v>157080000</v>
      </c>
      <c r="L22" s="512"/>
      <c r="M22" s="341">
        <v>630</v>
      </c>
      <c r="N22" s="341">
        <f t="shared" si="2"/>
        <v>94248000</v>
      </c>
    </row>
    <row r="23" spans="1:51" ht="14.5">
      <c r="C23" s="340" t="s">
        <v>480</v>
      </c>
      <c r="D23" s="341">
        <v>515900</v>
      </c>
      <c r="E23" s="341">
        <v>2910</v>
      </c>
      <c r="F23" s="342">
        <f t="shared" si="3"/>
        <v>399.65050671545146</v>
      </c>
      <c r="G23" s="341">
        <f t="shared" si="0"/>
        <v>1501269000</v>
      </c>
      <c r="H23" s="508"/>
      <c r="I23" s="342">
        <v>1580</v>
      </c>
      <c r="J23" s="342">
        <f t="shared" si="1"/>
        <v>213.70652564401459</v>
      </c>
      <c r="K23" s="341">
        <f t="shared" si="4"/>
        <v>815122000</v>
      </c>
      <c r="L23" s="512"/>
      <c r="M23" s="341">
        <v>750</v>
      </c>
      <c r="N23" s="341">
        <f t="shared" si="2"/>
        <v>386925000</v>
      </c>
    </row>
    <row r="24" spans="1:51" ht="13.5" customHeight="1">
      <c r="C24" s="343" t="s">
        <v>481</v>
      </c>
      <c r="D24" s="341">
        <v>1047400</v>
      </c>
      <c r="E24" s="341">
        <v>2910</v>
      </c>
      <c r="F24" s="341">
        <f t="shared" si="3"/>
        <v>811.3858126260202</v>
      </c>
      <c r="G24" s="341">
        <f t="shared" si="0"/>
        <v>3047934000</v>
      </c>
      <c r="H24" s="508"/>
      <c r="I24" s="344">
        <v>1580</v>
      </c>
      <c r="J24" s="342">
        <f t="shared" si="1"/>
        <v>433.87519860349073</v>
      </c>
      <c r="K24" s="345">
        <f t="shared" si="4"/>
        <v>1654892000</v>
      </c>
      <c r="L24" s="512"/>
      <c r="M24" s="345">
        <v>750</v>
      </c>
      <c r="N24" s="345">
        <f t="shared" si="2"/>
        <v>785550000</v>
      </c>
    </row>
    <row r="25" spans="1:51" ht="14.5">
      <c r="C25" s="340"/>
      <c r="D25" s="346">
        <f>SUM(D15:D24)</f>
        <v>3305300</v>
      </c>
      <c r="E25" s="342" t="s">
        <v>482</v>
      </c>
      <c r="F25" s="347">
        <f>SUM(F15:F24)</f>
        <v>3442.1166984698866</v>
      </c>
      <c r="G25" s="347">
        <f>SUM(G15:G24)</f>
        <v>10931283000</v>
      </c>
      <c r="H25" s="508"/>
      <c r="I25" s="342" t="s">
        <v>482</v>
      </c>
      <c r="J25" s="342">
        <f>SUM(J15:J24)</f>
        <v>1900.36945932559</v>
      </c>
      <c r="K25" s="347">
        <f>SUM(K15:K24)</f>
        <v>6026455000</v>
      </c>
      <c r="L25" s="512"/>
      <c r="M25" s="348"/>
      <c r="N25" s="347">
        <f>SUM(N15:N24)</f>
        <v>2968913000</v>
      </c>
    </row>
    <row r="26" spans="1:51" ht="14.5">
      <c r="C26" s="340"/>
      <c r="D26" s="349"/>
      <c r="E26" s="349"/>
      <c r="F26" s="349"/>
      <c r="G26" s="349"/>
      <c r="H26" s="508"/>
      <c r="I26" s="349"/>
      <c r="J26" s="349"/>
      <c r="K26" s="349"/>
      <c r="L26" s="512"/>
      <c r="M26" s="349"/>
      <c r="N26" s="349"/>
    </row>
    <row r="27" spans="1:51" ht="58">
      <c r="C27" s="340"/>
      <c r="D27" s="349"/>
      <c r="E27" s="349"/>
      <c r="F27" s="349"/>
      <c r="G27" s="349"/>
      <c r="H27" s="509"/>
      <c r="I27" s="338" t="s">
        <v>483</v>
      </c>
      <c r="J27" s="338"/>
      <c r="K27" s="350">
        <f>(G25-K25)/G25</f>
        <v>0.44869646133944202</v>
      </c>
      <c r="L27" s="513"/>
      <c r="M27" s="338" t="s">
        <v>483</v>
      </c>
      <c r="N27" s="350">
        <f>(G25-N25)/G25</f>
        <v>0.72840214639031853</v>
      </c>
    </row>
    <row r="28" spans="1:51" ht="14.5">
      <c r="C28" s="351"/>
      <c r="H28" s="352"/>
      <c r="I28" s="353"/>
      <c r="J28" s="353"/>
      <c r="K28" s="354"/>
      <c r="L28" s="355"/>
      <c r="M28" s="353"/>
      <c r="N28" s="354"/>
    </row>
    <row r="29" spans="1:51">
      <c r="E29" s="4" t="s">
        <v>484</v>
      </c>
    </row>
    <row r="30" spans="1:51">
      <c r="A30" s="356"/>
      <c r="B30">
        <v>1</v>
      </c>
      <c r="D30">
        <v>2027</v>
      </c>
      <c r="E30">
        <v>2028</v>
      </c>
      <c r="F30">
        <v>2029</v>
      </c>
      <c r="G30">
        <v>2030</v>
      </c>
      <c r="H30">
        <v>2031</v>
      </c>
      <c r="I30">
        <v>2032</v>
      </c>
      <c r="J30">
        <v>2033</v>
      </c>
      <c r="K30">
        <v>2034</v>
      </c>
      <c r="L30">
        <v>2035</v>
      </c>
      <c r="M30">
        <v>2036</v>
      </c>
      <c r="N30">
        <v>2037</v>
      </c>
      <c r="O30">
        <v>2038</v>
      </c>
      <c r="P30">
        <v>2039</v>
      </c>
      <c r="Q30">
        <v>2040</v>
      </c>
      <c r="R30">
        <v>2041</v>
      </c>
      <c r="S30">
        <v>2042</v>
      </c>
      <c r="T30">
        <v>2043</v>
      </c>
      <c r="U30">
        <v>2044</v>
      </c>
      <c r="V30">
        <v>2045</v>
      </c>
      <c r="W30">
        <v>2046</v>
      </c>
      <c r="X30">
        <v>2047</v>
      </c>
      <c r="Y30">
        <v>2048</v>
      </c>
      <c r="Z30">
        <v>2049</v>
      </c>
      <c r="AA30">
        <v>2050</v>
      </c>
    </row>
    <row r="31" spans="1:51">
      <c r="A31" s="357">
        <v>0.01</v>
      </c>
      <c r="B31" s="357">
        <f>B30-A31</f>
        <v>0.99</v>
      </c>
      <c r="C31" s="234" t="s">
        <v>485</v>
      </c>
      <c r="D31" s="358">
        <f>D25</f>
        <v>3305300</v>
      </c>
      <c r="E31" s="358">
        <f t="shared" ref="E31:AA31" si="5">D31*$B$31</f>
        <v>3272247</v>
      </c>
      <c r="F31" s="358">
        <f t="shared" si="5"/>
        <v>3239524.53</v>
      </c>
      <c r="G31" s="358">
        <f t="shared" si="5"/>
        <v>3207129.2846999997</v>
      </c>
      <c r="H31" s="358">
        <f t="shared" si="5"/>
        <v>3175057.9918529997</v>
      </c>
      <c r="I31" s="358">
        <f t="shared" si="5"/>
        <v>3143307.4119344698</v>
      </c>
      <c r="J31" s="358">
        <f t="shared" si="5"/>
        <v>3111874.337815125</v>
      </c>
      <c r="K31" s="358">
        <f t="shared" si="5"/>
        <v>3080755.5944369738</v>
      </c>
      <c r="L31" s="358">
        <f t="shared" si="5"/>
        <v>3049948.0384926042</v>
      </c>
      <c r="M31" s="358">
        <f t="shared" si="5"/>
        <v>3019448.5581076783</v>
      </c>
      <c r="N31" s="358">
        <f t="shared" si="5"/>
        <v>2989254.0725266016</v>
      </c>
      <c r="O31" s="358">
        <f t="shared" si="5"/>
        <v>2959361.5318013355</v>
      </c>
      <c r="P31" s="358">
        <f t="shared" si="5"/>
        <v>2929767.9164833222</v>
      </c>
      <c r="Q31" s="358">
        <f t="shared" si="5"/>
        <v>2900470.2373184888</v>
      </c>
      <c r="R31" s="358">
        <f t="shared" si="5"/>
        <v>2871465.534945304</v>
      </c>
      <c r="S31" s="358">
        <f t="shared" si="5"/>
        <v>2842750.8795958511</v>
      </c>
      <c r="T31" s="358">
        <f t="shared" si="5"/>
        <v>2814323.3707998926</v>
      </c>
      <c r="U31" s="358">
        <f t="shared" si="5"/>
        <v>2786180.1370918937</v>
      </c>
      <c r="V31" s="358">
        <f t="shared" si="5"/>
        <v>2758318.335720975</v>
      </c>
      <c r="W31" s="358">
        <f t="shared" si="5"/>
        <v>2730735.1523637651</v>
      </c>
      <c r="X31" s="358">
        <f t="shared" si="5"/>
        <v>2703427.8008401273</v>
      </c>
      <c r="Y31" s="358">
        <f t="shared" si="5"/>
        <v>2676393.5228317259</v>
      </c>
      <c r="Z31" s="358">
        <f t="shared" si="5"/>
        <v>2649629.5876034084</v>
      </c>
      <c r="AA31" s="358">
        <f t="shared" si="5"/>
        <v>2623133.2917273743</v>
      </c>
      <c r="AB31" s="359"/>
      <c r="AC31" s="359"/>
      <c r="AD31" s="359"/>
      <c r="AE31" s="359"/>
      <c r="AF31" s="359"/>
      <c r="AG31" s="359"/>
      <c r="AH31" s="359"/>
      <c r="AI31" s="359"/>
      <c r="AJ31" s="359"/>
      <c r="AK31" s="359"/>
      <c r="AL31" s="359"/>
      <c r="AM31" s="359"/>
      <c r="AN31" s="359"/>
      <c r="AO31" s="359"/>
      <c r="AP31" s="359"/>
      <c r="AQ31" s="359"/>
      <c r="AR31" s="359"/>
      <c r="AS31" s="359"/>
      <c r="AT31" s="359"/>
      <c r="AU31" s="359"/>
      <c r="AV31" s="359"/>
      <c r="AW31" s="359"/>
      <c r="AX31" s="359"/>
      <c r="AY31" s="359"/>
    </row>
    <row r="32" spans="1:51">
      <c r="C32" t="s">
        <v>486</v>
      </c>
      <c r="D32">
        <v>0</v>
      </c>
      <c r="E32" s="359">
        <f>D31*$A$31</f>
        <v>33053</v>
      </c>
      <c r="F32" s="359">
        <f>E31-F31+E32</f>
        <v>65775.470000000205</v>
      </c>
      <c r="G32" s="359">
        <f t="shared" ref="G32:AA32" si="6">F31-G31+F32</f>
        <v>98170.715300000273</v>
      </c>
      <c r="H32" s="359">
        <f t="shared" si="6"/>
        <v>130242.00814700034</v>
      </c>
      <c r="I32" s="359">
        <f t="shared" si="6"/>
        <v>161992.58806553017</v>
      </c>
      <c r="J32" s="359">
        <f t="shared" si="6"/>
        <v>193425.66218487499</v>
      </c>
      <c r="K32" s="359">
        <f t="shared" si="6"/>
        <v>224544.4055630262</v>
      </c>
      <c r="L32" s="359">
        <f t="shared" si="6"/>
        <v>255351.96150739584</v>
      </c>
      <c r="M32" s="359">
        <f t="shared" si="6"/>
        <v>285851.44189232169</v>
      </c>
      <c r="N32" s="359">
        <f t="shared" si="6"/>
        <v>316045.92747339839</v>
      </c>
      <c r="O32" s="359">
        <f t="shared" si="6"/>
        <v>345938.46819866449</v>
      </c>
      <c r="P32" s="359">
        <f t="shared" si="6"/>
        <v>375532.08351667784</v>
      </c>
      <c r="Q32" s="359">
        <f t="shared" si="6"/>
        <v>404829.76268151123</v>
      </c>
      <c r="R32" s="359">
        <f t="shared" si="6"/>
        <v>433834.46505469596</v>
      </c>
      <c r="S32" s="359">
        <f t="shared" si="6"/>
        <v>462549.12040414894</v>
      </c>
      <c r="T32" s="359">
        <f t="shared" si="6"/>
        <v>490976.62920010742</v>
      </c>
      <c r="U32" s="359">
        <f t="shared" si="6"/>
        <v>519119.8629081063</v>
      </c>
      <c r="V32" s="359">
        <f t="shared" si="6"/>
        <v>546981.66427902505</v>
      </c>
      <c r="W32" s="359">
        <f t="shared" si="6"/>
        <v>574564.84763623495</v>
      </c>
      <c r="X32" s="359">
        <f t="shared" si="6"/>
        <v>601872.19915987272</v>
      </c>
      <c r="Y32" s="359">
        <f t="shared" si="6"/>
        <v>628906.47716827411</v>
      </c>
      <c r="Z32" s="359">
        <f t="shared" si="6"/>
        <v>655670.41239659162</v>
      </c>
      <c r="AA32" s="359">
        <f t="shared" si="6"/>
        <v>682166.70827262569</v>
      </c>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row>
    <row r="33" spans="1:51">
      <c r="A33" s="360"/>
      <c r="C33" t="s">
        <v>487</v>
      </c>
      <c r="D33" s="359">
        <f>D31*$F25/1000</f>
        <v>11377228.323452517</v>
      </c>
      <c r="E33" s="359">
        <f>E31*$F25/1000</f>
        <v>11263456.04021799</v>
      </c>
      <c r="F33" s="359">
        <f t="shared" ref="F33:AA33" si="7">F31*$F25/1000</f>
        <v>11150821.479815811</v>
      </c>
      <c r="G33" s="359">
        <f t="shared" si="7"/>
        <v>11039313.265017653</v>
      </c>
      <c r="H33" s="359">
        <f t="shared" si="7"/>
        <v>10928920.132367475</v>
      </c>
      <c r="I33" s="359">
        <f t="shared" si="7"/>
        <v>10819630.9310438</v>
      </c>
      <c r="J33" s="359">
        <f t="shared" si="7"/>
        <v>10711434.621733362</v>
      </c>
      <c r="K33" s="359">
        <f t="shared" si="7"/>
        <v>10604320.275516029</v>
      </c>
      <c r="L33" s="359">
        <f t="shared" si="7"/>
        <v>10498277.072760871</v>
      </c>
      <c r="M33" s="359">
        <f t="shared" si="7"/>
        <v>10393294.30203326</v>
      </c>
      <c r="N33" s="359">
        <f t="shared" si="7"/>
        <v>10289361.359012928</v>
      </c>
      <c r="O33" s="359">
        <f t="shared" si="7"/>
        <v>10186467.745422799</v>
      </c>
      <c r="P33" s="359">
        <f t="shared" si="7"/>
        <v>10084603.067968572</v>
      </c>
      <c r="Q33" s="359">
        <f t="shared" si="7"/>
        <v>9983757.0372888856</v>
      </c>
      <c r="R33" s="359">
        <f t="shared" si="7"/>
        <v>9883919.4669159967</v>
      </c>
      <c r="S33" s="359">
        <f t="shared" si="7"/>
        <v>9785080.2722468376</v>
      </c>
      <c r="T33" s="359">
        <f t="shared" si="7"/>
        <v>9687229.4695243686</v>
      </c>
      <c r="U33" s="359">
        <f t="shared" si="7"/>
        <v>9590357.1748291235</v>
      </c>
      <c r="V33" s="359">
        <f t="shared" si="7"/>
        <v>9494453.6030808352</v>
      </c>
      <c r="W33" s="359">
        <f t="shared" si="7"/>
        <v>9399509.0670500267</v>
      </c>
      <c r="X33" s="359">
        <f t="shared" si="7"/>
        <v>9305513.9763795249</v>
      </c>
      <c r="Y33" s="359">
        <f t="shared" si="7"/>
        <v>9212458.8366157301</v>
      </c>
      <c r="Z33" s="359">
        <f t="shared" si="7"/>
        <v>9120334.2482495718</v>
      </c>
      <c r="AA33" s="359">
        <f t="shared" si="7"/>
        <v>9029130.9057670757</v>
      </c>
      <c r="AB33" s="359"/>
      <c r="AC33" s="359"/>
      <c r="AD33" s="359"/>
      <c r="AE33" s="359"/>
      <c r="AF33" s="359"/>
      <c r="AG33" s="359"/>
      <c r="AH33" s="359"/>
      <c r="AI33" s="359"/>
      <c r="AJ33" s="359"/>
      <c r="AK33" s="359"/>
      <c r="AL33" s="359"/>
      <c r="AM33" s="359"/>
      <c r="AN33" s="359"/>
      <c r="AO33" s="359"/>
      <c r="AP33" s="359"/>
      <c r="AQ33" s="359"/>
      <c r="AR33" s="359"/>
      <c r="AS33" s="359"/>
      <c r="AT33" s="359"/>
      <c r="AU33" s="359"/>
      <c r="AV33" s="359"/>
      <c r="AW33" s="359"/>
      <c r="AX33" s="359"/>
      <c r="AY33" s="359"/>
    </row>
    <row r="34" spans="1:51">
      <c r="A34" s="295"/>
      <c r="C34" t="s">
        <v>488</v>
      </c>
      <c r="D34" s="361">
        <f>D32*$J25/1000</f>
        <v>0</v>
      </c>
      <c r="E34" s="361">
        <f>E32*$J25/1000</f>
        <v>62812.911739088726</v>
      </c>
      <c r="F34" s="361">
        <f t="shared" ref="F34:AA34" si="8">F32*$J25/1000</f>
        <v>124997.69436078696</v>
      </c>
      <c r="G34" s="361">
        <f t="shared" si="8"/>
        <v>186560.62915626794</v>
      </c>
      <c r="H34" s="361">
        <f t="shared" si="8"/>
        <v>247507.93460379413</v>
      </c>
      <c r="I34" s="361">
        <f t="shared" si="8"/>
        <v>307845.76699684461</v>
      </c>
      <c r="J34" s="361">
        <f t="shared" si="8"/>
        <v>367580.22106596513</v>
      </c>
      <c r="K34" s="361">
        <f t="shared" si="8"/>
        <v>426717.33059439406</v>
      </c>
      <c r="L34" s="361">
        <f t="shared" si="8"/>
        <v>485263.0690275387</v>
      </c>
      <c r="M34" s="361">
        <f t="shared" si="8"/>
        <v>543223.35007635166</v>
      </c>
      <c r="N34" s="361">
        <f t="shared" si="8"/>
        <v>600604.02831467672</v>
      </c>
      <c r="O34" s="361">
        <f t="shared" si="8"/>
        <v>657410.89977061877</v>
      </c>
      <c r="P34" s="361">
        <f t="shared" si="8"/>
        <v>713649.70251200139</v>
      </c>
      <c r="Q34" s="361">
        <f t="shared" si="8"/>
        <v>769326.11722597037</v>
      </c>
      <c r="R34" s="361">
        <f t="shared" si="8"/>
        <v>824445.76779279916</v>
      </c>
      <c r="S34" s="361">
        <f t="shared" si="8"/>
        <v>879014.22185395984</v>
      </c>
      <c r="T34" s="361">
        <f t="shared" si="8"/>
        <v>933036.99137450883</v>
      </c>
      <c r="U34" s="361">
        <f t="shared" si="8"/>
        <v>986519.53319985233</v>
      </c>
      <c r="V34" s="361">
        <f t="shared" si="8"/>
        <v>1039467.2496069422</v>
      </c>
      <c r="W34" s="361">
        <f t="shared" si="8"/>
        <v>1091885.4888499617</v>
      </c>
      <c r="X34" s="361">
        <f t="shared" si="8"/>
        <v>1143779.545700551</v>
      </c>
      <c r="Y34" s="361">
        <f t="shared" si="8"/>
        <v>1195154.6619826346</v>
      </c>
      <c r="Z34" s="361">
        <f t="shared" si="8"/>
        <v>1246016.0271018974</v>
      </c>
      <c r="AA34" s="361">
        <f t="shared" si="8"/>
        <v>1296368.7785699673</v>
      </c>
      <c r="AB34" s="361"/>
      <c r="AC34" s="361"/>
      <c r="AD34" s="361"/>
      <c r="AE34" s="361"/>
      <c r="AF34" s="361"/>
      <c r="AG34" s="361"/>
      <c r="AH34" s="361"/>
      <c r="AI34" s="361"/>
      <c r="AJ34" s="361"/>
      <c r="AK34" s="361"/>
      <c r="AL34" s="361"/>
      <c r="AM34" s="361"/>
      <c r="AN34" s="361"/>
      <c r="AO34" s="361"/>
      <c r="AP34" s="361"/>
      <c r="AQ34" s="361"/>
      <c r="AR34" s="361"/>
      <c r="AS34" s="361"/>
      <c r="AT34" s="361"/>
      <c r="AU34" s="361"/>
      <c r="AV34" s="361"/>
      <c r="AW34" s="361"/>
      <c r="AX34" s="361"/>
      <c r="AY34" s="361"/>
    </row>
    <row r="35" spans="1:51">
      <c r="A35" s="295"/>
      <c r="C35" s="236" t="s">
        <v>489</v>
      </c>
      <c r="D35" s="362">
        <f t="shared" ref="D35:AA35" si="9">D33+D34</f>
        <v>11377228.323452517</v>
      </c>
      <c r="E35" s="362">
        <f t="shared" si="9"/>
        <v>11326268.951957079</v>
      </c>
      <c r="F35" s="362">
        <f t="shared" si="9"/>
        <v>11275819.174176598</v>
      </c>
      <c r="G35" s="362">
        <f t="shared" si="9"/>
        <v>11225873.89417392</v>
      </c>
      <c r="H35" s="362">
        <f t="shared" si="9"/>
        <v>11176428.066971269</v>
      </c>
      <c r="I35" s="362">
        <f t="shared" si="9"/>
        <v>11127476.698040644</v>
      </c>
      <c r="J35" s="362">
        <f t="shared" si="9"/>
        <v>11079014.842799326</v>
      </c>
      <c r="K35" s="362">
        <f t="shared" si="9"/>
        <v>11031037.606110424</v>
      </c>
      <c r="L35" s="362">
        <f t="shared" si="9"/>
        <v>10983540.14178841</v>
      </c>
      <c r="M35" s="362">
        <f t="shared" si="9"/>
        <v>10936517.652109612</v>
      </c>
      <c r="N35" s="362">
        <f t="shared" si="9"/>
        <v>10889965.387327604</v>
      </c>
      <c r="O35" s="362">
        <f t="shared" si="9"/>
        <v>10843878.645193418</v>
      </c>
      <c r="P35" s="362">
        <f t="shared" si="9"/>
        <v>10798252.770480573</v>
      </c>
      <c r="Q35" s="362">
        <f t="shared" si="9"/>
        <v>10753083.154514857</v>
      </c>
      <c r="R35" s="362">
        <f t="shared" si="9"/>
        <v>10708365.234708795</v>
      </c>
      <c r="S35" s="362">
        <f t="shared" si="9"/>
        <v>10664094.494100798</v>
      </c>
      <c r="T35" s="362">
        <f t="shared" si="9"/>
        <v>10620266.460898878</v>
      </c>
      <c r="U35" s="362">
        <f t="shared" si="9"/>
        <v>10576876.708028976</v>
      </c>
      <c r="V35" s="362">
        <f t="shared" si="9"/>
        <v>10533920.852687778</v>
      </c>
      <c r="W35" s="362">
        <f t="shared" si="9"/>
        <v>10491394.555899989</v>
      </c>
      <c r="X35" s="362">
        <f t="shared" si="9"/>
        <v>10449293.522080075</v>
      </c>
      <c r="Y35" s="362">
        <f t="shared" si="9"/>
        <v>10407613.498598365</v>
      </c>
      <c r="Z35" s="362">
        <f t="shared" si="9"/>
        <v>10366350.275351468</v>
      </c>
      <c r="AA35" s="362">
        <f t="shared" si="9"/>
        <v>10325499.684337042</v>
      </c>
      <c r="AB35" s="361"/>
      <c r="AC35" s="361"/>
      <c r="AD35" s="361"/>
      <c r="AE35" s="361"/>
      <c r="AF35" s="361"/>
      <c r="AG35" s="361"/>
      <c r="AH35" s="361"/>
      <c r="AI35" s="361"/>
      <c r="AJ35" s="361"/>
      <c r="AK35" s="361"/>
      <c r="AL35" s="361"/>
      <c r="AM35" s="361"/>
      <c r="AN35" s="361"/>
      <c r="AO35" s="361"/>
      <c r="AP35" s="361"/>
      <c r="AQ35" s="361"/>
      <c r="AR35" s="361"/>
      <c r="AS35" s="361"/>
      <c r="AT35" s="361"/>
      <c r="AU35" s="361"/>
      <c r="AV35" s="361"/>
      <c r="AW35" s="361"/>
      <c r="AX35" s="361"/>
      <c r="AY35" s="361"/>
    </row>
    <row r="36" spans="1:51">
      <c r="A36" s="295"/>
      <c r="D36" s="361"/>
      <c r="E36" s="361"/>
      <c r="F36" s="361"/>
      <c r="G36" s="361"/>
      <c r="H36" s="361"/>
      <c r="I36" s="361"/>
      <c r="J36" s="361"/>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1"/>
      <c r="AU36" s="361"/>
      <c r="AV36" s="361"/>
      <c r="AW36" s="361"/>
      <c r="AX36" s="361"/>
      <c r="AY36" s="361"/>
    </row>
    <row r="37" spans="1:51">
      <c r="D37" s="361"/>
    </row>
    <row r="38" spans="1:5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1"/>
      <c r="AU38" s="361"/>
      <c r="AV38" s="361"/>
      <c r="AW38" s="361"/>
      <c r="AX38" s="361"/>
      <c r="AY38" s="361"/>
    </row>
    <row r="39" spans="1:51">
      <c r="A39" s="357">
        <v>1E-3</v>
      </c>
      <c r="B39">
        <v>1</v>
      </c>
      <c r="D39" s="361"/>
      <c r="E39" s="4" t="s">
        <v>490</v>
      </c>
      <c r="F39" s="361"/>
      <c r="G39" s="361"/>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361"/>
      <c r="AH39" s="361"/>
      <c r="AI39" s="361"/>
      <c r="AJ39" s="361"/>
      <c r="AK39" s="361"/>
      <c r="AL39" s="361"/>
      <c r="AM39" s="361"/>
      <c r="AN39" s="361"/>
      <c r="AO39" s="361"/>
      <c r="AP39" s="361"/>
      <c r="AQ39" s="361"/>
      <c r="AR39" s="361"/>
      <c r="AS39" s="361"/>
      <c r="AT39" s="361"/>
      <c r="AU39" s="361"/>
      <c r="AV39" s="361"/>
      <c r="AW39" s="361"/>
      <c r="AX39" s="361"/>
      <c r="AY39" s="361"/>
    </row>
    <row r="40" spans="1:51">
      <c r="A40" s="357">
        <f>A31+A39</f>
        <v>1.0999999999999999E-2</v>
      </c>
      <c r="B40" s="295">
        <f>B39-A40</f>
        <v>0.98899999999999999</v>
      </c>
      <c r="C40" s="234" t="s">
        <v>485</v>
      </c>
      <c r="D40" s="358">
        <f>D25</f>
        <v>3305300</v>
      </c>
      <c r="E40" s="358">
        <f>D40*$B$40</f>
        <v>3268941.7</v>
      </c>
      <c r="F40" s="358">
        <f t="shared" ref="F40:AA40" si="10">E40*$B$40</f>
        <v>3232983.3413</v>
      </c>
      <c r="G40" s="358">
        <f t="shared" si="10"/>
        <v>3197420.5245456998</v>
      </c>
      <c r="H40" s="358">
        <f t="shared" si="10"/>
        <v>3162248.8987756972</v>
      </c>
      <c r="I40" s="358">
        <f t="shared" si="10"/>
        <v>3127464.1608891645</v>
      </c>
      <c r="J40" s="358">
        <f t="shared" si="10"/>
        <v>3093062.0551193836</v>
      </c>
      <c r="K40" s="358">
        <f t="shared" si="10"/>
        <v>3059038.3725130702</v>
      </c>
      <c r="L40" s="358">
        <f t="shared" si="10"/>
        <v>3025388.9504154264</v>
      </c>
      <c r="M40" s="358">
        <f t="shared" si="10"/>
        <v>2992109.6719608568</v>
      </c>
      <c r="N40" s="358">
        <f t="shared" si="10"/>
        <v>2959196.4655692875</v>
      </c>
      <c r="O40" s="358">
        <f t="shared" si="10"/>
        <v>2926645.3044480253</v>
      </c>
      <c r="P40" s="358">
        <f t="shared" si="10"/>
        <v>2894452.2060990972</v>
      </c>
      <c r="Q40" s="358">
        <f t="shared" si="10"/>
        <v>2862613.2318320069</v>
      </c>
      <c r="R40" s="358">
        <f t="shared" si="10"/>
        <v>2831124.486281855</v>
      </c>
      <c r="S40" s="358">
        <f t="shared" si="10"/>
        <v>2799982.1169327544</v>
      </c>
      <c r="T40" s="358">
        <f t="shared" si="10"/>
        <v>2769182.3136464939</v>
      </c>
      <c r="U40" s="358">
        <f t="shared" si="10"/>
        <v>2738721.3081963826</v>
      </c>
      <c r="V40" s="358">
        <f t="shared" si="10"/>
        <v>2708595.3738062223</v>
      </c>
      <c r="W40" s="358">
        <f t="shared" si="10"/>
        <v>2678800.8246943541</v>
      </c>
      <c r="X40" s="358">
        <f t="shared" si="10"/>
        <v>2649334.0156227164</v>
      </c>
      <c r="Y40" s="358">
        <f t="shared" si="10"/>
        <v>2620191.3414508663</v>
      </c>
      <c r="Z40" s="358">
        <f t="shared" si="10"/>
        <v>2591369.2366949068</v>
      </c>
      <c r="AA40" s="358">
        <f t="shared" si="10"/>
        <v>2562864.1750912629</v>
      </c>
      <c r="AB40" s="359"/>
      <c r="AC40" s="359"/>
      <c r="AD40" s="359"/>
      <c r="AE40" s="359"/>
      <c r="AF40" s="359"/>
      <c r="AG40" s="359"/>
      <c r="AH40" s="359"/>
      <c r="AI40" s="359"/>
      <c r="AJ40" s="359"/>
      <c r="AK40" s="359"/>
      <c r="AL40" s="359"/>
      <c r="AM40" s="359"/>
      <c r="AN40" s="359"/>
      <c r="AO40" s="359"/>
      <c r="AP40" s="359"/>
      <c r="AQ40" s="359"/>
      <c r="AR40" s="359"/>
      <c r="AS40" s="359"/>
      <c r="AT40" s="359"/>
      <c r="AU40" s="359"/>
      <c r="AV40" s="359"/>
      <c r="AW40" s="359"/>
      <c r="AX40" s="359"/>
      <c r="AY40" s="359"/>
    </row>
    <row r="41" spans="1:51">
      <c r="C41" t="s">
        <v>486</v>
      </c>
      <c r="D41">
        <v>0</v>
      </c>
      <c r="E41" s="359">
        <f>D40*$A$40</f>
        <v>36358.299999999996</v>
      </c>
      <c r="F41" s="359">
        <f>E40-F40+E41</f>
        <v>72316.658700000204</v>
      </c>
      <c r="G41" s="359">
        <f t="shared" ref="G41:AA41" si="11">F40-G40+F41</f>
        <v>107879.47545430035</v>
      </c>
      <c r="H41" s="359">
        <f t="shared" si="11"/>
        <v>143051.10122430295</v>
      </c>
      <c r="I41" s="359">
        <f t="shared" si="11"/>
        <v>177835.83911083563</v>
      </c>
      <c r="J41" s="359">
        <f t="shared" si="11"/>
        <v>212237.94488061656</v>
      </c>
      <c r="K41" s="359">
        <f t="shared" si="11"/>
        <v>246261.62748692994</v>
      </c>
      <c r="L41" s="359">
        <f t="shared" si="11"/>
        <v>279911.04958457378</v>
      </c>
      <c r="M41" s="359">
        <f t="shared" si="11"/>
        <v>313190.32803914341</v>
      </c>
      <c r="N41" s="359">
        <f t="shared" si="11"/>
        <v>346103.53443071264</v>
      </c>
      <c r="O41" s="359">
        <f t="shared" si="11"/>
        <v>378654.69555197487</v>
      </c>
      <c r="P41" s="359">
        <f t="shared" si="11"/>
        <v>410847.79390090302</v>
      </c>
      <c r="Q41" s="359">
        <f t="shared" si="11"/>
        <v>442686.76816799323</v>
      </c>
      <c r="R41" s="359">
        <f t="shared" si="11"/>
        <v>474175.51371814514</v>
      </c>
      <c r="S41" s="359">
        <f t="shared" si="11"/>
        <v>505317.88306724577</v>
      </c>
      <c r="T41" s="359">
        <f t="shared" si="11"/>
        <v>536117.68635350629</v>
      </c>
      <c r="U41" s="359">
        <f t="shared" si="11"/>
        <v>566578.69180361764</v>
      </c>
      <c r="V41" s="359">
        <f t="shared" si="11"/>
        <v>596704.62619377789</v>
      </c>
      <c r="W41" s="359">
        <f t="shared" si="11"/>
        <v>626499.17530564615</v>
      </c>
      <c r="X41" s="359">
        <f t="shared" si="11"/>
        <v>655965.98437728384</v>
      </c>
      <c r="Y41" s="359">
        <f t="shared" si="11"/>
        <v>685108.65854913392</v>
      </c>
      <c r="Z41" s="359">
        <f t="shared" si="11"/>
        <v>713930.76330509339</v>
      </c>
      <c r="AA41" s="359">
        <f t="shared" si="11"/>
        <v>742435.82490873733</v>
      </c>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row>
    <row r="42" spans="1:51">
      <c r="C42" t="s">
        <v>487</v>
      </c>
      <c r="D42" s="359">
        <f>D40*$F25/1000</f>
        <v>11377228.323452517</v>
      </c>
      <c r="E42" s="359">
        <f>E40*$F25/1000</f>
        <v>11252078.81189454</v>
      </c>
      <c r="F42" s="359">
        <f>F40*$F25/1000</f>
        <v>11128305.944963699</v>
      </c>
      <c r="G42" s="359">
        <f t="shared" ref="G42:AA42" si="12">G40*$F25/1000</f>
        <v>11005894.579569098</v>
      </c>
      <c r="H42" s="359">
        <f t="shared" si="12"/>
        <v>10884829.739193838</v>
      </c>
      <c r="I42" s="359">
        <f t="shared" si="12"/>
        <v>10765096.612062706</v>
      </c>
      <c r="J42" s="359">
        <f t="shared" si="12"/>
        <v>10646680.549330015</v>
      </c>
      <c r="K42" s="359">
        <f t="shared" si="12"/>
        <v>10529567.063287385</v>
      </c>
      <c r="L42" s="359">
        <f t="shared" si="12"/>
        <v>10413741.825591223</v>
      </c>
      <c r="M42" s="359">
        <f t="shared" si="12"/>
        <v>10299190.665509719</v>
      </c>
      <c r="N42" s="359">
        <f t="shared" si="12"/>
        <v>10185899.568189114</v>
      </c>
      <c r="O42" s="359">
        <f t="shared" si="12"/>
        <v>10073854.672939034</v>
      </c>
      <c r="P42" s="359">
        <f t="shared" si="12"/>
        <v>9963042.2715367042</v>
      </c>
      <c r="Q42" s="359">
        <f t="shared" si="12"/>
        <v>9853448.8065497987</v>
      </c>
      <c r="R42" s="359">
        <f t="shared" si="12"/>
        <v>9745060.8696777541</v>
      </c>
      <c r="S42" s="359">
        <f t="shared" si="12"/>
        <v>9637865.200111296</v>
      </c>
      <c r="T42" s="359">
        <f t="shared" si="12"/>
        <v>9531848.6829100717</v>
      </c>
      <c r="U42" s="359">
        <f t="shared" si="12"/>
        <v>9426998.3473980613</v>
      </c>
      <c r="V42" s="359">
        <f t="shared" si="12"/>
        <v>9323301.3655766826</v>
      </c>
      <c r="W42" s="359">
        <f t="shared" si="12"/>
        <v>9220745.0505553391</v>
      </c>
      <c r="X42" s="359">
        <f t="shared" si="12"/>
        <v>9119316.8549992312</v>
      </c>
      <c r="Y42" s="359">
        <f t="shared" si="12"/>
        <v>9019004.3695942406</v>
      </c>
      <c r="Z42" s="359">
        <f t="shared" si="12"/>
        <v>8919795.321528703</v>
      </c>
      <c r="AA42" s="359">
        <f t="shared" si="12"/>
        <v>8821677.572991889</v>
      </c>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59"/>
    </row>
    <row r="43" spans="1:51">
      <c r="C43" t="s">
        <v>488</v>
      </c>
      <c r="D43" s="361">
        <f>D41*$J35/1000</f>
        <v>0</v>
      </c>
      <c r="E43" s="361">
        <f>E41*$J25/1000</f>
        <v>69094.202912997585</v>
      </c>
      <c r="F43" s="361">
        <f t="shared" ref="F43:AA43" si="13">F41*$J25/1000</f>
        <v>137428.36959395264</v>
      </c>
      <c r="G43" s="361">
        <f t="shared" si="13"/>
        <v>205010.860441417</v>
      </c>
      <c r="H43" s="361">
        <f t="shared" si="13"/>
        <v>271849.94388955884</v>
      </c>
      <c r="I43" s="361">
        <f t="shared" si="13"/>
        <v>337953.79741977132</v>
      </c>
      <c r="J43" s="361">
        <f t="shared" si="13"/>
        <v>403330.50856115168</v>
      </c>
      <c r="K43" s="361">
        <f t="shared" si="13"/>
        <v>467988.07587997691</v>
      </c>
      <c r="L43" s="361">
        <f t="shared" si="13"/>
        <v>531934.40995829483</v>
      </c>
      <c r="M43" s="361">
        <f t="shared" si="13"/>
        <v>595177.3343617511</v>
      </c>
      <c r="N43" s="361">
        <f t="shared" si="13"/>
        <v>657724.58659676905</v>
      </c>
      <c r="O43" s="361">
        <f t="shared" si="13"/>
        <v>719583.81905720232</v>
      </c>
      <c r="P43" s="361">
        <f t="shared" si="13"/>
        <v>780762.59996057057</v>
      </c>
      <c r="Q43" s="361">
        <f t="shared" si="13"/>
        <v>841268.41427400208</v>
      </c>
      <c r="R43" s="361">
        <f t="shared" si="13"/>
        <v>901108.66462998535</v>
      </c>
      <c r="S43" s="361">
        <f t="shared" si="13"/>
        <v>960290.67223205348</v>
      </c>
      <c r="T43" s="361">
        <f t="shared" si="13"/>
        <v>1018821.677750499</v>
      </c>
      <c r="U43" s="361">
        <f t="shared" si="13"/>
        <v>1076708.8422082409</v>
      </c>
      <c r="V43" s="361">
        <f t="shared" si="13"/>
        <v>1133959.2478569478</v>
      </c>
      <c r="W43" s="361">
        <f t="shared" si="13"/>
        <v>1190579.8990435188</v>
      </c>
      <c r="X43" s="361">
        <f t="shared" si="13"/>
        <v>1246577.7230670373</v>
      </c>
      <c r="Y43" s="361">
        <f t="shared" si="13"/>
        <v>1301959.5710262978</v>
      </c>
      <c r="Z43" s="361">
        <f t="shared" si="13"/>
        <v>1356732.2186580063</v>
      </c>
      <c r="AA43" s="361">
        <f t="shared" si="13"/>
        <v>1410902.3671657655</v>
      </c>
      <c r="AB43" s="361"/>
      <c r="AC43" s="361"/>
      <c r="AD43" s="361"/>
      <c r="AE43" s="361"/>
      <c r="AF43" s="361"/>
      <c r="AG43" s="361"/>
      <c r="AH43" s="361"/>
      <c r="AI43" s="361"/>
      <c r="AJ43" s="361"/>
      <c r="AK43" s="361"/>
      <c r="AL43" s="361"/>
      <c r="AM43" s="361"/>
      <c r="AN43" s="361"/>
      <c r="AO43" s="361"/>
      <c r="AP43" s="361"/>
      <c r="AQ43" s="361"/>
      <c r="AR43" s="361"/>
      <c r="AS43" s="361"/>
      <c r="AT43" s="361"/>
      <c r="AU43" s="361"/>
      <c r="AV43" s="361"/>
      <c r="AW43" s="361"/>
      <c r="AX43" s="361"/>
      <c r="AY43" s="361"/>
    </row>
    <row r="44" spans="1:51">
      <c r="C44" s="236" t="s">
        <v>489</v>
      </c>
      <c r="D44" s="362">
        <f t="shared" ref="D44:AA44" si="14">D42+D43</f>
        <v>11377228.323452517</v>
      </c>
      <c r="E44" s="362">
        <f>E42+E43</f>
        <v>11321173.014807537</v>
      </c>
      <c r="F44" s="362">
        <f t="shared" si="14"/>
        <v>11265734.314557651</v>
      </c>
      <c r="G44" s="362">
        <f t="shared" si="14"/>
        <v>11210905.440010514</v>
      </c>
      <c r="H44" s="362">
        <f t="shared" si="14"/>
        <v>11156679.683083396</v>
      </c>
      <c r="I44" s="362">
        <f t="shared" si="14"/>
        <v>11103050.409482477</v>
      </c>
      <c r="J44" s="362">
        <f t="shared" si="14"/>
        <v>11050011.057891166</v>
      </c>
      <c r="K44" s="362">
        <f t="shared" si="14"/>
        <v>10997555.139167361</v>
      </c>
      <c r="L44" s="362">
        <f t="shared" si="14"/>
        <v>10945676.235549519</v>
      </c>
      <c r="M44" s="362">
        <f t="shared" si="14"/>
        <v>10894367.99987147</v>
      </c>
      <c r="N44" s="362">
        <f t="shared" si="14"/>
        <v>10843624.154785883</v>
      </c>
      <c r="O44" s="362">
        <f t="shared" si="14"/>
        <v>10793438.491996236</v>
      </c>
      <c r="P44" s="362">
        <f t="shared" si="14"/>
        <v>10743804.871497275</v>
      </c>
      <c r="Q44" s="362">
        <f t="shared" si="14"/>
        <v>10694717.2208238</v>
      </c>
      <c r="R44" s="362">
        <f t="shared" si="14"/>
        <v>10646169.534307739</v>
      </c>
      <c r="S44" s="362">
        <f t="shared" si="14"/>
        <v>10598155.87234335</v>
      </c>
      <c r="T44" s="362">
        <f t="shared" si="14"/>
        <v>10550670.360660572</v>
      </c>
      <c r="U44" s="362">
        <f t="shared" si="14"/>
        <v>10503707.189606301</v>
      </c>
      <c r="V44" s="362">
        <f t="shared" si="14"/>
        <v>10457260.613433631</v>
      </c>
      <c r="W44" s="362">
        <f t="shared" si="14"/>
        <v>10411324.949598858</v>
      </c>
      <c r="X44" s="362">
        <f t="shared" si="14"/>
        <v>10365894.578066269</v>
      </c>
      <c r="Y44" s="362">
        <f t="shared" si="14"/>
        <v>10320963.940620538</v>
      </c>
      <c r="Z44" s="362">
        <f t="shared" si="14"/>
        <v>10276527.540186709</v>
      </c>
      <c r="AA44" s="362">
        <f t="shared" si="14"/>
        <v>10232579.940157654</v>
      </c>
      <c r="AB44" s="361"/>
      <c r="AC44" s="361"/>
      <c r="AD44" s="361"/>
      <c r="AE44" s="361"/>
      <c r="AF44" s="361"/>
      <c r="AG44" s="361"/>
      <c r="AH44" s="361"/>
      <c r="AI44" s="361"/>
      <c r="AJ44" s="361"/>
      <c r="AK44" s="361"/>
      <c r="AL44" s="361"/>
      <c r="AM44" s="361"/>
      <c r="AN44" s="361"/>
      <c r="AO44" s="361"/>
      <c r="AP44" s="361"/>
      <c r="AQ44" s="361"/>
      <c r="AR44" s="361"/>
      <c r="AS44" s="361"/>
      <c r="AT44" s="361"/>
      <c r="AU44" s="361"/>
      <c r="AV44" s="361"/>
      <c r="AW44" s="361"/>
      <c r="AX44" s="361"/>
      <c r="AY44" s="361"/>
    </row>
    <row r="45" spans="1:51">
      <c r="D45" s="361"/>
      <c r="E45" s="361"/>
      <c r="F45" s="361"/>
      <c r="G45" s="361"/>
      <c r="H45" s="361"/>
      <c r="I45" s="361"/>
      <c r="J45" s="361"/>
      <c r="K45" s="361"/>
      <c r="L45" s="361"/>
      <c r="M45" s="361"/>
    </row>
    <row r="46" spans="1:51">
      <c r="D46" s="361">
        <f>SUM(D35-D44)</f>
        <v>0</v>
      </c>
      <c r="E46" s="361">
        <f>D46+(E35-E44)</f>
        <v>5095.9371495414525</v>
      </c>
      <c r="F46" s="361">
        <f>E46+(F35-F44)</f>
        <v>15180.796768488362</v>
      </c>
      <c r="G46" s="361">
        <f t="shared" ref="G46:AA46" si="15">F46+(G35-G44)</f>
        <v>30149.250931894407</v>
      </c>
      <c r="H46" s="361">
        <f t="shared" si="15"/>
        <v>49897.634819766507</v>
      </c>
      <c r="I46" s="361">
        <f t="shared" si="15"/>
        <v>74323.923377932981</v>
      </c>
      <c r="J46" s="361">
        <f t="shared" si="15"/>
        <v>103327.70828609355</v>
      </c>
      <c r="K46" s="361">
        <f t="shared" si="15"/>
        <v>136810.17522915639</v>
      </c>
      <c r="L46" s="361">
        <f t="shared" si="15"/>
        <v>174674.08146804757</v>
      </c>
      <c r="M46" s="361">
        <f t="shared" si="15"/>
        <v>216823.73370618932</v>
      </c>
      <c r="N46" s="361">
        <f t="shared" si="15"/>
        <v>263164.96624791063</v>
      </c>
      <c r="O46" s="361">
        <f t="shared" si="15"/>
        <v>313605.11944509298</v>
      </c>
      <c r="P46" s="361">
        <f t="shared" si="15"/>
        <v>368053.01842839085</v>
      </c>
      <c r="Q46" s="361">
        <f t="shared" si="15"/>
        <v>426418.95211944729</v>
      </c>
      <c r="R46" s="361">
        <f t="shared" si="15"/>
        <v>488614.65252050385</v>
      </c>
      <c r="S46" s="361">
        <f t="shared" si="15"/>
        <v>554553.27427795157</v>
      </c>
      <c r="T46" s="361">
        <f t="shared" si="15"/>
        <v>624149.37451625802</v>
      </c>
      <c r="U46" s="361">
        <f t="shared" si="15"/>
        <v>697318.8929389324</v>
      </c>
      <c r="V46" s="361">
        <f t="shared" si="15"/>
        <v>773979.13219307922</v>
      </c>
      <c r="W46" s="361">
        <f t="shared" si="15"/>
        <v>854048.73849420995</v>
      </c>
      <c r="X46" s="361">
        <f t="shared" si="15"/>
        <v>937447.68250801601</v>
      </c>
      <c r="Y46" s="361">
        <f t="shared" si="15"/>
        <v>1024097.2404858433</v>
      </c>
      <c r="Z46" s="361">
        <f t="shared" si="15"/>
        <v>1113919.975650603</v>
      </c>
      <c r="AA46" s="361">
        <f t="shared" si="15"/>
        <v>1206839.7198299915</v>
      </c>
      <c r="AB46" s="361"/>
      <c r="AC46" s="361"/>
      <c r="AD46" s="361"/>
      <c r="AE46" s="361"/>
      <c r="AF46" s="361"/>
      <c r="AG46" s="361"/>
      <c r="AH46" s="361"/>
      <c r="AI46" s="361"/>
      <c r="AJ46" s="361"/>
      <c r="AK46" s="361"/>
      <c r="AL46" s="361"/>
      <c r="AM46" s="361"/>
      <c r="AN46" s="361"/>
      <c r="AO46" s="361"/>
      <c r="AP46" s="361"/>
      <c r="AQ46" s="361"/>
      <c r="AR46" s="361"/>
      <c r="AS46" s="361"/>
      <c r="AT46" s="361"/>
      <c r="AU46" s="361"/>
      <c r="AV46" s="361"/>
      <c r="AW46" s="361"/>
      <c r="AX46" s="361"/>
      <c r="AY46" s="361"/>
    </row>
    <row r="48" spans="1:51" ht="14.5">
      <c r="C48" s="514" t="s">
        <v>491</v>
      </c>
      <c r="D48" s="514"/>
      <c r="E48" s="514"/>
      <c r="F48" s="514"/>
      <c r="G48" s="514"/>
      <c r="H48" s="514"/>
      <c r="I48" s="514"/>
      <c r="J48" s="514"/>
      <c r="K48" s="514"/>
      <c r="L48" s="514"/>
      <c r="M48" s="514"/>
      <c r="N48" s="514"/>
    </row>
    <row r="49" spans="1:20" ht="78.650000000000006" customHeight="1">
      <c r="C49" s="363" t="s">
        <v>492</v>
      </c>
      <c r="D49" s="515" t="s">
        <v>493</v>
      </c>
      <c r="E49" s="515"/>
      <c r="F49" s="515"/>
      <c r="G49" s="515"/>
      <c r="H49" s="515"/>
      <c r="I49" s="515"/>
      <c r="J49" s="515"/>
      <c r="K49" s="515"/>
      <c r="L49" s="515"/>
      <c r="M49" s="515"/>
      <c r="N49" s="515"/>
    </row>
    <row r="50" spans="1:20" ht="65.150000000000006" customHeight="1">
      <c r="C50" s="363" t="s">
        <v>494</v>
      </c>
      <c r="D50" s="515" t="s">
        <v>495</v>
      </c>
      <c r="E50" s="515"/>
      <c r="F50" s="515"/>
      <c r="G50" s="515"/>
      <c r="H50" s="515"/>
      <c r="I50" s="515"/>
      <c r="J50" s="515"/>
      <c r="K50" s="515"/>
      <c r="L50" s="515"/>
      <c r="M50" s="515"/>
      <c r="N50" s="515"/>
    </row>
    <row r="51" spans="1:20" ht="46" customHeight="1">
      <c r="C51" s="363" t="s">
        <v>477</v>
      </c>
      <c r="D51" s="516" t="s">
        <v>496</v>
      </c>
      <c r="E51" s="516"/>
      <c r="F51" s="516"/>
      <c r="G51" s="516"/>
      <c r="H51" s="516"/>
      <c r="I51" s="516"/>
      <c r="J51" s="516"/>
      <c r="K51" s="516"/>
      <c r="L51" s="516"/>
      <c r="M51" s="516"/>
      <c r="N51" s="516"/>
    </row>
    <row r="52" spans="1:20" ht="65.150000000000006" customHeight="1">
      <c r="C52" s="363" t="s">
        <v>497</v>
      </c>
      <c r="D52" s="515" t="s">
        <v>498</v>
      </c>
      <c r="E52" s="515"/>
      <c r="F52" s="515"/>
      <c r="G52" s="515"/>
      <c r="H52" s="515"/>
      <c r="I52" s="515"/>
      <c r="J52" s="515"/>
      <c r="K52" s="515"/>
      <c r="L52" s="515"/>
      <c r="M52" s="515"/>
      <c r="N52" s="515"/>
    </row>
    <row r="53" spans="1:20" ht="64" customHeight="1">
      <c r="C53" s="363" t="s">
        <v>480</v>
      </c>
      <c r="D53" s="515" t="s">
        <v>499</v>
      </c>
      <c r="E53" s="515"/>
      <c r="F53" s="515"/>
      <c r="G53" s="515"/>
      <c r="H53" s="515"/>
      <c r="I53" s="515"/>
      <c r="J53" s="515"/>
      <c r="K53" s="515"/>
      <c r="L53" s="515"/>
      <c r="M53" s="515"/>
      <c r="N53" s="515"/>
    </row>
    <row r="54" spans="1:20" ht="35.15" customHeight="1"/>
    <row r="59" spans="1:20">
      <c r="A59" s="498"/>
      <c r="B59" s="498"/>
      <c r="C59" s="498"/>
      <c r="D59" s="498"/>
      <c r="E59" s="498"/>
      <c r="F59" s="498"/>
      <c r="G59" s="498"/>
      <c r="H59" s="498"/>
      <c r="I59" s="498"/>
      <c r="J59" s="498"/>
      <c r="K59" s="498"/>
      <c r="L59" s="498"/>
      <c r="M59" s="498"/>
      <c r="N59" s="498"/>
      <c r="O59" s="498"/>
      <c r="P59" s="498"/>
      <c r="Q59" s="498"/>
      <c r="R59" s="498"/>
      <c r="S59" s="498"/>
      <c r="T59" s="498"/>
    </row>
    <row r="60" spans="1:20" ht="25.5" customHeight="1">
      <c r="A60" s="498"/>
      <c r="B60" s="498"/>
      <c r="C60" s="498"/>
      <c r="D60" s="498"/>
      <c r="E60" s="498"/>
      <c r="F60" s="498"/>
      <c r="G60" s="498"/>
      <c r="H60" s="498"/>
      <c r="I60" s="498"/>
      <c r="J60" s="498"/>
      <c r="K60" s="498"/>
      <c r="L60" s="498"/>
      <c r="M60" s="498"/>
      <c r="N60" s="498"/>
      <c r="O60" s="498"/>
      <c r="P60" s="498"/>
      <c r="Q60" s="498"/>
      <c r="R60" s="498"/>
      <c r="S60" s="498"/>
      <c r="T60" s="498"/>
    </row>
    <row r="62" spans="1:20">
      <c r="A62" s="440"/>
      <c r="B62" s="440"/>
      <c r="C62" s="440"/>
      <c r="D62" s="440"/>
      <c r="E62" s="440"/>
      <c r="F62" s="440"/>
      <c r="G62" s="440"/>
      <c r="H62" s="440"/>
      <c r="I62" s="440"/>
      <c r="J62" s="440"/>
      <c r="K62" s="440"/>
      <c r="L62" s="440"/>
      <c r="M62" s="440"/>
      <c r="N62" s="440"/>
      <c r="O62" s="440"/>
      <c r="P62" s="440"/>
      <c r="Q62" s="440"/>
      <c r="R62" s="440"/>
      <c r="S62" s="440"/>
      <c r="T62" s="440"/>
    </row>
    <row r="63" spans="1:20">
      <c r="A63" s="440"/>
      <c r="B63" s="440"/>
      <c r="C63" s="440"/>
      <c r="D63" s="440"/>
      <c r="E63" s="440"/>
      <c r="F63" s="440"/>
      <c r="G63" s="440"/>
      <c r="H63" s="440"/>
      <c r="I63" s="440"/>
      <c r="J63" s="440"/>
      <c r="K63" s="440"/>
      <c r="L63" s="440"/>
      <c r="M63" s="440"/>
      <c r="N63" s="440"/>
      <c r="O63" s="440"/>
      <c r="P63" s="440"/>
      <c r="Q63" s="440"/>
      <c r="R63" s="440"/>
      <c r="S63" s="440"/>
      <c r="T63" s="440"/>
    </row>
    <row r="64" spans="1:20">
      <c r="A64" s="440"/>
      <c r="B64" s="440"/>
      <c r="C64" s="440"/>
      <c r="D64" s="440"/>
      <c r="E64" s="440"/>
      <c r="F64" s="440"/>
      <c r="G64" s="440"/>
      <c r="H64" s="440"/>
      <c r="I64" s="440"/>
      <c r="J64" s="440"/>
      <c r="K64" s="440"/>
      <c r="L64" s="440"/>
      <c r="M64" s="440"/>
      <c r="N64" s="440"/>
      <c r="O64" s="440"/>
      <c r="P64" s="440"/>
      <c r="Q64" s="440"/>
      <c r="R64" s="440"/>
      <c r="S64" s="440"/>
      <c r="T64" s="440"/>
    </row>
    <row r="65" spans="1:20">
      <c r="A65" s="440"/>
      <c r="B65" s="440"/>
      <c r="C65" s="440"/>
      <c r="D65" s="440"/>
      <c r="E65" s="440"/>
      <c r="F65" s="440"/>
      <c r="G65" s="440"/>
      <c r="H65" s="440"/>
      <c r="I65" s="440"/>
      <c r="J65" s="440"/>
      <c r="K65" s="440"/>
      <c r="L65" s="440"/>
      <c r="M65" s="440"/>
      <c r="N65" s="440"/>
      <c r="O65" s="440"/>
      <c r="P65" s="440"/>
      <c r="Q65" s="440"/>
      <c r="R65" s="440"/>
      <c r="S65" s="440"/>
      <c r="T65" s="440"/>
    </row>
    <row r="66" spans="1:20">
      <c r="A66" s="440"/>
      <c r="B66" s="440"/>
      <c r="C66" s="440"/>
      <c r="D66" s="440"/>
      <c r="E66" s="440"/>
      <c r="F66" s="440"/>
      <c r="G66" s="440"/>
      <c r="H66" s="440"/>
      <c r="I66" s="440"/>
      <c r="J66" s="440"/>
      <c r="K66" s="440"/>
      <c r="L66" s="440"/>
      <c r="M66" s="440"/>
      <c r="N66" s="440"/>
      <c r="O66" s="440"/>
      <c r="P66" s="440"/>
      <c r="Q66" s="440"/>
      <c r="R66" s="440"/>
      <c r="S66" s="440"/>
      <c r="T66" s="440"/>
    </row>
  </sheetData>
  <mergeCells count="21">
    <mergeCell ref="A66:T66"/>
    <mergeCell ref="C48:N48"/>
    <mergeCell ref="D49:N49"/>
    <mergeCell ref="D50:N50"/>
    <mergeCell ref="D51:N51"/>
    <mergeCell ref="D52:N52"/>
    <mergeCell ref="D53:N53"/>
    <mergeCell ref="A59:T60"/>
    <mergeCell ref="A62:T62"/>
    <mergeCell ref="A63:T63"/>
    <mergeCell ref="A64:T64"/>
    <mergeCell ref="A65:T65"/>
    <mergeCell ref="A2:T4"/>
    <mergeCell ref="C11:N11"/>
    <mergeCell ref="C12:N12"/>
    <mergeCell ref="C13:C14"/>
    <mergeCell ref="E13:G13"/>
    <mergeCell ref="H13:H27"/>
    <mergeCell ref="I13:K13"/>
    <mergeCell ref="L13:L27"/>
    <mergeCell ref="M13:N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8" zoomScale="81" zoomScaleNormal="81" workbookViewId="0">
      <selection activeCell="C8" sqref="C8"/>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t="s">
        <v>500</v>
      </c>
      <c r="E4" s="53" t="s">
        <v>306</v>
      </c>
      <c r="F4" s="91">
        <v>45632</v>
      </c>
      <c r="G4" s="28"/>
      <c r="H4" s="10"/>
      <c r="I4" s="452"/>
      <c r="J4" s="453"/>
      <c r="K4" s="453"/>
      <c r="L4" s="453"/>
      <c r="M4" s="453"/>
      <c r="N4" s="454"/>
      <c r="P4" s="458"/>
      <c r="Q4" s="459"/>
      <c r="R4" s="459"/>
      <c r="S4" s="459"/>
      <c r="T4" s="459"/>
      <c r="U4" s="460"/>
    </row>
    <row r="5" spans="1:21" outlineLevel="1">
      <c r="A5" s="13" t="s">
        <v>307</v>
      </c>
      <c r="B5" s="88" t="s">
        <v>308</v>
      </c>
      <c r="E5" s="14"/>
      <c r="H5" s="10"/>
      <c r="I5" s="517" t="s">
        <v>501</v>
      </c>
      <c r="J5" s="518"/>
      <c r="K5" s="518"/>
      <c r="L5" s="518"/>
      <c r="M5" s="518"/>
      <c r="N5" s="519"/>
      <c r="P5" s="517" t="s">
        <v>502</v>
      </c>
      <c r="Q5" s="462"/>
      <c r="R5" s="462"/>
      <c r="S5" s="462"/>
      <c r="T5" s="462"/>
      <c r="U5" s="463"/>
    </row>
    <row r="6" spans="1:21" outlineLevel="1">
      <c r="A6" s="13" t="s">
        <v>309</v>
      </c>
      <c r="B6" s="88" t="s">
        <v>310</v>
      </c>
      <c r="E6" s="53" t="s">
        <v>311</v>
      </c>
      <c r="F6" s="90" t="s">
        <v>312</v>
      </c>
      <c r="H6" s="10"/>
      <c r="I6" s="520"/>
      <c r="J6" s="521"/>
      <c r="K6" s="521"/>
      <c r="L6" s="521"/>
      <c r="M6" s="521"/>
      <c r="N6" s="522"/>
      <c r="P6" s="464"/>
      <c r="Q6" s="465"/>
      <c r="R6" s="465"/>
      <c r="S6" s="465"/>
      <c r="T6" s="465"/>
      <c r="U6" s="466"/>
    </row>
    <row r="7" spans="1:21" outlineLevel="1">
      <c r="A7" s="13" t="s">
        <v>313</v>
      </c>
      <c r="B7" s="88" t="s">
        <v>148</v>
      </c>
      <c r="E7" s="14"/>
      <c r="H7" s="10"/>
      <c r="I7" s="520"/>
      <c r="J7" s="521"/>
      <c r="K7" s="521"/>
      <c r="L7" s="521"/>
      <c r="M7" s="521"/>
      <c r="N7" s="522"/>
      <c r="P7" s="464"/>
      <c r="Q7" s="465"/>
      <c r="R7" s="465"/>
      <c r="S7" s="465"/>
      <c r="T7" s="465"/>
      <c r="U7" s="466"/>
    </row>
    <row r="8" spans="1:21" ht="41" outlineLevel="1" thickBot="1">
      <c r="A8" s="34" t="s">
        <v>314</v>
      </c>
      <c r="B8" s="89" t="s">
        <v>315</v>
      </c>
      <c r="E8" s="14"/>
      <c r="H8" s="10"/>
      <c r="I8" s="520"/>
      <c r="J8" s="521"/>
      <c r="K8" s="521"/>
      <c r="L8" s="521"/>
      <c r="M8" s="521"/>
      <c r="N8" s="522"/>
      <c r="P8" s="464"/>
      <c r="Q8" s="465"/>
      <c r="R8" s="465"/>
      <c r="S8" s="465"/>
      <c r="T8" s="465"/>
      <c r="U8" s="466"/>
    </row>
    <row r="9" spans="1:21" outlineLevel="1">
      <c r="E9" s="14"/>
      <c r="H9" s="10"/>
      <c r="I9" s="520"/>
      <c r="J9" s="521"/>
      <c r="K9" s="521"/>
      <c r="L9" s="521"/>
      <c r="M9" s="521"/>
      <c r="N9" s="522"/>
      <c r="P9" s="464"/>
      <c r="Q9" s="465"/>
      <c r="R9" s="465"/>
      <c r="S9" s="465"/>
      <c r="T9" s="465"/>
      <c r="U9" s="466"/>
    </row>
    <row r="10" spans="1:21" ht="14" outlineLevel="1" thickBot="1">
      <c r="A10" s="32" t="s">
        <v>316</v>
      </c>
      <c r="B10" s="35">
        <f>Baseline!B10</f>
        <v>2027</v>
      </c>
      <c r="E10" s="14"/>
      <c r="H10" s="10"/>
      <c r="I10" s="520"/>
      <c r="J10" s="521"/>
      <c r="K10" s="521"/>
      <c r="L10" s="521"/>
      <c r="M10" s="521"/>
      <c r="N10" s="522"/>
      <c r="P10" s="464"/>
      <c r="Q10" s="465"/>
      <c r="R10" s="465"/>
      <c r="S10" s="465"/>
      <c r="T10" s="465"/>
      <c r="U10" s="466"/>
    </row>
    <row r="11" spans="1:21" outlineLevel="1">
      <c r="A11" s="16"/>
      <c r="H11" s="10"/>
      <c r="I11" s="520"/>
      <c r="J11" s="521"/>
      <c r="K11" s="521"/>
      <c r="L11" s="521"/>
      <c r="M11" s="521"/>
      <c r="N11" s="522"/>
      <c r="P11" s="464"/>
      <c r="Q11" s="465"/>
      <c r="R11" s="465"/>
      <c r="S11" s="465"/>
      <c r="T11" s="465"/>
      <c r="U11" s="466"/>
    </row>
    <row r="12" spans="1:21" ht="40.5" outlineLevel="1">
      <c r="A12" s="26" t="s">
        <v>317</v>
      </c>
      <c r="B12" s="26" t="s">
        <v>318</v>
      </c>
      <c r="C12" s="26" t="s">
        <v>319</v>
      </c>
      <c r="D12" s="26" t="s">
        <v>320</v>
      </c>
      <c r="E12" s="26" t="s">
        <v>321</v>
      </c>
      <c r="F12" s="26" t="s">
        <v>322</v>
      </c>
      <c r="G12" s="26" t="s">
        <v>323</v>
      </c>
      <c r="I12" s="520"/>
      <c r="J12" s="521"/>
      <c r="K12" s="521"/>
      <c r="L12" s="521"/>
      <c r="M12" s="521"/>
      <c r="N12" s="522"/>
      <c r="P12" s="464"/>
      <c r="Q12" s="465"/>
      <c r="R12" s="465"/>
      <c r="S12" s="465"/>
      <c r="T12" s="465"/>
      <c r="U12" s="466"/>
    </row>
    <row r="13" spans="1:21" outlineLevel="1">
      <c r="A13" s="58">
        <v>2035</v>
      </c>
      <c r="B13" s="21">
        <f t="shared" ref="B13:B18" si="0">INDEX($E$204:$AW$204,1,MATCH($A13,$E$53:$BB$53,0))</f>
        <v>-27686.403980624851</v>
      </c>
      <c r="C13" s="21">
        <f>B13-Baseline!B13</f>
        <v>28.773416654483299</v>
      </c>
      <c r="D13" s="21">
        <f t="shared" ref="D13:D18" si="1">INDEX($E$205:$AW$205,1,MATCH($A13,$E$53:$BB$53,0))</f>
        <v>-27686.403980624851</v>
      </c>
      <c r="E13" s="21">
        <f>D13-Baseline!D13</f>
        <v>28.773416654483299</v>
      </c>
      <c r="F13" s="21">
        <f t="shared" ref="F13:F18" si="2">INDEX($E$206:$AW$206,1,MATCH($A13,$E$53:$BB$53,0))</f>
        <v>-27686.403980624851</v>
      </c>
      <c r="G13" s="21">
        <f>F13-Baseline!F13</f>
        <v>28.773416654483299</v>
      </c>
      <c r="I13" s="520"/>
      <c r="J13" s="521"/>
      <c r="K13" s="521"/>
      <c r="L13" s="521"/>
      <c r="M13" s="521"/>
      <c r="N13" s="522"/>
      <c r="P13" s="464"/>
      <c r="Q13" s="465"/>
      <c r="R13" s="465"/>
      <c r="S13" s="465"/>
      <c r="T13" s="465"/>
      <c r="U13" s="466"/>
    </row>
    <row r="14" spans="1:21" outlineLevel="1">
      <c r="A14" s="58">
        <v>2040</v>
      </c>
      <c r="B14" s="21">
        <f t="shared" si="0"/>
        <v>-40655.70892165706</v>
      </c>
      <c r="C14" s="21">
        <f>B14-Baseline!B14</f>
        <v>84.827118452230934</v>
      </c>
      <c r="D14" s="21">
        <f t="shared" si="1"/>
        <v>-40655.70892165706</v>
      </c>
      <c r="E14" s="21">
        <f>D14-Baseline!D14</f>
        <v>84.827118452230934</v>
      </c>
      <c r="F14" s="21">
        <f t="shared" si="2"/>
        <v>-40655.70892165706</v>
      </c>
      <c r="G14" s="21">
        <f>F14-Baseline!F14</f>
        <v>84.827118452230934</v>
      </c>
      <c r="I14" s="520"/>
      <c r="J14" s="521"/>
      <c r="K14" s="521"/>
      <c r="L14" s="521"/>
      <c r="M14" s="521"/>
      <c r="N14" s="522"/>
      <c r="P14" s="464"/>
      <c r="Q14" s="465"/>
      <c r="R14" s="465"/>
      <c r="S14" s="465"/>
      <c r="T14" s="465"/>
      <c r="U14" s="466"/>
    </row>
    <row r="15" spans="1:21" outlineLevel="1">
      <c r="A15" s="58">
        <v>2045</v>
      </c>
      <c r="B15" s="21">
        <f t="shared" si="0"/>
        <v>-43072.48646449134</v>
      </c>
      <c r="C15" s="21">
        <f>B15-Baseline!B15</f>
        <v>97.9194155735604</v>
      </c>
      <c r="D15" s="21">
        <f t="shared" si="1"/>
        <v>-43072.48646449134</v>
      </c>
      <c r="E15" s="21">
        <f>D15-Baseline!D15</f>
        <v>97.9194155735604</v>
      </c>
      <c r="F15" s="21">
        <f t="shared" si="2"/>
        <v>-43072.48646449134</v>
      </c>
      <c r="G15" s="21">
        <f>F15-Baseline!F15</f>
        <v>97.9194155735604</v>
      </c>
      <c r="I15" s="520"/>
      <c r="J15" s="521"/>
      <c r="K15" s="521"/>
      <c r="L15" s="521"/>
      <c r="M15" s="521"/>
      <c r="N15" s="522"/>
      <c r="P15" s="464"/>
      <c r="Q15" s="465"/>
      <c r="R15" s="465"/>
      <c r="S15" s="465"/>
      <c r="T15" s="465"/>
      <c r="U15" s="466"/>
    </row>
    <row r="16" spans="1:21" outlineLevel="1">
      <c r="A16" s="58">
        <v>2050</v>
      </c>
      <c r="B16" s="21">
        <f t="shared" si="0"/>
        <v>-43072.608888263807</v>
      </c>
      <c r="C16" s="21">
        <f>B16-Baseline!B16</f>
        <v>97.7969918010931</v>
      </c>
      <c r="D16" s="21">
        <f t="shared" si="1"/>
        <v>-43072.608888263807</v>
      </c>
      <c r="E16" s="21">
        <f>D16-Baseline!D16</f>
        <v>97.7969918010931</v>
      </c>
      <c r="F16" s="21">
        <f t="shared" si="2"/>
        <v>-43072.608888263807</v>
      </c>
      <c r="G16" s="21">
        <f>F16-Baseline!F16</f>
        <v>97.7969918010931</v>
      </c>
      <c r="I16" s="520"/>
      <c r="J16" s="521"/>
      <c r="K16" s="521"/>
      <c r="L16" s="521"/>
      <c r="M16" s="521"/>
      <c r="N16" s="522"/>
      <c r="P16" s="464"/>
      <c r="Q16" s="465"/>
      <c r="R16" s="465"/>
      <c r="S16" s="465"/>
      <c r="T16" s="465"/>
      <c r="U16" s="466"/>
    </row>
    <row r="17" spans="1:21" outlineLevel="1">
      <c r="A17" s="58">
        <v>2060</v>
      </c>
      <c r="B17" s="21">
        <f t="shared" si="0"/>
        <v>-43072.608888263807</v>
      </c>
      <c r="C17" s="21">
        <f>B17-Baseline!B17</f>
        <v>97.7969918010931</v>
      </c>
      <c r="D17" s="21">
        <f t="shared" si="1"/>
        <v>-43072.608888263807</v>
      </c>
      <c r="E17" s="21">
        <f>D17-Baseline!D17</f>
        <v>97.7969918010931</v>
      </c>
      <c r="F17" s="21">
        <f t="shared" si="2"/>
        <v>-43072.608888263807</v>
      </c>
      <c r="G17" s="21">
        <f>F17-Baseline!F17</f>
        <v>97.7969918010931</v>
      </c>
      <c r="I17" s="520"/>
      <c r="J17" s="521"/>
      <c r="K17" s="521"/>
      <c r="L17" s="521"/>
      <c r="M17" s="521"/>
      <c r="N17" s="522"/>
      <c r="P17" s="464"/>
      <c r="Q17" s="465"/>
      <c r="R17" s="465"/>
      <c r="S17" s="465"/>
      <c r="T17" s="465"/>
      <c r="U17" s="466"/>
    </row>
    <row r="18" spans="1:21" outlineLevel="1">
      <c r="A18" s="58">
        <v>2070</v>
      </c>
      <c r="B18" s="21">
        <f t="shared" si="0"/>
        <v>-43072.608888263807</v>
      </c>
      <c r="C18" s="21">
        <f>B18-Baseline!B18</f>
        <v>97.7969918010931</v>
      </c>
      <c r="D18" s="21">
        <f t="shared" si="1"/>
        <v>-43072.608888263807</v>
      </c>
      <c r="E18" s="21">
        <f>D18-Baseline!D18</f>
        <v>97.7969918010931</v>
      </c>
      <c r="F18" s="21">
        <f t="shared" si="2"/>
        <v>-43072.608888263807</v>
      </c>
      <c r="G18" s="21">
        <f>F18-Baseline!F18</f>
        <v>97.7969918010931</v>
      </c>
      <c r="I18" s="523"/>
      <c r="J18" s="524"/>
      <c r="K18" s="524"/>
      <c r="L18" s="524"/>
      <c r="M18" s="524"/>
      <c r="N18" s="525"/>
      <c r="P18" s="467"/>
      <c r="Q18" s="468"/>
      <c r="R18" s="468"/>
      <c r="S18" s="468"/>
      <c r="T18" s="468"/>
      <c r="U18" s="469"/>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17" t="s">
        <v>503</v>
      </c>
      <c r="J21" s="518"/>
      <c r="K21" s="518"/>
      <c r="L21" s="518"/>
      <c r="M21" s="518"/>
      <c r="N21" s="519"/>
      <c r="P21" s="517" t="s">
        <v>504</v>
      </c>
      <c r="Q21" s="518"/>
      <c r="R21" s="518"/>
      <c r="S21" s="518"/>
      <c r="T21" s="518"/>
      <c r="U21" s="519"/>
    </row>
    <row r="22" spans="1:21" ht="12.75" customHeight="1" outlineLevel="1">
      <c r="A22" s="154"/>
      <c r="B22" s="155"/>
      <c r="I22" s="520"/>
      <c r="J22" s="521"/>
      <c r="K22" s="521"/>
      <c r="L22" s="521"/>
      <c r="M22" s="521"/>
      <c r="N22" s="522"/>
      <c r="P22" s="520"/>
      <c r="Q22" s="521"/>
      <c r="R22" s="521"/>
      <c r="S22" s="521"/>
      <c r="T22" s="521"/>
      <c r="U22" s="522"/>
    </row>
    <row r="23" spans="1:21" outlineLevel="1">
      <c r="A23" s="154"/>
      <c r="B23" s="488" t="s">
        <v>327</v>
      </c>
      <c r="C23" s="489"/>
      <c r="D23" s="489"/>
      <c r="E23" s="489"/>
      <c r="F23" s="489"/>
      <c r="G23" s="490"/>
      <c r="I23" s="520"/>
      <c r="J23" s="521"/>
      <c r="K23" s="521"/>
      <c r="L23" s="521"/>
      <c r="M23" s="521"/>
      <c r="N23" s="522"/>
      <c r="P23" s="520"/>
      <c r="Q23" s="521"/>
      <c r="R23" s="521"/>
      <c r="S23" s="521"/>
      <c r="T23" s="521"/>
      <c r="U23" s="522"/>
    </row>
    <row r="24" spans="1:21" outlineLevel="1">
      <c r="B24" s="17">
        <v>2027</v>
      </c>
      <c r="C24" s="17">
        <v>2028</v>
      </c>
      <c r="D24" s="17">
        <v>2029</v>
      </c>
      <c r="E24" s="17">
        <v>2030</v>
      </c>
      <c r="F24" s="17">
        <v>2031</v>
      </c>
      <c r="G24" s="17" t="s">
        <v>328</v>
      </c>
      <c r="I24" s="520"/>
      <c r="J24" s="521"/>
      <c r="K24" s="521"/>
      <c r="L24" s="521"/>
      <c r="M24" s="521"/>
      <c r="N24" s="522"/>
      <c r="P24" s="520"/>
      <c r="Q24" s="521"/>
      <c r="R24" s="521"/>
      <c r="S24" s="521"/>
      <c r="T24" s="521"/>
      <c r="U24" s="522"/>
    </row>
    <row r="25" spans="1:21" ht="14" outlineLevel="1" thickBot="1">
      <c r="B25" s="30" t="s">
        <v>329</v>
      </c>
      <c r="C25" s="30" t="s">
        <v>329</v>
      </c>
      <c r="D25" s="30" t="s">
        <v>329</v>
      </c>
      <c r="E25" s="30" t="s">
        <v>329</v>
      </c>
      <c r="F25" s="30" t="s">
        <v>329</v>
      </c>
      <c r="G25" s="30" t="s">
        <v>329</v>
      </c>
      <c r="I25" s="520"/>
      <c r="J25" s="521"/>
      <c r="K25" s="521"/>
      <c r="L25" s="521"/>
      <c r="M25" s="521"/>
      <c r="N25" s="522"/>
      <c r="P25" s="520"/>
      <c r="Q25" s="521"/>
      <c r="R25" s="521"/>
      <c r="S25" s="521"/>
      <c r="T25" s="521"/>
      <c r="U25" s="522"/>
    </row>
    <row r="26" spans="1:21" outlineLevel="1">
      <c r="A26" s="54" t="s">
        <v>330</v>
      </c>
      <c r="B26" s="21">
        <f>E64</f>
        <v>-5.4858979999999997</v>
      </c>
      <c r="C26" s="21">
        <f>F64</f>
        <v>-6.4661</v>
      </c>
      <c r="D26" s="21">
        <f>G64</f>
        <v>0</v>
      </c>
      <c r="E26" s="21">
        <f>H64</f>
        <v>0</v>
      </c>
      <c r="F26" s="21">
        <f>I64</f>
        <v>0</v>
      </c>
      <c r="G26" s="21">
        <f>SUM(J64:BB64)</f>
        <v>0</v>
      </c>
      <c r="I26" s="520"/>
      <c r="J26" s="521"/>
      <c r="K26" s="521"/>
      <c r="L26" s="521"/>
      <c r="M26" s="521"/>
      <c r="N26" s="522"/>
      <c r="P26" s="520"/>
      <c r="Q26" s="521"/>
      <c r="R26" s="521"/>
      <c r="S26" s="521"/>
      <c r="T26" s="521"/>
      <c r="U26" s="522"/>
    </row>
    <row r="27" spans="1:21" outlineLevel="1">
      <c r="A27" s="54" t="s">
        <v>331</v>
      </c>
      <c r="B27" s="21">
        <f>E71+E77</f>
        <v>-3375.14603392565</v>
      </c>
      <c r="C27" s="21">
        <f>F71+F77</f>
        <v>-3418.3446925669596</v>
      </c>
      <c r="D27" s="21">
        <f>G71+G77</f>
        <v>-3449.1722710762529</v>
      </c>
      <c r="E27" s="21">
        <f>H71+H77</f>
        <v>-3479.8147961602353</v>
      </c>
      <c r="F27" s="21">
        <f>I71+I77</f>
        <v>-3521.8657644836967</v>
      </c>
      <c r="G27" s="21">
        <f>SUM(J71:BB71)+SUM(J77:BB77)</f>
        <v>-37302.479302497224</v>
      </c>
      <c r="I27" s="520"/>
      <c r="J27" s="521"/>
      <c r="K27" s="521"/>
      <c r="L27" s="521"/>
      <c r="M27" s="521"/>
      <c r="N27" s="522"/>
      <c r="P27" s="520"/>
      <c r="Q27" s="521"/>
      <c r="R27" s="521"/>
      <c r="S27" s="521"/>
      <c r="T27" s="521"/>
      <c r="U27" s="522"/>
    </row>
    <row r="28" spans="1:21" outlineLevel="1">
      <c r="A28" s="154"/>
      <c r="B28" s="248"/>
      <c r="C28" s="248"/>
      <c r="D28" s="248"/>
      <c r="E28" s="248"/>
      <c r="F28" s="248"/>
      <c r="G28" s="248"/>
      <c r="I28" s="520"/>
      <c r="J28" s="521"/>
      <c r="K28" s="521"/>
      <c r="L28" s="521"/>
      <c r="M28" s="521"/>
      <c r="N28" s="522"/>
      <c r="P28" s="520"/>
      <c r="Q28" s="521"/>
      <c r="R28" s="521"/>
      <c r="S28" s="521"/>
      <c r="T28" s="521"/>
      <c r="U28" s="522"/>
    </row>
    <row r="29" spans="1:21" ht="14" outlineLevel="1" thickBot="1">
      <c r="A29" s="154"/>
      <c r="B29" s="248"/>
      <c r="C29" s="248"/>
      <c r="D29" s="248"/>
      <c r="E29" s="248"/>
      <c r="F29" s="248"/>
      <c r="G29" s="248"/>
      <c r="I29" s="520"/>
      <c r="J29" s="521"/>
      <c r="K29" s="521"/>
      <c r="L29" s="521"/>
      <c r="M29" s="521"/>
      <c r="N29" s="522"/>
      <c r="P29" s="520"/>
      <c r="Q29" s="521"/>
      <c r="R29" s="521"/>
      <c r="S29" s="521"/>
      <c r="T29" s="521"/>
      <c r="U29" s="522"/>
    </row>
    <row r="30" spans="1:21" ht="14" outlineLevel="1" thickBot="1">
      <c r="A30" s="308"/>
      <c r="B30" s="309" t="s">
        <v>332</v>
      </c>
      <c r="C30" s="310" t="s">
        <v>333</v>
      </c>
      <c r="D30" s="492" t="s">
        <v>300</v>
      </c>
      <c r="E30" s="493"/>
      <c r="F30" s="493"/>
      <c r="G30" s="494"/>
      <c r="I30" s="520"/>
      <c r="J30" s="521"/>
      <c r="K30" s="521"/>
      <c r="L30" s="521"/>
      <c r="M30" s="521"/>
      <c r="N30" s="522"/>
      <c r="P30" s="520"/>
      <c r="Q30" s="521"/>
      <c r="R30" s="521"/>
      <c r="S30" s="521"/>
      <c r="T30" s="521"/>
      <c r="U30" s="522"/>
    </row>
    <row r="31" spans="1:21" outlineLevel="1">
      <c r="A31" s="485" t="s">
        <v>334</v>
      </c>
      <c r="B31" s="311"/>
      <c r="C31" s="307"/>
      <c r="D31" s="444"/>
      <c r="E31" s="444"/>
      <c r="F31" s="444"/>
      <c r="G31" s="445"/>
      <c r="I31" s="520"/>
      <c r="J31" s="521"/>
      <c r="K31" s="521"/>
      <c r="L31" s="521"/>
      <c r="M31" s="521"/>
      <c r="N31" s="522"/>
      <c r="P31" s="520"/>
      <c r="Q31" s="521"/>
      <c r="R31" s="521"/>
      <c r="S31" s="521"/>
      <c r="T31" s="521"/>
      <c r="U31" s="522"/>
    </row>
    <row r="32" spans="1:21" outlineLevel="1">
      <c r="A32" s="485"/>
      <c r="B32" s="312"/>
      <c r="C32" s="252"/>
      <c r="D32" s="442"/>
      <c r="E32" s="442"/>
      <c r="F32" s="442"/>
      <c r="G32" s="443"/>
      <c r="I32" s="520"/>
      <c r="J32" s="521"/>
      <c r="K32" s="521"/>
      <c r="L32" s="521"/>
      <c r="M32" s="521"/>
      <c r="N32" s="522"/>
      <c r="P32" s="520"/>
      <c r="Q32" s="521"/>
      <c r="R32" s="521"/>
      <c r="S32" s="521"/>
      <c r="T32" s="521"/>
      <c r="U32" s="522"/>
    </row>
    <row r="33" spans="1:21" outlineLevel="1">
      <c r="A33" s="485"/>
      <c r="B33" s="312"/>
      <c r="C33" s="252"/>
      <c r="D33" s="442"/>
      <c r="E33" s="442"/>
      <c r="F33" s="442"/>
      <c r="G33" s="443"/>
      <c r="I33" s="520"/>
      <c r="J33" s="521"/>
      <c r="K33" s="521"/>
      <c r="L33" s="521"/>
      <c r="M33" s="521"/>
      <c r="N33" s="522"/>
      <c r="P33" s="520"/>
      <c r="Q33" s="521"/>
      <c r="R33" s="521"/>
      <c r="S33" s="521"/>
      <c r="T33" s="521"/>
      <c r="U33" s="522"/>
    </row>
    <row r="34" spans="1:21" outlineLevel="1">
      <c r="A34" s="485"/>
      <c r="B34" s="312"/>
      <c r="C34" s="252"/>
      <c r="D34" s="442"/>
      <c r="E34" s="442"/>
      <c r="F34" s="442"/>
      <c r="G34" s="443"/>
      <c r="I34" s="520"/>
      <c r="J34" s="521"/>
      <c r="K34" s="521"/>
      <c r="L34" s="521"/>
      <c r="M34" s="521"/>
      <c r="N34" s="522"/>
      <c r="P34" s="520"/>
      <c r="Q34" s="521"/>
      <c r="R34" s="521"/>
      <c r="S34" s="521"/>
      <c r="T34" s="521"/>
      <c r="U34" s="522"/>
    </row>
    <row r="35" spans="1:21" outlineLevel="1">
      <c r="A35" s="485"/>
      <c r="B35" s="312"/>
      <c r="C35" s="252"/>
      <c r="D35" s="442"/>
      <c r="E35" s="442"/>
      <c r="F35" s="442"/>
      <c r="G35" s="443"/>
      <c r="I35" s="520"/>
      <c r="J35" s="521"/>
      <c r="K35" s="521"/>
      <c r="L35" s="521"/>
      <c r="M35" s="521"/>
      <c r="N35" s="522"/>
      <c r="P35" s="520"/>
      <c r="Q35" s="521"/>
      <c r="R35" s="521"/>
      <c r="S35" s="521"/>
      <c r="T35" s="521"/>
      <c r="U35" s="522"/>
    </row>
    <row r="36" spans="1:21" outlineLevel="1">
      <c r="A36" s="485"/>
      <c r="B36" s="312"/>
      <c r="C36" s="252"/>
      <c r="D36" s="442"/>
      <c r="E36" s="442"/>
      <c r="F36" s="442"/>
      <c r="G36" s="443"/>
      <c r="I36" s="520"/>
      <c r="J36" s="521"/>
      <c r="K36" s="521"/>
      <c r="L36" s="521"/>
      <c r="M36" s="521"/>
      <c r="N36" s="522"/>
      <c r="P36" s="520"/>
      <c r="Q36" s="521"/>
      <c r="R36" s="521"/>
      <c r="S36" s="521"/>
      <c r="T36" s="521"/>
      <c r="U36" s="522"/>
    </row>
    <row r="37" spans="1:21" outlineLevel="1">
      <c r="A37" s="485"/>
      <c r="B37" s="312"/>
      <c r="C37" s="252"/>
      <c r="D37" s="442"/>
      <c r="E37" s="442"/>
      <c r="F37" s="442"/>
      <c r="G37" s="443"/>
      <c r="I37" s="520"/>
      <c r="J37" s="521"/>
      <c r="K37" s="521"/>
      <c r="L37" s="521"/>
      <c r="M37" s="521"/>
      <c r="N37" s="522"/>
      <c r="P37" s="520"/>
      <c r="Q37" s="521"/>
      <c r="R37" s="521"/>
      <c r="S37" s="521"/>
      <c r="T37" s="521"/>
      <c r="U37" s="522"/>
    </row>
    <row r="38" spans="1:21" outlineLevel="1">
      <c r="A38" s="485"/>
      <c r="B38" s="312"/>
      <c r="C38" s="252"/>
      <c r="D38" s="442"/>
      <c r="E38" s="442"/>
      <c r="F38" s="442"/>
      <c r="G38" s="443"/>
      <c r="I38" s="520"/>
      <c r="J38" s="521"/>
      <c r="K38" s="521"/>
      <c r="L38" s="521"/>
      <c r="M38" s="521"/>
      <c r="N38" s="522"/>
      <c r="P38" s="520"/>
      <c r="Q38" s="521"/>
      <c r="R38" s="521"/>
      <c r="S38" s="521"/>
      <c r="T38" s="521"/>
      <c r="U38" s="522"/>
    </row>
    <row r="39" spans="1:21" outlineLevel="1">
      <c r="A39" s="485"/>
      <c r="B39" s="312"/>
      <c r="C39" s="252"/>
      <c r="D39" s="442"/>
      <c r="E39" s="442"/>
      <c r="F39" s="442"/>
      <c r="G39" s="443"/>
      <c r="I39" s="520"/>
      <c r="J39" s="521"/>
      <c r="K39" s="521"/>
      <c r="L39" s="521"/>
      <c r="M39" s="521"/>
      <c r="N39" s="522"/>
      <c r="P39" s="520"/>
      <c r="Q39" s="521"/>
      <c r="R39" s="521"/>
      <c r="S39" s="521"/>
      <c r="T39" s="521"/>
      <c r="U39" s="522"/>
    </row>
    <row r="40" spans="1:21" ht="14" outlineLevel="1" thickBot="1">
      <c r="A40" s="486"/>
      <c r="B40" s="313"/>
      <c r="C40" s="314"/>
      <c r="D40" s="495"/>
      <c r="E40" s="495"/>
      <c r="F40" s="495"/>
      <c r="G40" s="496"/>
      <c r="I40" s="520"/>
      <c r="J40" s="521"/>
      <c r="K40" s="521"/>
      <c r="L40" s="521"/>
      <c r="M40" s="521"/>
      <c r="N40" s="522"/>
      <c r="P40" s="520"/>
      <c r="Q40" s="521"/>
      <c r="R40" s="521"/>
      <c r="S40" s="521"/>
      <c r="T40" s="521"/>
      <c r="U40" s="522"/>
    </row>
    <row r="41" spans="1:21" outlineLevel="1">
      <c r="A41" s="154"/>
      <c r="B41" s="248"/>
      <c r="C41" s="248"/>
      <c r="D41" s="248"/>
      <c r="E41" s="248"/>
      <c r="F41" s="248"/>
      <c r="G41" s="248"/>
      <c r="I41" s="520"/>
      <c r="J41" s="521"/>
      <c r="K41" s="521"/>
      <c r="L41" s="521"/>
      <c r="M41" s="521"/>
      <c r="N41" s="522"/>
      <c r="P41" s="520"/>
      <c r="Q41" s="521"/>
      <c r="R41" s="521"/>
      <c r="S41" s="521"/>
      <c r="T41" s="521"/>
      <c r="U41" s="522"/>
    </row>
    <row r="42" spans="1:21" outlineLevel="1">
      <c r="A42" s="154"/>
      <c r="B42" s="248"/>
      <c r="C42" s="248"/>
      <c r="D42" s="248"/>
      <c r="E42" s="248"/>
      <c r="F42" s="248"/>
      <c r="G42" s="248"/>
      <c r="I42" s="520"/>
      <c r="J42" s="521"/>
      <c r="K42" s="521"/>
      <c r="L42" s="521"/>
      <c r="M42" s="521"/>
      <c r="N42" s="522"/>
      <c r="P42" s="520"/>
      <c r="Q42" s="521"/>
      <c r="R42" s="521"/>
      <c r="S42" s="521"/>
      <c r="T42" s="521"/>
      <c r="U42" s="522"/>
    </row>
    <row r="43" spans="1:21" outlineLevel="1">
      <c r="A43" s="154"/>
      <c r="B43" s="248"/>
      <c r="C43" s="248"/>
      <c r="D43" s="248"/>
      <c r="E43" s="248"/>
      <c r="F43" s="248"/>
      <c r="G43" s="248"/>
      <c r="I43" s="520"/>
      <c r="J43" s="521"/>
      <c r="K43" s="521"/>
      <c r="L43" s="521"/>
      <c r="M43" s="521"/>
      <c r="N43" s="522"/>
      <c r="P43" s="520"/>
      <c r="Q43" s="521"/>
      <c r="R43" s="521"/>
      <c r="S43" s="521"/>
      <c r="T43" s="521"/>
      <c r="U43" s="522"/>
    </row>
    <row r="44" spans="1:21" outlineLevel="1">
      <c r="A44" s="154"/>
      <c r="B44" s="248"/>
      <c r="C44" s="248"/>
      <c r="D44" s="248"/>
      <c r="E44" s="248"/>
      <c r="F44" s="248"/>
      <c r="G44" s="248"/>
      <c r="I44" s="520"/>
      <c r="J44" s="521"/>
      <c r="K44" s="521"/>
      <c r="L44" s="521"/>
      <c r="M44" s="521"/>
      <c r="N44" s="522"/>
      <c r="P44" s="520"/>
      <c r="Q44" s="521"/>
      <c r="R44" s="521"/>
      <c r="S44" s="521"/>
      <c r="T44" s="521"/>
      <c r="U44" s="522"/>
    </row>
    <row r="45" spans="1:21" outlineLevel="1">
      <c r="A45" s="154"/>
      <c r="B45" s="248"/>
      <c r="C45" s="248"/>
      <c r="D45" s="248"/>
      <c r="E45" s="248"/>
      <c r="F45" s="248"/>
      <c r="G45" s="248"/>
      <c r="I45" s="523"/>
      <c r="J45" s="524"/>
      <c r="K45" s="524"/>
      <c r="L45" s="524"/>
      <c r="M45" s="524"/>
      <c r="N45" s="525"/>
      <c r="P45" s="523"/>
      <c r="Q45" s="524"/>
      <c r="R45" s="524"/>
      <c r="S45" s="524"/>
      <c r="T45" s="524"/>
      <c r="U45" s="525"/>
    </row>
    <row r="46" spans="1:21" outlineLevel="1">
      <c r="A46" s="154"/>
      <c r="B46" s="248"/>
      <c r="C46" s="248"/>
      <c r="D46" s="248"/>
      <c r="E46" s="248"/>
      <c r="F46" s="248"/>
      <c r="G46" s="248"/>
    </row>
    <row r="47" spans="1:21">
      <c r="A47" s="154"/>
      <c r="B47" s="155"/>
    </row>
    <row r="48" spans="1:21" ht="15">
      <c r="A48" s="12" t="s">
        <v>336</v>
      </c>
    </row>
    <row r="49" spans="1:54" ht="15" outlineLevel="1">
      <c r="A49" s="12"/>
      <c r="AV49" s="295">
        <f>100*AW49</f>
        <v>9.6618357487922718E-2</v>
      </c>
      <c r="AW49" s="294">
        <f>1/45/23</f>
        <v>9.6618357487922714E-4</v>
      </c>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364">
        <f>'Option_1 Workings'!F25/-1000000</f>
        <v>-5.4858979999999997</v>
      </c>
      <c r="F54" s="364">
        <f>'Option_1 Workings'!G25/-1000000</f>
        <v>-6.4661</v>
      </c>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-5.4858979999999997</v>
      </c>
      <c r="F64" s="23">
        <f t="shared" ref="F64:BB64" si="3">SUM(F54:F63)</f>
        <v>-6.4661</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365">
        <f>'Option_1 Workings'!F30/-1000000</f>
        <v>-0.81037120000000007</v>
      </c>
      <c r="F70" s="365">
        <f>'Option_1 Workings'!G30/-1000000</f>
        <v>-0.88855743999999992</v>
      </c>
      <c r="G70" s="365">
        <f>'Option_1 Workings'!H30/-1000000</f>
        <v>-0.88855743999999992</v>
      </c>
      <c r="H70" s="365">
        <f>'Option_1 Workings'!I30/-1000000</f>
        <v>-0.98238092999999993</v>
      </c>
      <c r="I70" s="365">
        <f>'Option_1 Workings'!J30/-1000000</f>
        <v>-0.98238092999999993</v>
      </c>
      <c r="J70" s="365">
        <f t="shared" ref="J70:S70" si="4">I70</f>
        <v>-0.98238092999999993</v>
      </c>
      <c r="K70" s="365">
        <f t="shared" si="4"/>
        <v>-0.98238092999999993</v>
      </c>
      <c r="L70" s="365">
        <f t="shared" si="4"/>
        <v>-0.98238092999999993</v>
      </c>
      <c r="M70" s="365">
        <f t="shared" si="4"/>
        <v>-0.98238092999999993</v>
      </c>
      <c r="N70" s="365">
        <f t="shared" si="4"/>
        <v>-0.98238092999999993</v>
      </c>
      <c r="O70" s="365">
        <f t="shared" si="4"/>
        <v>-0.98238092999999993</v>
      </c>
      <c r="P70" s="365">
        <f t="shared" si="4"/>
        <v>-0.98238092999999993</v>
      </c>
      <c r="Q70" s="365">
        <f t="shared" si="4"/>
        <v>-0.98238092999999993</v>
      </c>
      <c r="R70" s="365">
        <f t="shared" si="4"/>
        <v>-0.98238092999999993</v>
      </c>
      <c r="S70" s="365">
        <f t="shared" si="4"/>
        <v>-0.98238092999999993</v>
      </c>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-0.81037120000000007</v>
      </c>
      <c r="F71" s="21">
        <f t="shared" ref="F71:BB71" si="5">SUM(F66:F70)</f>
        <v>-0.88855743999999992</v>
      </c>
      <c r="G71" s="21">
        <f t="shared" si="5"/>
        <v>-0.88855743999999992</v>
      </c>
      <c r="H71" s="21">
        <f t="shared" si="5"/>
        <v>-0.98238092999999993</v>
      </c>
      <c r="I71" s="21">
        <f t="shared" si="5"/>
        <v>-0.98238092999999993</v>
      </c>
      <c r="J71" s="21">
        <f t="shared" si="5"/>
        <v>-0.98238092999999993</v>
      </c>
      <c r="K71" s="21">
        <f t="shared" si="5"/>
        <v>-0.98238092999999993</v>
      </c>
      <c r="L71" s="21">
        <f t="shared" si="5"/>
        <v>-0.98238092999999993</v>
      </c>
      <c r="M71" s="21">
        <f t="shared" si="5"/>
        <v>-0.98238092999999993</v>
      </c>
      <c r="N71" s="21">
        <f t="shared" si="5"/>
        <v>-0.98238092999999993</v>
      </c>
      <c r="O71" s="21">
        <f t="shared" si="5"/>
        <v>-0.98238092999999993</v>
      </c>
      <c r="P71" s="21">
        <f t="shared" si="5"/>
        <v>-0.98238092999999993</v>
      </c>
      <c r="Q71" s="21">
        <f t="shared" si="5"/>
        <v>-0.98238092999999993</v>
      </c>
      <c r="R71" s="21">
        <f t="shared" si="5"/>
        <v>-0.98238092999999993</v>
      </c>
      <c r="S71" s="21">
        <f t="shared" si="5"/>
        <v>-0.98238092999999993</v>
      </c>
      <c r="T71" s="21">
        <f t="shared" si="5"/>
        <v>0</v>
      </c>
      <c r="U71" s="21">
        <f t="shared" si="5"/>
        <v>0</v>
      </c>
      <c r="V71" s="21">
        <f t="shared" si="5"/>
        <v>0</v>
      </c>
      <c r="W71" s="21">
        <f t="shared" si="5"/>
        <v>0</v>
      </c>
      <c r="X71" s="21">
        <f t="shared" si="5"/>
        <v>0</v>
      </c>
      <c r="Y71" s="21">
        <f t="shared" si="5"/>
        <v>0</v>
      </c>
      <c r="Z71" s="21">
        <f t="shared" si="5"/>
        <v>0</v>
      </c>
      <c r="AA71" s="21">
        <f t="shared" si="5"/>
        <v>0</v>
      </c>
      <c r="AB71" s="21">
        <f t="shared" si="5"/>
        <v>0</v>
      </c>
      <c r="AC71" s="21">
        <f t="shared" si="5"/>
        <v>0</v>
      </c>
      <c r="AD71" s="21">
        <f t="shared" si="5"/>
        <v>0</v>
      </c>
      <c r="AE71" s="21">
        <f t="shared" si="5"/>
        <v>0</v>
      </c>
      <c r="AF71" s="21">
        <f t="shared" si="5"/>
        <v>0</v>
      </c>
      <c r="AG71" s="21">
        <f t="shared" si="5"/>
        <v>0</v>
      </c>
      <c r="AH71" s="21">
        <f t="shared" si="5"/>
        <v>0</v>
      </c>
      <c r="AI71" s="21">
        <f t="shared" si="5"/>
        <v>0</v>
      </c>
      <c r="AJ71" s="21">
        <f t="shared" si="5"/>
        <v>0</v>
      </c>
      <c r="AK71" s="21">
        <f t="shared" si="5"/>
        <v>0</v>
      </c>
      <c r="AL71" s="21">
        <f t="shared" si="5"/>
        <v>0</v>
      </c>
      <c r="AM71" s="21">
        <f t="shared" si="5"/>
        <v>0</v>
      </c>
      <c r="AN71" s="21">
        <f t="shared" si="5"/>
        <v>0</v>
      </c>
      <c r="AO71" s="21">
        <f t="shared" si="5"/>
        <v>0</v>
      </c>
      <c r="AP71" s="21">
        <f t="shared" si="5"/>
        <v>0</v>
      </c>
      <c r="AQ71" s="21">
        <f t="shared" si="5"/>
        <v>0</v>
      </c>
      <c r="AR71" s="21">
        <f t="shared" si="5"/>
        <v>0</v>
      </c>
      <c r="AS71" s="21">
        <f t="shared" si="5"/>
        <v>0</v>
      </c>
      <c r="AT71" s="21">
        <f t="shared" si="5"/>
        <v>0</v>
      </c>
      <c r="AU71" s="21">
        <f t="shared" si="5"/>
        <v>0</v>
      </c>
      <c r="AV71" s="21">
        <f t="shared" si="5"/>
        <v>0</v>
      </c>
      <c r="AW71" s="21">
        <f t="shared" si="5"/>
        <v>0</v>
      </c>
      <c r="AX71" s="21">
        <f t="shared" si="5"/>
        <v>0</v>
      </c>
      <c r="AY71" s="21">
        <f t="shared" si="5"/>
        <v>0</v>
      </c>
      <c r="AZ71" s="21">
        <f t="shared" si="5"/>
        <v>0</v>
      </c>
      <c r="BA71" s="21">
        <f t="shared" si="5"/>
        <v>0</v>
      </c>
      <c r="BB71" s="21">
        <f t="shared" si="5"/>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317">
        <v>-3374.3356627256499</v>
      </c>
      <c r="F76" s="317">
        <v>-3417.4561351269595</v>
      </c>
      <c r="G76" s="317">
        <v>-3448.2837136362527</v>
      </c>
      <c r="H76" s="317">
        <v>-3478.8324152302353</v>
      </c>
      <c r="I76" s="317">
        <v>-3520.8833835536966</v>
      </c>
      <c r="J76" s="317">
        <v>-3562.553404994107</v>
      </c>
      <c r="K76" s="317">
        <v>-3592.1868389070228</v>
      </c>
      <c r="L76" s="317">
        <v>-3633.1721285058888</v>
      </c>
      <c r="M76" s="317">
        <v>-3673.7974309940796</v>
      </c>
      <c r="N76" s="317">
        <v>-3702.5710499843576</v>
      </c>
      <c r="O76" s="317">
        <v>-3742.5507414030417</v>
      </c>
      <c r="P76" s="317">
        <v>-3782.1904431071748</v>
      </c>
      <c r="Q76" s="317">
        <v>-3821.4968083012782</v>
      </c>
      <c r="R76" s="317">
        <v>-3871.7643276042072</v>
      </c>
      <c r="S76" s="317">
        <v>-3910.3723193960609</v>
      </c>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6">SUM(E75:E76)</f>
        <v>-3374.3356627256499</v>
      </c>
      <c r="F77" s="23">
        <f t="shared" si="6"/>
        <v>-3417.4561351269595</v>
      </c>
      <c r="G77" s="23">
        <f t="shared" si="6"/>
        <v>-3448.2837136362527</v>
      </c>
      <c r="H77" s="23">
        <f t="shared" si="6"/>
        <v>-3478.8324152302353</v>
      </c>
      <c r="I77" s="23">
        <f t="shared" si="6"/>
        <v>-3520.8833835536966</v>
      </c>
      <c r="J77" s="23">
        <f t="shared" si="6"/>
        <v>-3562.553404994107</v>
      </c>
      <c r="K77" s="23">
        <f t="shared" si="6"/>
        <v>-3592.1868389070228</v>
      </c>
      <c r="L77" s="23">
        <f t="shared" si="6"/>
        <v>-3633.1721285058888</v>
      </c>
      <c r="M77" s="23">
        <f t="shared" si="6"/>
        <v>-3673.7974309940796</v>
      </c>
      <c r="N77" s="23">
        <f t="shared" si="6"/>
        <v>-3702.5710499843576</v>
      </c>
      <c r="O77" s="23">
        <f t="shared" si="6"/>
        <v>-3742.5507414030417</v>
      </c>
      <c r="P77" s="23">
        <f t="shared" si="6"/>
        <v>-3782.1904431071748</v>
      </c>
      <c r="Q77" s="23">
        <f t="shared" si="6"/>
        <v>-3821.4968083012782</v>
      </c>
      <c r="R77" s="23">
        <f t="shared" si="6"/>
        <v>-3871.7643276042072</v>
      </c>
      <c r="S77" s="23">
        <f t="shared" si="6"/>
        <v>-3910.3723193960609</v>
      </c>
      <c r="T77" s="23">
        <f t="shared" si="6"/>
        <v>0</v>
      </c>
      <c r="U77" s="23">
        <f t="shared" si="6"/>
        <v>0</v>
      </c>
      <c r="V77" s="23">
        <f t="shared" si="6"/>
        <v>0</v>
      </c>
      <c r="W77" s="23">
        <f t="shared" si="6"/>
        <v>0</v>
      </c>
      <c r="X77" s="23">
        <f t="shared" si="6"/>
        <v>0</v>
      </c>
      <c r="Y77" s="23">
        <f t="shared" si="6"/>
        <v>0</v>
      </c>
      <c r="Z77" s="23">
        <f t="shared" si="6"/>
        <v>0</v>
      </c>
      <c r="AA77" s="23">
        <f t="shared" si="6"/>
        <v>0</v>
      </c>
      <c r="AB77" s="23">
        <f t="shared" si="6"/>
        <v>0</v>
      </c>
      <c r="AC77" s="23">
        <f t="shared" si="6"/>
        <v>0</v>
      </c>
      <c r="AD77" s="23">
        <f t="shared" si="6"/>
        <v>0</v>
      </c>
      <c r="AE77" s="23">
        <f t="shared" si="6"/>
        <v>0</v>
      </c>
      <c r="AF77" s="23">
        <f t="shared" si="6"/>
        <v>0</v>
      </c>
      <c r="AG77" s="23">
        <f t="shared" si="6"/>
        <v>0</v>
      </c>
      <c r="AH77" s="23">
        <f t="shared" si="6"/>
        <v>0</v>
      </c>
      <c r="AI77" s="23">
        <f t="shared" si="6"/>
        <v>0</v>
      </c>
      <c r="AJ77" s="23">
        <f t="shared" si="6"/>
        <v>0</v>
      </c>
      <c r="AK77" s="23">
        <f t="shared" ref="AK77:BB77" si="7">SUM(AK75:AK76)</f>
        <v>0</v>
      </c>
      <c r="AL77" s="23">
        <f t="shared" si="7"/>
        <v>0</v>
      </c>
      <c r="AM77" s="23">
        <f t="shared" si="7"/>
        <v>0</v>
      </c>
      <c r="AN77" s="23">
        <f t="shared" si="7"/>
        <v>0</v>
      </c>
      <c r="AO77" s="23">
        <f t="shared" si="7"/>
        <v>0</v>
      </c>
      <c r="AP77" s="23">
        <f t="shared" si="7"/>
        <v>0</v>
      </c>
      <c r="AQ77" s="23">
        <f t="shared" si="7"/>
        <v>0</v>
      </c>
      <c r="AR77" s="23">
        <f t="shared" si="7"/>
        <v>0</v>
      </c>
      <c r="AS77" s="23">
        <f t="shared" si="7"/>
        <v>0</v>
      </c>
      <c r="AT77" s="23">
        <f t="shared" si="7"/>
        <v>0</v>
      </c>
      <c r="AU77" s="23">
        <f t="shared" si="7"/>
        <v>0</v>
      </c>
      <c r="AV77" s="23">
        <f t="shared" si="7"/>
        <v>0</v>
      </c>
      <c r="AW77" s="23">
        <f t="shared" si="7"/>
        <v>0</v>
      </c>
      <c r="AX77" s="23">
        <f t="shared" si="7"/>
        <v>0</v>
      </c>
      <c r="AY77" s="23">
        <f t="shared" si="7"/>
        <v>0</v>
      </c>
      <c r="AZ77" s="23">
        <f t="shared" si="7"/>
        <v>0</v>
      </c>
      <c r="BA77" s="23">
        <f t="shared" si="7"/>
        <v>0</v>
      </c>
      <c r="BB77" s="255">
        <f t="shared" si="7"/>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8">$B$20</f>
        <v>0.33700000000000002</v>
      </c>
      <c r="G81" s="129">
        <f t="shared" si="8"/>
        <v>0.33700000000000002</v>
      </c>
      <c r="H81" s="129">
        <f t="shared" si="8"/>
        <v>0.33700000000000002</v>
      </c>
      <c r="I81" s="129">
        <f t="shared" si="8"/>
        <v>0.33700000000000002</v>
      </c>
      <c r="J81" s="129">
        <f t="shared" si="8"/>
        <v>0.33700000000000002</v>
      </c>
      <c r="K81" s="129">
        <f t="shared" si="8"/>
        <v>0.33700000000000002</v>
      </c>
      <c r="L81" s="129">
        <f t="shared" si="8"/>
        <v>0.33700000000000002</v>
      </c>
      <c r="M81" s="129">
        <f t="shared" si="8"/>
        <v>0.33700000000000002</v>
      </c>
      <c r="N81" s="129">
        <f t="shared" si="8"/>
        <v>0.33700000000000002</v>
      </c>
      <c r="O81" s="129">
        <f t="shared" si="8"/>
        <v>0.33700000000000002</v>
      </c>
      <c r="P81" s="129">
        <f t="shared" si="8"/>
        <v>0.33700000000000002</v>
      </c>
      <c r="Q81" s="129">
        <f t="shared" si="8"/>
        <v>0.33700000000000002</v>
      </c>
      <c r="R81" s="129">
        <f t="shared" si="8"/>
        <v>0.33700000000000002</v>
      </c>
      <c r="S81" s="129">
        <f t="shared" si="8"/>
        <v>0.33700000000000002</v>
      </c>
      <c r="T81" s="129">
        <f t="shared" si="8"/>
        <v>0.33700000000000002</v>
      </c>
      <c r="U81" s="129">
        <f t="shared" si="8"/>
        <v>0.33700000000000002</v>
      </c>
      <c r="V81" s="129">
        <f t="shared" si="8"/>
        <v>0.33700000000000002</v>
      </c>
      <c r="W81" s="129">
        <f t="shared" si="8"/>
        <v>0.33700000000000002</v>
      </c>
      <c r="X81" s="129">
        <f t="shared" si="8"/>
        <v>0.33700000000000002</v>
      </c>
      <c r="Y81" s="129">
        <f t="shared" si="8"/>
        <v>0.33700000000000002</v>
      </c>
      <c r="Z81" s="129">
        <f t="shared" si="8"/>
        <v>0.33700000000000002</v>
      </c>
      <c r="AA81" s="129">
        <f t="shared" si="8"/>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E64*E81</f>
        <v>-1.848747626</v>
      </c>
      <c r="F82" s="21">
        <f t="shared" ref="F82:BB82" si="9">F64*F81</f>
        <v>-2.1790757000000003</v>
      </c>
      <c r="G82" s="21">
        <f t="shared" si="9"/>
        <v>0</v>
      </c>
      <c r="H82" s="21">
        <f t="shared" si="9"/>
        <v>0</v>
      </c>
      <c r="I82" s="21">
        <f t="shared" si="9"/>
        <v>0</v>
      </c>
      <c r="J82" s="21">
        <f t="shared" si="9"/>
        <v>0</v>
      </c>
      <c r="K82" s="21">
        <f t="shared" si="9"/>
        <v>0</v>
      </c>
      <c r="L82" s="21">
        <f t="shared" si="9"/>
        <v>0</v>
      </c>
      <c r="M82" s="21">
        <f t="shared" si="9"/>
        <v>0</v>
      </c>
      <c r="N82" s="21">
        <f t="shared" si="9"/>
        <v>0</v>
      </c>
      <c r="O82" s="21">
        <f t="shared" si="9"/>
        <v>0</v>
      </c>
      <c r="P82" s="21">
        <f t="shared" si="9"/>
        <v>0</v>
      </c>
      <c r="Q82" s="21">
        <f t="shared" si="9"/>
        <v>0</v>
      </c>
      <c r="R82" s="21">
        <f t="shared" si="9"/>
        <v>0</v>
      </c>
      <c r="S82" s="21">
        <f t="shared" si="9"/>
        <v>0</v>
      </c>
      <c r="T82" s="21">
        <f t="shared" si="9"/>
        <v>0</v>
      </c>
      <c r="U82" s="21">
        <f t="shared" si="9"/>
        <v>0</v>
      </c>
      <c r="V82" s="21">
        <f t="shared" si="9"/>
        <v>0</v>
      </c>
      <c r="W82" s="21">
        <f t="shared" si="9"/>
        <v>0</v>
      </c>
      <c r="X82" s="21">
        <f t="shared" si="9"/>
        <v>0</v>
      </c>
      <c r="Y82" s="21">
        <f t="shared" si="9"/>
        <v>0</v>
      </c>
      <c r="Z82" s="21">
        <f t="shared" si="9"/>
        <v>0</v>
      </c>
      <c r="AA82" s="21">
        <f t="shared" si="9"/>
        <v>0</v>
      </c>
      <c r="AB82" s="21">
        <f t="shared" si="9"/>
        <v>0</v>
      </c>
      <c r="AC82" s="21">
        <f t="shared" si="9"/>
        <v>0</v>
      </c>
      <c r="AD82" s="21">
        <f t="shared" si="9"/>
        <v>0</v>
      </c>
      <c r="AE82" s="21">
        <f t="shared" si="9"/>
        <v>0</v>
      </c>
      <c r="AF82" s="21">
        <f t="shared" si="9"/>
        <v>0</v>
      </c>
      <c r="AG82" s="21">
        <f t="shared" si="9"/>
        <v>0</v>
      </c>
      <c r="AH82" s="21">
        <f t="shared" si="9"/>
        <v>0</v>
      </c>
      <c r="AI82" s="21">
        <f t="shared" si="9"/>
        <v>0</v>
      </c>
      <c r="AJ82" s="21">
        <f t="shared" si="9"/>
        <v>0</v>
      </c>
      <c r="AK82" s="21">
        <f t="shared" si="9"/>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360</v>
      </c>
      <c r="C83" t="s">
        <v>361</v>
      </c>
      <c r="D83" t="s">
        <v>346</v>
      </c>
      <c r="E83" s="21">
        <f>E64-E82</f>
        <v>-3.637150374</v>
      </c>
      <c r="F83" s="21">
        <f>F64-F82</f>
        <v>-4.2870242999999997</v>
      </c>
      <c r="G83" s="21">
        <f t="shared" ref="G83:BB83" si="10">G64-G82</f>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si="10"/>
        <v>0</v>
      </c>
      <c r="AL83" s="21">
        <f t="shared" si="10"/>
        <v>0</v>
      </c>
      <c r="AM83" s="21">
        <f t="shared" si="10"/>
        <v>0</v>
      </c>
      <c r="AN83" s="21">
        <f t="shared" si="10"/>
        <v>0</v>
      </c>
      <c r="AO83" s="21">
        <f t="shared" si="10"/>
        <v>0</v>
      </c>
      <c r="AP83" s="21">
        <f t="shared" si="10"/>
        <v>0</v>
      </c>
      <c r="AQ83" s="21">
        <f t="shared" si="10"/>
        <v>0</v>
      </c>
      <c r="AR83" s="21">
        <f t="shared" si="10"/>
        <v>0</v>
      </c>
      <c r="AS83" s="21">
        <f t="shared" si="10"/>
        <v>0</v>
      </c>
      <c r="AT83" s="21">
        <f t="shared" si="10"/>
        <v>0</v>
      </c>
      <c r="AU83" s="21">
        <f t="shared" si="10"/>
        <v>0</v>
      </c>
      <c r="AV83" s="21">
        <f t="shared" si="10"/>
        <v>0</v>
      </c>
      <c r="AW83" s="21">
        <f t="shared" si="10"/>
        <v>0</v>
      </c>
      <c r="AX83" s="21">
        <f t="shared" si="10"/>
        <v>0</v>
      </c>
      <c r="AY83" s="21">
        <f t="shared" si="10"/>
        <v>0</v>
      </c>
      <c r="AZ83" s="21">
        <f t="shared" si="10"/>
        <v>0</v>
      </c>
      <c r="BA83" s="21">
        <f t="shared" si="10"/>
        <v>0</v>
      </c>
      <c r="BB83" s="21">
        <f t="shared" si="10"/>
        <v>0</v>
      </c>
    </row>
    <row r="84" spans="1:54" ht="15.5" hidden="1" outlineLevel="3">
      <c r="A84" s="8"/>
      <c r="B84" t="s">
        <v>362</v>
      </c>
      <c r="C84" t="s">
        <v>363</v>
      </c>
      <c r="D84" t="s">
        <v>346</v>
      </c>
      <c r="E84" s="21"/>
      <c r="F84" s="21">
        <f>IF($E$82&lt;0,(IF(2050-E$80&lt;=0,0,(2/(2050-E$80+1))*(1-(SUM($E84:E84)/$E$82))*$E$82*'Fixed Data'!C$52)),0)</f>
        <v>-0.15406230216666666</v>
      </c>
      <c r="G84" s="21">
        <f>IF($E$82&lt;0,(IF(2050-F$80&lt;=0,0,(2/(2050-F$80+1))*(1-(SUM($E84:F84)/$E$82))*$E$82*'Fixed Data'!D$52)),0)</f>
        <v>-0.14736394120289853</v>
      </c>
      <c r="H84" s="21">
        <f>IF($E$82&lt;0,(IF(2050-G$80&lt;=0,0,(2/(2050-G$80+1))*(1-(SUM($E84:G84)/$E$82))*$E$82*'Fixed Data'!E$52)),0)</f>
        <v>-0.14066558023913042</v>
      </c>
      <c r="I84" s="21">
        <f>IF($E$82&lt;0,(IF(2050-H$80&lt;=0,0,(2/(2050-H$80+1))*(1-(SUM($E84:H84)/$E$82))*$E$82*'Fixed Data'!F$52)),0)</f>
        <v>-0.13396721927536231</v>
      </c>
      <c r="J84" s="21">
        <f>IF($E$82&lt;0,(IF(2050-I$80&lt;=0,0,(2/(2050-I$80+1))*(1-(SUM($E84:I84)/$E$82))*$E$82*'Fixed Data'!G$52)),0)</f>
        <v>-0.12726885831159421</v>
      </c>
      <c r="K84" s="21">
        <f>IF($E$82&lt;0,(IF(2050-J$80&lt;=0,0,(2/(2050-J$80+1))*(1-(SUM($E84:J84)/$E$82))*$E$82*'Fixed Data'!H$52)),0)</f>
        <v>-0.12057049734782611</v>
      </c>
      <c r="L84" s="21">
        <f>IF($E$82&lt;0,(IF(2050-K$80&lt;=0,0,(2/(2050-K$80+1))*(1-(SUM($E84:K84)/$E$82))*$E$82*'Fixed Data'!I$52)),0)</f>
        <v>-0.11387213638405796</v>
      </c>
      <c r="M84" s="21">
        <f>IF($E$82&lt;0,(IF(2050-L$80&lt;=0,0,(2/(2050-L$80+1))*(1-(SUM($E84:L84)/$E$82))*$E$82*'Fixed Data'!J$52)),0)</f>
        <v>-0.10717377542028984</v>
      </c>
      <c r="N84" s="21">
        <f>IF($E$82&lt;0,(IF(2050-M$80&lt;=0,0,(2/(2050-M$80+1))*(1-(SUM($E84:M84)/$E$82))*$E$82*'Fixed Data'!K$52)),0)</f>
        <v>-0.10047541445652172</v>
      </c>
      <c r="O84" s="21">
        <f>IF($E$82&lt;0,(IF(2050-N$80&lt;=0,0,(2/(2050-N$80+1))*(1-(SUM($E84:N84)/$E$82))*$E$82*'Fixed Data'!L$52)),0)</f>
        <v>-9.3777053492753629E-2</v>
      </c>
      <c r="P84" s="21">
        <f>IF($E$82&lt;0,(IF(2050-O$80&lt;=0,0,(2/(2050-O$80+1))*(1-(SUM($E84:O84)/$E$82))*$E$82*'Fixed Data'!M$52)),0)</f>
        <v>-8.7078692528985507E-2</v>
      </c>
      <c r="Q84" s="21">
        <f>IF($E$82&lt;0,(IF(2050-P$80&lt;=0,0,(2/(2050-P$80+1))*(1-(SUM($E84:P84)/$E$82))*$E$82*'Fixed Data'!N$52)),0)</f>
        <v>-8.03803315652174E-2</v>
      </c>
      <c r="R84" s="21">
        <f>IF($E$82&lt;0,(IF(2050-Q$80&lt;=0,0,(2/(2050-Q$80+1))*(1-(SUM($E84:Q84)/$E$82))*$E$82*'Fixed Data'!O$52)),0)</f>
        <v>-7.3681970601449293E-2</v>
      </c>
      <c r="S84" s="21">
        <f>IF($E$82&lt;0,(IF(2050-R$80&lt;=0,0,(2/(2050-R$80+1))*(1-(SUM($E84:R84)/$E$82))*$E$82*'Fixed Data'!P$52)),0)</f>
        <v>-6.6983609637681157E-2</v>
      </c>
      <c r="T84" s="21">
        <f>IF($E$82&lt;0,(IF(2050-S$80&lt;=0,0,(2/(2050-S$80+1))*(1-(SUM($E84:S84)/$E$82))*$E$82*'Fixed Data'!Q$52)),0)</f>
        <v>-6.0285248673913029E-2</v>
      </c>
      <c r="U84" s="21">
        <f>IF($E$82&lt;0,(IF(2050-T$80&lt;=0,0,(2/(2050-T$80+1))*(1-(SUM($E84:T84)/$E$82))*$E$82*'Fixed Data'!R$52)),0)</f>
        <v>-5.3586887710144936E-2</v>
      </c>
      <c r="V84" s="21">
        <f>IF($E$82&lt;0,(IF(2050-U$80&lt;=0,0,(2/(2050-U$80+1))*(1-(SUM($E84:U84)/$E$82))*$E$82*'Fixed Data'!S$52)),0)</f>
        <v>-4.6888526746376814E-2</v>
      </c>
      <c r="W84" s="21">
        <f>IF($E$82&lt;0,(IF(2050-V$80&lt;=0,0,(2/(2050-V$80+1))*(1-(SUM($E84:V84)/$E$82))*$E$82*'Fixed Data'!T$52)),0)</f>
        <v>-4.0190165782608749E-2</v>
      </c>
      <c r="X84" s="21">
        <f>IF($E$82&lt;0,(IF(2050-W$80&lt;=0,0,(2/(2050-W$80+1))*(1-(SUM($E84:W84)/$E$82))*$E$82*'Fixed Data'!U$52)),0)</f>
        <v>-3.3491804818840586E-2</v>
      </c>
      <c r="Y84" s="21">
        <f>IF($E$82&lt;0,(IF(2050-X$80&lt;=0,0,(2/(2050-X$80+1))*(1-(SUM($E84:X84)/$E$82))*$E$82*'Fixed Data'!V$52)),0)</f>
        <v>-2.6793443855072503E-2</v>
      </c>
      <c r="Z84" s="21">
        <f>IF($E$82&lt;0,(IF(2050-Y$80&lt;=0,0,(2/(2050-Y$80+1))*(1-(SUM($E84:Y84)/$E$82))*$E$82*'Fixed Data'!W$52)),0)</f>
        <v>-2.0095082891304333E-2</v>
      </c>
      <c r="AA84" s="21">
        <f>IF($E$82&lt;0,(IF(2050-Z$80&lt;=0,0,(2/(2050-Z$80+1))*(1-(SUM($E84:Z84)/$E$82))*$E$82*'Fixed Data'!X$52)),0)</f>
        <v>-1.3396721927536291E-2</v>
      </c>
      <c r="AB84" s="21">
        <f>IF($E$82&lt;0,(IF(2050-AA$80&lt;=0,0,(2/(2050-AA$80+1))*(1-(SUM($E84:AA84)/$E$82))*$E$82*'Fixed Data'!Y$52)),0)</f>
        <v>-6.6983609637681456E-3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-0.18948484347826089</v>
      </c>
      <c r="H85" s="21">
        <f>IF($F$82&lt;0,(IF(2050-G$80&lt;=0,0,(2/(2050-G$80+1))*(1-(SUM($E85:G85)/$F$82))*$F$82*'Fixed Data'!E$52)),0)</f>
        <v>-0.18087189604743087</v>
      </c>
      <c r="I85" s="21">
        <f>IF($F$82&lt;0,(IF(2050-H$80&lt;=0,0,(2/(2050-H$80+1))*(1-(SUM($E85:H85)/$F$82))*$F$82*'Fixed Data'!F$52)),0)</f>
        <v>-0.17225894861660079</v>
      </c>
      <c r="J85" s="21">
        <f>IF($F$82&lt;0,(IF(2050-I$80&lt;=0,0,(2/(2050-I$80+1))*(1-(SUM($E85:I85)/$F$82))*$F$82*'Fixed Data'!G$52)),0)</f>
        <v>-0.1636460011857708</v>
      </c>
      <c r="K85" s="21">
        <f>IF($F$82&lt;0,(IF(2050-J$80&lt;=0,0,(2/(2050-J$80+1))*(1-(SUM($E85:J85)/$F$82))*$F$82*'Fixed Data'!H$52)),0)</f>
        <v>-0.15503305375494073</v>
      </c>
      <c r="L85" s="21">
        <f>IF($F$82&lt;0,(IF(2050-K$80&lt;=0,0,(2/(2050-K$80+1))*(1-(SUM($E85:K85)/$F$82))*$F$82*'Fixed Data'!I$52)),0)</f>
        <v>-0.1464201063241107</v>
      </c>
      <c r="M85" s="21">
        <f>IF($F$82&lt;0,(IF(2050-L$80&lt;=0,0,(2/(2050-L$80+1))*(1-(SUM($E85:L85)/$F$82))*$F$82*'Fixed Data'!J$52)),0)</f>
        <v>-0.13780715889328063</v>
      </c>
      <c r="N85" s="21">
        <f>IF($F$82&lt;0,(IF(2050-M$80&lt;=0,0,(2/(2050-M$80+1))*(1-(SUM($E85:M85)/$F$82))*$F$82*'Fixed Data'!K$52)),0)</f>
        <v>-0.12919421146245064</v>
      </c>
      <c r="O85" s="21">
        <f>IF($F$82&lt;0,(IF(2050-N$80&lt;=0,0,(2/(2050-N$80+1))*(1-(SUM($E85:N85)/$F$82))*$F$82*'Fixed Data'!L$52)),0)</f>
        <v>-0.12058126403162059</v>
      </c>
      <c r="P85" s="21">
        <f>IF($F$82&lt;0,(IF(2050-O$80&lt;=0,0,(2/(2050-O$80+1))*(1-(SUM($E85:O85)/$F$82))*$F$82*'Fixed Data'!M$52)),0)</f>
        <v>-0.11196831660079053</v>
      </c>
      <c r="Q85" s="21">
        <f>IF($F$82&lt;0,(IF(2050-P$80&lt;=0,0,(2/(2050-P$80+1))*(1-(SUM($E85:P85)/$F$82))*$F$82*'Fixed Data'!N$52)),0)</f>
        <v>-0.10335536916996049</v>
      </c>
      <c r="R85" s="21">
        <f>IF($F$82&lt;0,(IF(2050-Q$80&lt;=0,0,(2/(2050-Q$80+1))*(1-(SUM($E85:Q85)/$F$82))*$F$82*'Fixed Data'!O$52)),0)</f>
        <v>-9.4742421739130459E-2</v>
      </c>
      <c r="S85" s="21">
        <f>IF($F$82&lt;0,(IF(2050-R$80&lt;=0,0,(2/(2050-R$80+1))*(1-(SUM($E85:R85)/$F$82))*$F$82*'Fixed Data'!P$52)),0)</f>
        <v>-8.6129474308300438E-2</v>
      </c>
      <c r="T85" s="21">
        <f>IF($F$82&lt;0,(IF(2050-S$80&lt;=0,0,(2/(2050-S$80+1))*(1-(SUM($E85:S85)/$F$82))*$F$82*'Fixed Data'!Q$52)),0)</f>
        <v>-7.7516526877470363E-2</v>
      </c>
      <c r="U85" s="21">
        <f>IF($F$82&lt;0,(IF(2050-T$80&lt;=0,0,(2/(2050-T$80+1))*(1-(SUM($E85:T85)/$F$82))*$F$82*'Fixed Data'!R$52)),0)</f>
        <v>-6.8903579446640301E-2</v>
      </c>
      <c r="V85" s="21">
        <f>IF($F$82&lt;0,(IF(2050-U$80&lt;=0,0,(2/(2050-U$80+1))*(1-(SUM($E85:U85)/$F$82))*$F$82*'Fixed Data'!S$52)),0)</f>
        <v>-6.0290632015810239E-2</v>
      </c>
      <c r="W85" s="21">
        <f>IF($F$82&lt;0,(IF(2050-V$80&lt;=0,0,(2/(2050-V$80+1))*(1-(SUM($E85:V85)/$F$82))*$F$82*'Fixed Data'!T$52)),0)</f>
        <v>-5.1677684584980219E-2</v>
      </c>
      <c r="X85" s="21">
        <f>IF($F$82&lt;0,(IF(2050-W$80&lt;=0,0,(2/(2050-W$80+1))*(1-(SUM($E85:W85)/$F$82))*$F$82*'Fixed Data'!U$52)),0)</f>
        <v>-4.3064737154150198E-2</v>
      </c>
      <c r="Y85" s="21">
        <f>IF($F$82&lt;0,(IF(2050-X$80&lt;=0,0,(2/(2050-X$80+1))*(1-(SUM($E85:X85)/$F$82))*$F$82*'Fixed Data'!V$52)),0)</f>
        <v>-3.4451789723320157E-2</v>
      </c>
      <c r="Z85" s="21">
        <f>IF($F$82&lt;0,(IF(2050-Y$80&lt;=0,0,(2/(2050-Y$80+1))*(1-(SUM($E85:Y85)/$F$82))*$F$82*'Fixed Data'!W$52)),0)</f>
        <v>-2.5838842292489974E-2</v>
      </c>
      <c r="AA85" s="21">
        <f>IF($F$82&lt;0,(IF(2050-Z$80&lt;=0,0,(2/(2050-Z$80+1))*(1-(SUM($E85:Z85)/$F$82))*$F$82*'Fixed Data'!X$52)),0)</f>
        <v>-1.7225894861660141E-2</v>
      </c>
      <c r="AB85" s="21">
        <f>IF($F$82&lt;0,(IF(2050-AA$80&lt;=0,0,(2/(2050-AA$80+1))*(1-(SUM($E85:AA85)/$F$82))*$F$82*'Fixed Data'!Y$52)),0)</f>
        <v>-8.6129474308299907E-3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1">SUM(F84:F127)</f>
        <v>-0.15406230216666666</v>
      </c>
      <c r="G128" s="21">
        <f t="shared" si="11"/>
        <v>-0.33684878468115942</v>
      </c>
      <c r="H128" s="21">
        <f t="shared" si="11"/>
        <v>-0.32153747628656126</v>
      </c>
      <c r="I128" s="21">
        <f t="shared" si="11"/>
        <v>-0.30622616789196311</v>
      </c>
      <c r="J128" s="21">
        <f t="shared" si="11"/>
        <v>-0.29091485949736501</v>
      </c>
      <c r="K128" s="21">
        <f t="shared" si="11"/>
        <v>-0.27560355110276685</v>
      </c>
      <c r="L128" s="21">
        <f t="shared" si="11"/>
        <v>-0.26029224270816864</v>
      </c>
      <c r="M128" s="21">
        <f t="shared" si="11"/>
        <v>-0.24498093431357049</v>
      </c>
      <c r="N128" s="21">
        <f t="shared" si="11"/>
        <v>-0.22966962591897236</v>
      </c>
      <c r="O128" s="21">
        <f t="shared" si="11"/>
        <v>-0.21435831752437423</v>
      </c>
      <c r="P128" s="21">
        <f t="shared" si="11"/>
        <v>-0.19904700912977602</v>
      </c>
      <c r="Q128" s="21">
        <f t="shared" si="11"/>
        <v>-0.18373570073517789</v>
      </c>
      <c r="R128" s="21">
        <f t="shared" si="11"/>
        <v>-0.16842439234057976</v>
      </c>
      <c r="S128" s="21">
        <f t="shared" si="11"/>
        <v>-0.15311308394598161</v>
      </c>
      <c r="T128" s="21">
        <f t="shared" si="11"/>
        <v>-0.1378017755513834</v>
      </c>
      <c r="U128" s="21">
        <f t="shared" si="11"/>
        <v>-0.12249046715678524</v>
      </c>
      <c r="V128" s="21">
        <f t="shared" si="11"/>
        <v>-0.10717915876218706</v>
      </c>
      <c r="W128" s="21">
        <f t="shared" si="11"/>
        <v>-9.186785036758896E-2</v>
      </c>
      <c r="X128" s="21">
        <f t="shared" si="11"/>
        <v>-7.6556541972990777E-2</v>
      </c>
      <c r="Y128" s="21">
        <f t="shared" si="11"/>
        <v>-6.1245233578392663E-2</v>
      </c>
      <c r="Z128" s="21">
        <f t="shared" si="11"/>
        <v>-4.5933925183794307E-2</v>
      </c>
      <c r="AA128" s="21">
        <f t="shared" si="11"/>
        <v>-3.0622616789196432E-2</v>
      </c>
      <c r="AB128" s="21">
        <f t="shared" si="11"/>
        <v>-1.5311308394598136E-2</v>
      </c>
      <c r="AC128" s="21">
        <f t="shared" si="11"/>
        <v>0</v>
      </c>
      <c r="AD128" s="21">
        <f t="shared" si="11"/>
        <v>0</v>
      </c>
      <c r="AE128" s="21">
        <f t="shared" si="11"/>
        <v>0</v>
      </c>
      <c r="AF128" s="21">
        <f t="shared" si="11"/>
        <v>0</v>
      </c>
      <c r="AG128" s="21">
        <f t="shared" si="11"/>
        <v>0</v>
      </c>
      <c r="AH128" s="21">
        <f t="shared" si="11"/>
        <v>0</v>
      </c>
      <c r="AI128" s="21">
        <f t="shared" si="11"/>
        <v>0</v>
      </c>
      <c r="AJ128" s="21">
        <f t="shared" si="11"/>
        <v>0</v>
      </c>
      <c r="AK128" s="21">
        <f t="shared" si="11"/>
        <v>0</v>
      </c>
      <c r="AL128" s="21">
        <f t="shared" si="11"/>
        <v>0</v>
      </c>
      <c r="AM128" s="21">
        <f t="shared" si="11"/>
        <v>0</v>
      </c>
      <c r="AN128" s="21">
        <f t="shared" si="11"/>
        <v>0</v>
      </c>
      <c r="AO128" s="21">
        <f t="shared" si="11"/>
        <v>0</v>
      </c>
      <c r="AP128" s="21">
        <f t="shared" si="11"/>
        <v>0</v>
      </c>
      <c r="AQ128" s="21">
        <f t="shared" si="11"/>
        <v>0</v>
      </c>
      <c r="AR128" s="21">
        <f t="shared" si="11"/>
        <v>0</v>
      </c>
      <c r="AS128" s="21">
        <f t="shared" si="11"/>
        <v>0</v>
      </c>
      <c r="AT128" s="21">
        <f t="shared" si="11"/>
        <v>0</v>
      </c>
      <c r="AU128" s="21">
        <f t="shared" si="11"/>
        <v>0</v>
      </c>
      <c r="AV128" s="21">
        <f t="shared" si="11"/>
        <v>0</v>
      </c>
      <c r="AW128" s="21">
        <f t="shared" si="11"/>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-1.848747626</v>
      </c>
      <c r="G129" s="21">
        <f t="shared" ref="G129:AW129" si="12">F131</f>
        <v>-3.8737610238333335</v>
      </c>
      <c r="H129" s="21">
        <f t="shared" si="12"/>
        <v>-3.5369122391521741</v>
      </c>
      <c r="I129" s="21">
        <f t="shared" si="12"/>
        <v>-3.2153747628656131</v>
      </c>
      <c r="J129" s="21">
        <f t="shared" si="12"/>
        <v>-2.90914859497365</v>
      </c>
      <c r="K129" s="21">
        <f t="shared" si="12"/>
        <v>-2.6182337354762848</v>
      </c>
      <c r="L129" s="21">
        <f t="shared" si="12"/>
        <v>-2.342630184373518</v>
      </c>
      <c r="M129" s="21">
        <f t="shared" si="12"/>
        <v>-2.0823379416653491</v>
      </c>
      <c r="N129" s="21">
        <f t="shared" si="12"/>
        <v>-1.8373570073517786</v>
      </c>
      <c r="O129" s="21">
        <f t="shared" si="12"/>
        <v>-1.6076873814328063</v>
      </c>
      <c r="P129" s="21">
        <f t="shared" si="12"/>
        <v>-1.3933290639084321</v>
      </c>
      <c r="Q129" s="21">
        <f t="shared" si="12"/>
        <v>-1.1942820547786561</v>
      </c>
      <c r="R129" s="21">
        <f t="shared" si="12"/>
        <v>-1.0105463540434783</v>
      </c>
      <c r="S129" s="21">
        <f t="shared" si="12"/>
        <v>-0.84212196170289855</v>
      </c>
      <c r="T129" s="21">
        <f t="shared" si="12"/>
        <v>-0.68900887775691699</v>
      </c>
      <c r="U129" s="21">
        <f t="shared" si="12"/>
        <v>-0.55120710220553359</v>
      </c>
      <c r="V129" s="21">
        <f t="shared" si="12"/>
        <v>-0.42871663504874835</v>
      </c>
      <c r="W129" s="21">
        <f t="shared" si="12"/>
        <v>-0.32153747628656126</v>
      </c>
      <c r="X129" s="21">
        <f t="shared" si="12"/>
        <v>-0.2296696259189723</v>
      </c>
      <c r="Y129" s="21">
        <f t="shared" si="12"/>
        <v>-0.15311308394598153</v>
      </c>
      <c r="Z129" s="21">
        <f t="shared" si="12"/>
        <v>-9.1867850367588863E-2</v>
      </c>
      <c r="AA129" s="21">
        <f t="shared" si="12"/>
        <v>-4.5933925183794556E-2</v>
      </c>
      <c r="AB129" s="21">
        <f t="shared" si="12"/>
        <v>-1.5311308394598124E-2</v>
      </c>
      <c r="AC129" s="21">
        <f t="shared" si="12"/>
        <v>0</v>
      </c>
      <c r="AD129" s="21">
        <f t="shared" si="12"/>
        <v>0</v>
      </c>
      <c r="AE129" s="21">
        <f t="shared" si="12"/>
        <v>0</v>
      </c>
      <c r="AF129" s="21">
        <f t="shared" si="12"/>
        <v>0</v>
      </c>
      <c r="AG129" s="21">
        <f t="shared" si="12"/>
        <v>0</v>
      </c>
      <c r="AH129" s="21">
        <f t="shared" si="12"/>
        <v>0</v>
      </c>
      <c r="AI129" s="21">
        <f t="shared" si="12"/>
        <v>0</v>
      </c>
      <c r="AJ129" s="21">
        <f t="shared" si="12"/>
        <v>0</v>
      </c>
      <c r="AK129" s="21">
        <f t="shared" si="12"/>
        <v>0</v>
      </c>
      <c r="AL129" s="21">
        <f t="shared" si="12"/>
        <v>0</v>
      </c>
      <c r="AM129" s="21">
        <f t="shared" si="12"/>
        <v>0</v>
      </c>
      <c r="AN129" s="21">
        <f t="shared" si="12"/>
        <v>0</v>
      </c>
      <c r="AO129" s="21">
        <f t="shared" si="12"/>
        <v>0</v>
      </c>
      <c r="AP129" s="21">
        <f t="shared" si="12"/>
        <v>0</v>
      </c>
      <c r="AQ129" s="21">
        <f t="shared" si="12"/>
        <v>0</v>
      </c>
      <c r="AR129" s="21">
        <f t="shared" si="12"/>
        <v>0</v>
      </c>
      <c r="AS129" s="21">
        <f t="shared" si="12"/>
        <v>0</v>
      </c>
      <c r="AT129" s="21">
        <f t="shared" si="12"/>
        <v>0</v>
      </c>
      <c r="AU129" s="21">
        <f t="shared" si="12"/>
        <v>0</v>
      </c>
      <c r="AV129" s="21">
        <f t="shared" si="12"/>
        <v>0</v>
      </c>
      <c r="AW129" s="21">
        <f t="shared" si="12"/>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-1.7790104176289456</v>
      </c>
      <c r="F130" s="21">
        <f>F131*(1/(1+'Fixed Data'!$B$10))</f>
        <v>-3.7276376287849633</v>
      </c>
      <c r="G130" s="21">
        <f>G131*(1/(1+'Fixed Data'!$B$10))</f>
        <v>-3.4034952262819234</v>
      </c>
      <c r="H130" s="21">
        <f>H131*(1/(1+'Fixed Data'!$B$10))</f>
        <v>-3.0940865693472031</v>
      </c>
      <c r="I130" s="21">
        <f>I131*(1/(1+'Fixed Data'!$B$10))</f>
        <v>-2.7994116579808028</v>
      </c>
      <c r="J130" s="21">
        <f>J131*(1/(1+'Fixed Data'!$B$10))</f>
        <v>-2.5194704921827222</v>
      </c>
      <c r="K130" s="21">
        <f>K131*(1/(1+'Fixed Data'!$B$10))</f>
        <v>-2.2542630719529622</v>
      </c>
      <c r="L130" s="21">
        <f>L131*(1/(1+'Fixed Data'!$B$10))</f>
        <v>-2.0037893972915217</v>
      </c>
      <c r="M130" s="21">
        <f>M131*(1/(1+'Fixed Data'!$B$10))</f>
        <v>-1.7680494681984016</v>
      </c>
      <c r="N130" s="21">
        <f>N131*(1/(1+'Fixed Data'!$B$10))</f>
        <v>-1.5470432846736013</v>
      </c>
      <c r="O130" s="21">
        <f>O131*(1/(1+'Fixed Data'!$B$10))</f>
        <v>-1.3407708467171211</v>
      </c>
      <c r="P130" s="21">
        <f>P131*(1/(1+'Fixed Data'!$B$10))</f>
        <v>-1.149232154328961</v>
      </c>
      <c r="Q130" s="21">
        <f>Q131*(1/(1+'Fixed Data'!$B$10))</f>
        <v>-0.97242720750912082</v>
      </c>
      <c r="R130" s="21">
        <f>R131*(1/(1+'Fixed Data'!$B$10))</f>
        <v>-0.81035600625760074</v>
      </c>
      <c r="S130" s="21">
        <f>S131*(1/(1+'Fixed Data'!$B$10))</f>
        <v>-0.66301855057440062</v>
      </c>
      <c r="T130" s="21">
        <f>T131*(1/(1+'Fixed Data'!$B$10))</f>
        <v>-0.53041484045952048</v>
      </c>
      <c r="U130" s="21">
        <f>U131*(1/(1+'Fixed Data'!$B$10))</f>
        <v>-0.41254487591296035</v>
      </c>
      <c r="V130" s="21">
        <f>V131*(1/(1+'Fixed Data'!$B$10))</f>
        <v>-0.30940865693472025</v>
      </c>
      <c r="W130" s="21">
        <f>W131*(1/(1+'Fixed Data'!$B$10))</f>
        <v>-0.22100618352480017</v>
      </c>
      <c r="X130" s="21">
        <f>X131*(1/(1+'Fixed Data'!$B$10))</f>
        <v>-0.14733745568320011</v>
      </c>
      <c r="Y130" s="21">
        <f>Y131*(1/(1+'Fixed Data'!$B$10))</f>
        <v>-8.840247340992001E-2</v>
      </c>
      <c r="Z130" s="21">
        <f>Z131*(1/(1+'Fixed Data'!$B$10))</f>
        <v>-4.4201236704960123E-2</v>
      </c>
      <c r="AA130" s="21">
        <f>AA131*(1/(1+'Fixed Data'!$B$10))</f>
        <v>-1.4733745568319983E-2</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3">E82-E128+E129</f>
        <v>-1.848747626</v>
      </c>
      <c r="F131" s="21">
        <f t="shared" si="13"/>
        <v>-3.8737610238333335</v>
      </c>
      <c r="G131" s="21">
        <f t="shared" si="13"/>
        <v>-3.5369122391521741</v>
      </c>
      <c r="H131" s="21">
        <f t="shared" si="13"/>
        <v>-3.2153747628656131</v>
      </c>
      <c r="I131" s="21">
        <f t="shared" si="13"/>
        <v>-2.90914859497365</v>
      </c>
      <c r="J131" s="21">
        <f t="shared" si="13"/>
        <v>-2.6182337354762848</v>
      </c>
      <c r="K131" s="21">
        <f t="shared" si="13"/>
        <v>-2.342630184373518</v>
      </c>
      <c r="L131" s="21">
        <f t="shared" si="13"/>
        <v>-2.0823379416653491</v>
      </c>
      <c r="M131" s="21">
        <f t="shared" si="13"/>
        <v>-1.8373570073517786</v>
      </c>
      <c r="N131" s="21">
        <f t="shared" si="13"/>
        <v>-1.6076873814328063</v>
      </c>
      <c r="O131" s="21">
        <f t="shared" si="13"/>
        <v>-1.3933290639084321</v>
      </c>
      <c r="P131" s="21">
        <f t="shared" si="13"/>
        <v>-1.1942820547786561</v>
      </c>
      <c r="Q131" s="21">
        <f t="shared" si="13"/>
        <v>-1.0105463540434783</v>
      </c>
      <c r="R131" s="21">
        <f t="shared" si="13"/>
        <v>-0.84212196170289855</v>
      </c>
      <c r="S131" s="21">
        <f t="shared" si="13"/>
        <v>-0.68900887775691699</v>
      </c>
      <c r="T131" s="21">
        <f t="shared" si="13"/>
        <v>-0.55120710220553359</v>
      </c>
      <c r="U131" s="21">
        <f t="shared" si="13"/>
        <v>-0.42871663504874835</v>
      </c>
      <c r="V131" s="21">
        <f t="shared" si="13"/>
        <v>-0.32153747628656126</v>
      </c>
      <c r="W131" s="21">
        <f t="shared" si="13"/>
        <v>-0.2296696259189723</v>
      </c>
      <c r="X131" s="21">
        <f t="shared" si="13"/>
        <v>-0.15311308394598153</v>
      </c>
      <c r="Y131" s="21">
        <f t="shared" si="13"/>
        <v>-9.1867850367588863E-2</v>
      </c>
      <c r="Z131" s="21">
        <f t="shared" si="13"/>
        <v>-4.5933925183794556E-2</v>
      </c>
      <c r="AA131" s="21">
        <f t="shared" si="13"/>
        <v>-1.5311308394598124E-2</v>
      </c>
      <c r="AB131" s="21">
        <f t="shared" si="13"/>
        <v>0</v>
      </c>
      <c r="AC131" s="21">
        <f t="shared" si="13"/>
        <v>0</v>
      </c>
      <c r="AD131" s="21">
        <f t="shared" si="13"/>
        <v>0</v>
      </c>
      <c r="AE131" s="21">
        <f t="shared" si="13"/>
        <v>0</v>
      </c>
      <c r="AF131" s="21">
        <f t="shared" si="13"/>
        <v>0</v>
      </c>
      <c r="AG131" s="21">
        <f t="shared" si="13"/>
        <v>0</v>
      </c>
      <c r="AH131" s="21">
        <f t="shared" si="13"/>
        <v>0</v>
      </c>
      <c r="AI131" s="21">
        <f t="shared" si="13"/>
        <v>0</v>
      </c>
      <c r="AJ131" s="21">
        <f t="shared" si="13"/>
        <v>0</v>
      </c>
      <c r="AK131" s="21">
        <f t="shared" si="13"/>
        <v>0</v>
      </c>
      <c r="AL131" s="21">
        <f t="shared" si="13"/>
        <v>0</v>
      </c>
      <c r="AM131" s="21">
        <f t="shared" si="13"/>
        <v>0</v>
      </c>
      <c r="AN131" s="21">
        <f t="shared" si="13"/>
        <v>0</v>
      </c>
      <c r="AO131" s="21">
        <f t="shared" si="13"/>
        <v>0</v>
      </c>
      <c r="AP131" s="21">
        <f t="shared" si="13"/>
        <v>0</v>
      </c>
      <c r="AQ131" s="21">
        <f t="shared" si="13"/>
        <v>0</v>
      </c>
      <c r="AR131" s="21">
        <f t="shared" si="13"/>
        <v>0</v>
      </c>
      <c r="AS131" s="21">
        <f t="shared" si="13"/>
        <v>0</v>
      </c>
      <c r="AT131" s="21">
        <f t="shared" si="13"/>
        <v>0</v>
      </c>
      <c r="AU131" s="21">
        <f t="shared" si="13"/>
        <v>0</v>
      </c>
      <c r="AV131" s="21">
        <f t="shared" si="13"/>
        <v>0</v>
      </c>
      <c r="AW131" s="21">
        <f t="shared" si="13"/>
        <v>0</v>
      </c>
      <c r="AX131" s="21">
        <f t="shared" si="13"/>
        <v>0</v>
      </c>
      <c r="AY131" s="21">
        <f t="shared" si="13"/>
        <v>0</v>
      </c>
      <c r="AZ131" s="21">
        <f t="shared" si="13"/>
        <v>0</v>
      </c>
      <c r="BA131" s="21">
        <f t="shared" si="13"/>
        <v>0</v>
      </c>
      <c r="BB131" s="21">
        <f t="shared" si="13"/>
        <v>0</v>
      </c>
    </row>
    <row r="132" spans="1:54" ht="14.5" outlineLevel="2">
      <c r="A132" s="8"/>
      <c r="B132" t="s">
        <v>418</v>
      </c>
      <c r="C132" t="s">
        <v>419</v>
      </c>
      <c r="D132" t="s">
        <v>346</v>
      </c>
      <c r="E132" s="21">
        <f>AVERAGE(E129:E130)*'Fixed Data'!$B$10</f>
        <v>-3.4868604185527334E-2</v>
      </c>
      <c r="F132" s="21">
        <f>AVERAGE(F129:F130)*'Fixed Data'!$B$10</f>
        <v>-0.10929715099378527</v>
      </c>
      <c r="G132" s="21">
        <f>AVERAGE(G129:G130)*'Fixed Data'!$B$10</f>
        <v>-0.14263422250225902</v>
      </c>
      <c r="H132" s="21">
        <f>AVERAGE(H129:H130)*'Fixed Data'!$B$10</f>
        <v>-0.12996757664658778</v>
      </c>
      <c r="I132" s="21">
        <f>AVERAGE(I129:I130)*'Fixed Data'!$B$10</f>
        <v>-0.11788981384858975</v>
      </c>
      <c r="J132" s="21">
        <f>AVERAGE(J129:J130)*'Fixed Data'!$B$10</f>
        <v>-0.10640093410826489</v>
      </c>
      <c r="K132" s="21">
        <f>AVERAGE(K129:K130)*'Fixed Data'!$B$10</f>
        <v>-9.5500937425613233E-2</v>
      </c>
      <c r="L132" s="21">
        <f>AVERAGE(L129:L130)*'Fixed Data'!$B$10</f>
        <v>-8.5189823800634779E-2</v>
      </c>
      <c r="M132" s="21">
        <f>AVERAGE(M129:M130)*'Fixed Data'!$B$10</f>
        <v>-7.5467593233329508E-2</v>
      </c>
      <c r="N132" s="21">
        <f>AVERAGE(N129:N130)*'Fixed Data'!$B$10</f>
        <v>-6.6334245723697449E-2</v>
      </c>
      <c r="O132" s="21">
        <f>AVERAGE(O129:O130)*'Fixed Data'!$B$10</f>
        <v>-5.7789781271738574E-2</v>
      </c>
      <c r="P132" s="21">
        <f>AVERAGE(P129:P130)*'Fixed Data'!$B$10</f>
        <v>-4.9834199877452905E-2</v>
      </c>
      <c r="Q132" s="21">
        <f>AVERAGE(Q129:Q130)*'Fixed Data'!$B$10</f>
        <v>-4.2467501540840426E-2</v>
      </c>
      <c r="R132" s="21">
        <f>AVERAGE(R129:R130)*'Fixed Data'!$B$10</f>
        <v>-3.5689686261901145E-2</v>
      </c>
      <c r="S132" s="21">
        <f>AVERAGE(S129:S130)*'Fixed Data'!$B$10</f>
        <v>-2.9500754040635062E-2</v>
      </c>
      <c r="T132" s="21">
        <f>AVERAGE(T129:T130)*'Fixed Data'!$B$10</f>
        <v>-2.390070487704217E-2</v>
      </c>
      <c r="U132" s="21">
        <f>AVERAGE(U129:U130)*'Fixed Data'!$B$10</f>
        <v>-1.8889538771122483E-2</v>
      </c>
      <c r="V132" s="21">
        <f>AVERAGE(V129:V130)*'Fixed Data'!$B$10</f>
        <v>-1.4467255722875985E-2</v>
      </c>
      <c r="W132" s="21">
        <f>AVERAGE(W129:W130)*'Fixed Data'!$B$10</f>
        <v>-1.0633855732302683E-2</v>
      </c>
      <c r="X132" s="21">
        <f>AVERAGE(X129:X130)*'Fixed Data'!$B$10</f>
        <v>-7.3893387994025794E-3</v>
      </c>
      <c r="Y132" s="21">
        <f>AVERAGE(Y129:Y130)*'Fixed Data'!$B$10</f>
        <v>-4.7337049241756701E-3</v>
      </c>
      <c r="Z132" s="21">
        <f>AVERAGE(Z129:Z130)*'Fixed Data'!$B$10</f>
        <v>-2.6669541066219604E-3</v>
      </c>
      <c r="AA132" s="21">
        <f>AVERAGE(AA129:AA130)*'Fixed Data'!$B$10</f>
        <v>-1.1890863467414448E-3</v>
      </c>
      <c r="AB132" s="21">
        <f>AVERAGE(AB129:AB130)*'Fixed Data'!$B$10</f>
        <v>-3.0010164453412322E-4</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-3.4868604185527334E-2</v>
      </c>
      <c r="F133" s="21">
        <f t="shared" ref="F133:BB133" si="14">F128+F132</f>
        <v>-0.26335945316045195</v>
      </c>
      <c r="G133" s="21">
        <f t="shared" si="14"/>
        <v>-0.47948300718341841</v>
      </c>
      <c r="H133" s="21">
        <f t="shared" si="14"/>
        <v>-0.45150505293314902</v>
      </c>
      <c r="I133" s="21">
        <f t="shared" si="14"/>
        <v>-0.42411598174055287</v>
      </c>
      <c r="J133" s="21">
        <f t="shared" si="14"/>
        <v>-0.39731579360562991</v>
      </c>
      <c r="K133" s="21">
        <f t="shared" si="14"/>
        <v>-0.37110448852838007</v>
      </c>
      <c r="L133" s="21">
        <f t="shared" si="14"/>
        <v>-0.34548206650880342</v>
      </c>
      <c r="M133" s="21">
        <f t="shared" si="14"/>
        <v>-0.32044852754690001</v>
      </c>
      <c r="N133" s="21">
        <f t="shared" si="14"/>
        <v>-0.29600387164266984</v>
      </c>
      <c r="O133" s="21">
        <f t="shared" si="14"/>
        <v>-0.27214809879611279</v>
      </c>
      <c r="P133" s="21">
        <f t="shared" si="14"/>
        <v>-0.24888120900722893</v>
      </c>
      <c r="Q133" s="21">
        <f t="shared" si="14"/>
        <v>-0.22620320227601831</v>
      </c>
      <c r="R133" s="21">
        <f t="shared" si="14"/>
        <v>-0.2041140786024809</v>
      </c>
      <c r="S133" s="21">
        <f t="shared" si="14"/>
        <v>-0.18261383798661668</v>
      </c>
      <c r="T133" s="21">
        <f t="shared" si="14"/>
        <v>-0.16170248042842555</v>
      </c>
      <c r="U133" s="21">
        <f t="shared" si="14"/>
        <v>-0.14138000592790773</v>
      </c>
      <c r="V133" s="21">
        <f t="shared" si="14"/>
        <v>-0.12164641448506304</v>
      </c>
      <c r="W133" s="21">
        <f t="shared" si="14"/>
        <v>-0.10250170609989165</v>
      </c>
      <c r="X133" s="21">
        <f t="shared" si="14"/>
        <v>-8.3945880772393358E-2</v>
      </c>
      <c r="Y133" s="21">
        <f t="shared" si="14"/>
        <v>-6.5978938502568335E-2</v>
      </c>
      <c r="Z133" s="21">
        <f t="shared" si="14"/>
        <v>-4.8600879290416267E-2</v>
      </c>
      <c r="AA133" s="21">
        <f t="shared" si="14"/>
        <v>-3.1811703135937876E-2</v>
      </c>
      <c r="AB133" s="21">
        <f t="shared" si="14"/>
        <v>-1.5611410039132259E-2</v>
      </c>
      <c r="AC133" s="21">
        <f t="shared" si="14"/>
        <v>0</v>
      </c>
      <c r="AD133" s="21">
        <f t="shared" si="14"/>
        <v>0</v>
      </c>
      <c r="AE133" s="21">
        <f t="shared" si="14"/>
        <v>0</v>
      </c>
      <c r="AF133" s="21">
        <f t="shared" si="14"/>
        <v>0</v>
      </c>
      <c r="AG133" s="21">
        <f t="shared" si="14"/>
        <v>0</v>
      </c>
      <c r="AH133" s="21">
        <f t="shared" si="14"/>
        <v>0</v>
      </c>
      <c r="AI133" s="21">
        <f t="shared" si="14"/>
        <v>0</v>
      </c>
      <c r="AJ133" s="21">
        <f t="shared" si="14"/>
        <v>0</v>
      </c>
      <c r="AK133" s="21">
        <f t="shared" si="14"/>
        <v>0</v>
      </c>
      <c r="AL133" s="21">
        <f t="shared" si="14"/>
        <v>0</v>
      </c>
      <c r="AM133" s="21">
        <f t="shared" si="14"/>
        <v>0</v>
      </c>
      <c r="AN133" s="21">
        <f t="shared" si="14"/>
        <v>0</v>
      </c>
      <c r="AO133" s="21">
        <f t="shared" si="14"/>
        <v>0</v>
      </c>
      <c r="AP133" s="21">
        <f t="shared" si="14"/>
        <v>0</v>
      </c>
      <c r="AQ133" s="21">
        <f t="shared" si="14"/>
        <v>0</v>
      </c>
      <c r="AR133" s="21">
        <f t="shared" si="14"/>
        <v>0</v>
      </c>
      <c r="AS133" s="21">
        <f t="shared" si="14"/>
        <v>0</v>
      </c>
      <c r="AT133" s="21">
        <f t="shared" si="14"/>
        <v>0</v>
      </c>
      <c r="AU133" s="21">
        <f t="shared" si="14"/>
        <v>0</v>
      </c>
      <c r="AV133" s="21">
        <f t="shared" si="14"/>
        <v>0</v>
      </c>
      <c r="AW133" s="21">
        <f t="shared" si="14"/>
        <v>0</v>
      </c>
      <c r="AX133" s="21">
        <f t="shared" si="14"/>
        <v>0</v>
      </c>
      <c r="AY133" s="21">
        <f t="shared" si="14"/>
        <v>0</v>
      </c>
      <c r="AZ133" s="21">
        <f t="shared" si="14"/>
        <v>0</v>
      </c>
      <c r="BA133" s="21">
        <f t="shared" si="14"/>
        <v>0</v>
      </c>
      <c r="BB133" s="21">
        <f t="shared" si="14"/>
        <v>0</v>
      </c>
    </row>
    <row r="134" spans="1:54" ht="14" outlineLevel="2" thickBot="1">
      <c r="A134" s="139"/>
      <c r="B134" s="142" t="s">
        <v>422</v>
      </c>
      <c r="C134" s="143" t="s">
        <v>545</v>
      </c>
      <c r="D134" s="243"/>
      <c r="E134" s="245">
        <f t="shared" ref="E134:AJ134" si="15">E83+E77+E71</f>
        <v>-3378.7831842996502</v>
      </c>
      <c r="F134" s="245">
        <f t="shared" si="15"/>
        <v>-3422.6317168669598</v>
      </c>
      <c r="G134" s="245">
        <f t="shared" si="15"/>
        <v>-3449.1722710762529</v>
      </c>
      <c r="H134" s="245">
        <f t="shared" si="15"/>
        <v>-3479.8147961602353</v>
      </c>
      <c r="I134" s="245">
        <f t="shared" si="15"/>
        <v>-3521.8657644836967</v>
      </c>
      <c r="J134" s="245">
        <f t="shared" si="15"/>
        <v>-3563.5357859241071</v>
      </c>
      <c r="K134" s="245">
        <f t="shared" si="15"/>
        <v>-3593.1692198370229</v>
      </c>
      <c r="L134" s="245">
        <f t="shared" si="15"/>
        <v>-3634.1545094358889</v>
      </c>
      <c r="M134" s="245">
        <f t="shared" si="15"/>
        <v>-3674.7798119240797</v>
      </c>
      <c r="N134" s="245">
        <f t="shared" si="15"/>
        <v>-3703.5534309143577</v>
      </c>
      <c r="O134" s="245">
        <f t="shared" si="15"/>
        <v>-3743.5331223330418</v>
      </c>
      <c r="P134" s="245">
        <f t="shared" si="15"/>
        <v>-3783.1728240371749</v>
      </c>
      <c r="Q134" s="245">
        <f t="shared" si="15"/>
        <v>-3822.4791892312783</v>
      </c>
      <c r="R134" s="245">
        <f t="shared" si="15"/>
        <v>-3872.7467085342073</v>
      </c>
      <c r="S134" s="245">
        <f t="shared" si="15"/>
        <v>-3911.354700326061</v>
      </c>
      <c r="T134" s="245">
        <f t="shared" si="15"/>
        <v>0</v>
      </c>
      <c r="U134" s="245">
        <f t="shared" si="15"/>
        <v>0</v>
      </c>
      <c r="V134" s="245">
        <f t="shared" si="15"/>
        <v>0</v>
      </c>
      <c r="W134" s="245">
        <f t="shared" si="15"/>
        <v>0</v>
      </c>
      <c r="X134" s="245">
        <f t="shared" si="15"/>
        <v>0</v>
      </c>
      <c r="Y134" s="245">
        <f t="shared" si="15"/>
        <v>0</v>
      </c>
      <c r="Z134" s="245">
        <f t="shared" si="15"/>
        <v>0</v>
      </c>
      <c r="AA134" s="245">
        <f t="shared" si="15"/>
        <v>0</v>
      </c>
      <c r="AB134" s="245">
        <f t="shared" si="15"/>
        <v>0</v>
      </c>
      <c r="AC134" s="245">
        <f t="shared" si="15"/>
        <v>0</v>
      </c>
      <c r="AD134" s="245">
        <f t="shared" si="15"/>
        <v>0</v>
      </c>
      <c r="AE134" s="245">
        <f t="shared" si="15"/>
        <v>0</v>
      </c>
      <c r="AF134" s="245">
        <f t="shared" si="15"/>
        <v>0</v>
      </c>
      <c r="AG134" s="245">
        <f t="shared" si="15"/>
        <v>0</v>
      </c>
      <c r="AH134" s="245">
        <f t="shared" si="15"/>
        <v>0</v>
      </c>
      <c r="AI134" s="245">
        <f t="shared" si="15"/>
        <v>0</v>
      </c>
      <c r="AJ134" s="245">
        <f t="shared" si="15"/>
        <v>0</v>
      </c>
      <c r="AK134" s="245">
        <f t="shared" ref="AK134:BB134" si="16">AK83+AK77+AK71</f>
        <v>0</v>
      </c>
      <c r="AL134" s="245">
        <f t="shared" si="16"/>
        <v>0</v>
      </c>
      <c r="AM134" s="245">
        <f t="shared" si="16"/>
        <v>0</v>
      </c>
      <c r="AN134" s="245">
        <f t="shared" si="16"/>
        <v>0</v>
      </c>
      <c r="AO134" s="245">
        <f t="shared" si="16"/>
        <v>0</v>
      </c>
      <c r="AP134" s="245">
        <f t="shared" si="16"/>
        <v>0</v>
      </c>
      <c r="AQ134" s="245">
        <f t="shared" si="16"/>
        <v>0</v>
      </c>
      <c r="AR134" s="245">
        <f t="shared" si="16"/>
        <v>0</v>
      </c>
      <c r="AS134" s="245">
        <f t="shared" si="16"/>
        <v>0</v>
      </c>
      <c r="AT134" s="245">
        <f t="shared" si="16"/>
        <v>0</v>
      </c>
      <c r="AU134" s="245">
        <f t="shared" si="16"/>
        <v>0</v>
      </c>
      <c r="AV134" s="245">
        <f t="shared" si="16"/>
        <v>0</v>
      </c>
      <c r="AW134" s="245">
        <f t="shared" si="16"/>
        <v>0</v>
      </c>
      <c r="AX134" s="245">
        <f t="shared" si="16"/>
        <v>0</v>
      </c>
      <c r="AY134" s="245">
        <f t="shared" si="16"/>
        <v>0</v>
      </c>
      <c r="AZ134" s="245">
        <f t="shared" si="16"/>
        <v>0</v>
      </c>
      <c r="BA134" s="245">
        <f t="shared" si="16"/>
        <v>0</v>
      </c>
      <c r="BB134" s="245">
        <f t="shared" si="16"/>
        <v>0</v>
      </c>
    </row>
    <row r="135" spans="1:54" ht="14" outlineLevel="2" thickBot="1">
      <c r="A135" s="138"/>
      <c r="B135" s="140" t="s">
        <v>423</v>
      </c>
      <c r="C135" s="141"/>
      <c r="D135" s="244"/>
      <c r="E135" s="245">
        <f>E133+E134</f>
        <v>-3378.8180529038359</v>
      </c>
      <c r="F135" s="245">
        <f t="shared" ref="F135:AW135" si="17">F133+F134</f>
        <v>-3422.8950763201201</v>
      </c>
      <c r="G135" s="245">
        <f t="shared" si="17"/>
        <v>-3449.6517540834361</v>
      </c>
      <c r="H135" s="245">
        <f t="shared" si="17"/>
        <v>-3480.2663012131684</v>
      </c>
      <c r="I135" s="245">
        <f t="shared" si="17"/>
        <v>-3522.2898804654374</v>
      </c>
      <c r="J135" s="245">
        <f t="shared" si="17"/>
        <v>-3563.9331017177128</v>
      </c>
      <c r="K135" s="245">
        <f t="shared" si="17"/>
        <v>-3593.5403243255514</v>
      </c>
      <c r="L135" s="245">
        <f t="shared" si="17"/>
        <v>-3634.4999915023977</v>
      </c>
      <c r="M135" s="245">
        <f t="shared" si="17"/>
        <v>-3675.1002604516266</v>
      </c>
      <c r="N135" s="245">
        <f t="shared" si="17"/>
        <v>-3703.8494347860005</v>
      </c>
      <c r="O135" s="245">
        <f t="shared" si="17"/>
        <v>-3743.8052704318379</v>
      </c>
      <c r="P135" s="245">
        <f t="shared" si="17"/>
        <v>-3783.4217052461822</v>
      </c>
      <c r="Q135" s="245">
        <f t="shared" si="17"/>
        <v>-3822.7053924335542</v>
      </c>
      <c r="R135" s="245">
        <f t="shared" si="17"/>
        <v>-3872.9508226128096</v>
      </c>
      <c r="S135" s="245">
        <f t="shared" si="17"/>
        <v>-3911.5373141640475</v>
      </c>
      <c r="T135" s="245">
        <f t="shared" si="17"/>
        <v>-0.16170248042842555</v>
      </c>
      <c r="U135" s="245">
        <f t="shared" si="17"/>
        <v>-0.14138000592790773</v>
      </c>
      <c r="V135" s="245">
        <f t="shared" si="17"/>
        <v>-0.12164641448506304</v>
      </c>
      <c r="W135" s="245">
        <f t="shared" si="17"/>
        <v>-0.10250170609989165</v>
      </c>
      <c r="X135" s="245">
        <f t="shared" si="17"/>
        <v>-8.3945880772393358E-2</v>
      </c>
      <c r="Y135" s="245">
        <f t="shared" si="17"/>
        <v>-6.5978938502568335E-2</v>
      </c>
      <c r="Z135" s="245">
        <f t="shared" si="17"/>
        <v>-4.8600879290416267E-2</v>
      </c>
      <c r="AA135" s="245">
        <f t="shared" si="17"/>
        <v>-3.1811703135937876E-2</v>
      </c>
      <c r="AB135" s="245">
        <f t="shared" si="17"/>
        <v>-1.5611410039132259E-2</v>
      </c>
      <c r="AC135" s="245">
        <f t="shared" si="17"/>
        <v>0</v>
      </c>
      <c r="AD135" s="245">
        <f t="shared" si="17"/>
        <v>0</v>
      </c>
      <c r="AE135" s="245">
        <f t="shared" si="17"/>
        <v>0</v>
      </c>
      <c r="AF135" s="245">
        <f t="shared" si="17"/>
        <v>0</v>
      </c>
      <c r="AG135" s="245">
        <f t="shared" si="17"/>
        <v>0</v>
      </c>
      <c r="AH135" s="245">
        <f t="shared" si="17"/>
        <v>0</v>
      </c>
      <c r="AI135" s="245">
        <f t="shared" si="17"/>
        <v>0</v>
      </c>
      <c r="AJ135" s="245">
        <f t="shared" si="17"/>
        <v>0</v>
      </c>
      <c r="AK135" s="245">
        <f t="shared" si="17"/>
        <v>0</v>
      </c>
      <c r="AL135" s="245">
        <f t="shared" si="17"/>
        <v>0</v>
      </c>
      <c r="AM135" s="245">
        <f t="shared" si="17"/>
        <v>0</v>
      </c>
      <c r="AN135" s="245">
        <f t="shared" si="17"/>
        <v>0</v>
      </c>
      <c r="AO135" s="245">
        <f t="shared" si="17"/>
        <v>0</v>
      </c>
      <c r="AP135" s="245">
        <f t="shared" si="17"/>
        <v>0</v>
      </c>
      <c r="AQ135" s="245">
        <f t="shared" si="17"/>
        <v>0</v>
      </c>
      <c r="AR135" s="245">
        <f t="shared" si="17"/>
        <v>0</v>
      </c>
      <c r="AS135" s="245">
        <f t="shared" si="17"/>
        <v>0</v>
      </c>
      <c r="AT135" s="245">
        <f t="shared" si="17"/>
        <v>0</v>
      </c>
      <c r="AU135" s="245">
        <f t="shared" si="17"/>
        <v>0</v>
      </c>
      <c r="AV135" s="245">
        <f t="shared" si="17"/>
        <v>0</v>
      </c>
      <c r="AW135" s="245">
        <f t="shared" si="17"/>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546</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13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13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13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13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13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13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-3.6720189781855272</v>
      </c>
      <c r="F190" s="21">
        <f>(F133+F83)*F186</f>
        <v>-4.3965060417009196</v>
      </c>
      <c r="G190" s="21">
        <f t="shared" ref="G190:BB190" si="18">(G133+G83)*G186</f>
        <v>-0.44760251784958199</v>
      </c>
      <c r="H190" s="21">
        <f t="shared" si="18"/>
        <v>-0.4072316890653081</v>
      </c>
      <c r="I190" s="21">
        <f>(I133+I83)*I186</f>
        <v>-0.36959257593055445</v>
      </c>
      <c r="J190" s="21">
        <f t="shared" si="18"/>
        <v>-0.33452923698504</v>
      </c>
      <c r="K190" s="21">
        <f t="shared" si="18"/>
        <v>-0.30189374052333623</v>
      </c>
      <c r="L190" s="21">
        <f t="shared" si="18"/>
        <v>-0.27154578135428548</v>
      </c>
      <c r="M190" s="21">
        <f t="shared" si="18"/>
        <v>-0.24335231499159737</v>
      </c>
      <c r="N190" s="21">
        <f t="shared" si="18"/>
        <v>-0.21718720851226589</v>
      </c>
      <c r="O190" s="21">
        <f t="shared" si="18"/>
        <v>-0.19293090735191015</v>
      </c>
      <c r="P190" s="21">
        <f t="shared" si="18"/>
        <v>-0.1704701173372547</v>
      </c>
      <c r="Q190" s="21">
        <f t="shared" si="18"/>
        <v>-0.14969750128578641</v>
      </c>
      <c r="R190" s="21">
        <f t="shared" si="18"/>
        <v>-0.13051138953120422</v>
      </c>
      <c r="S190" s="21">
        <f t="shared" si="18"/>
        <v>-0.11281550376066637</v>
      </c>
      <c r="T190" s="21">
        <f t="shared" si="18"/>
        <v>-9.6518693576088346E-2</v>
      </c>
      <c r="U190" s="21">
        <f t="shared" si="18"/>
        <v>-8.153468521689608E-2</v>
      </c>
      <c r="V190" s="21">
        <f t="shared" si="18"/>
        <v>-6.7781841905742241E-2</v>
      </c>
      <c r="W190" s="21">
        <f t="shared" si="18"/>
        <v>-5.5182935301789277E-2</v>
      </c>
      <c r="X190" s="21">
        <f t="shared" si="18"/>
        <v>-4.3664927568290511E-2</v>
      </c>
      <c r="Y190" s="21">
        <f t="shared" si="18"/>
        <v>-3.3158763582406062E-2</v>
      </c>
      <c r="Z190" s="21">
        <f t="shared" si="18"/>
        <v>-2.3599172835502339E-2</v>
      </c>
      <c r="AA190" s="21">
        <f t="shared" si="18"/>
        <v>-1.4924480591650094E-2</v>
      </c>
      <c r="AB190" s="21">
        <f t="shared" si="18"/>
        <v>-7.076427890676848E-3</v>
      </c>
      <c r="AC190" s="21">
        <f t="shared" si="18"/>
        <v>0</v>
      </c>
      <c r="AD190" s="21">
        <f t="shared" si="18"/>
        <v>0</v>
      </c>
      <c r="AE190" s="21">
        <f t="shared" si="18"/>
        <v>0</v>
      </c>
      <c r="AF190" s="21">
        <f t="shared" si="18"/>
        <v>0</v>
      </c>
      <c r="AG190" s="21">
        <f t="shared" si="18"/>
        <v>0</v>
      </c>
      <c r="AH190" s="21">
        <f t="shared" si="18"/>
        <v>0</v>
      </c>
      <c r="AI190" s="21">
        <f t="shared" si="18"/>
        <v>0</v>
      </c>
      <c r="AJ190" s="21">
        <f t="shared" si="18"/>
        <v>0</v>
      </c>
      <c r="AK190" s="21">
        <f t="shared" si="18"/>
        <v>0</v>
      </c>
      <c r="AL190" s="21">
        <f t="shared" si="18"/>
        <v>0</v>
      </c>
      <c r="AM190" s="21">
        <f t="shared" si="18"/>
        <v>0</v>
      </c>
      <c r="AN190" s="21">
        <f t="shared" si="18"/>
        <v>0</v>
      </c>
      <c r="AO190" s="21">
        <f t="shared" si="18"/>
        <v>0</v>
      </c>
      <c r="AP190" s="21">
        <f t="shared" si="18"/>
        <v>0</v>
      </c>
      <c r="AQ190" s="21">
        <f t="shared" si="18"/>
        <v>0</v>
      </c>
      <c r="AR190" s="21">
        <f t="shared" si="18"/>
        <v>0</v>
      </c>
      <c r="AS190" s="21">
        <f t="shared" si="18"/>
        <v>0</v>
      </c>
      <c r="AT190" s="21">
        <f t="shared" si="18"/>
        <v>0</v>
      </c>
      <c r="AU190" s="21">
        <f t="shared" si="18"/>
        <v>0</v>
      </c>
      <c r="AV190" s="21">
        <f t="shared" si="18"/>
        <v>0</v>
      </c>
      <c r="AW190" s="21">
        <f t="shared" si="18"/>
        <v>0</v>
      </c>
      <c r="AX190" s="21">
        <f t="shared" si="18"/>
        <v>0</v>
      </c>
      <c r="AY190" s="21">
        <f t="shared" si="18"/>
        <v>0</v>
      </c>
      <c r="AZ190" s="21">
        <f t="shared" si="18"/>
        <v>0</v>
      </c>
      <c r="BA190" s="21">
        <f t="shared" si="18"/>
        <v>0</v>
      </c>
      <c r="BB190" s="21">
        <f t="shared" si="18"/>
        <v>0</v>
      </c>
    </row>
    <row r="191" spans="1:54" outlineLevel="2">
      <c r="A191" s="478"/>
      <c r="B191" s="150" t="s">
        <v>449</v>
      </c>
      <c r="C191" s="19"/>
      <c r="D191" s="135" t="s">
        <v>346</v>
      </c>
      <c r="E191" s="21">
        <f>E71*E186</f>
        <v>-0.81037120000000007</v>
      </c>
      <c r="F191" s="21">
        <f t="shared" ref="F191:BB191" si="19">F71*F186</f>
        <v>-0.85850960386473429</v>
      </c>
      <c r="G191" s="21">
        <f t="shared" si="19"/>
        <v>-0.82947787813017804</v>
      </c>
      <c r="H191" s="21">
        <f t="shared" si="19"/>
        <v>-0.88605131400086801</v>
      </c>
      <c r="I191" s="21">
        <f t="shared" si="19"/>
        <v>-0.85608822608779522</v>
      </c>
      <c r="J191" s="21">
        <f t="shared" si="19"/>
        <v>-0.82713838269352213</v>
      </c>
      <c r="K191" s="21">
        <f t="shared" si="19"/>
        <v>-0.79916751951064935</v>
      </c>
      <c r="L191" s="21">
        <f t="shared" si="19"/>
        <v>-0.77214253092816365</v>
      </c>
      <c r="M191" s="21">
        <f t="shared" si="19"/>
        <v>-0.74603143084846746</v>
      </c>
      <c r="N191" s="21">
        <f t="shared" si="19"/>
        <v>-0.72080331482943727</v>
      </c>
      <c r="O191" s="21">
        <f t="shared" si="19"/>
        <v>-0.6964283235067027</v>
      </c>
      <c r="P191" s="21">
        <f t="shared" si="19"/>
        <v>-0.67287760725285284</v>
      </c>
      <c r="Q191" s="21">
        <f t="shared" si="19"/>
        <v>-0.65012329203174191</v>
      </c>
      <c r="R191" s="21">
        <f t="shared" si="19"/>
        <v>-0.62813844640748029</v>
      </c>
      <c r="S191" s="21">
        <f t="shared" si="19"/>
        <v>-0.60689704966906299</v>
      </c>
      <c r="T191" s="21">
        <f t="shared" si="19"/>
        <v>0</v>
      </c>
      <c r="U191" s="21">
        <f t="shared" si="19"/>
        <v>0</v>
      </c>
      <c r="V191" s="21">
        <f t="shared" si="19"/>
        <v>0</v>
      </c>
      <c r="W191" s="21">
        <f t="shared" si="19"/>
        <v>0</v>
      </c>
      <c r="X191" s="21">
        <f t="shared" si="19"/>
        <v>0</v>
      </c>
      <c r="Y191" s="21">
        <f t="shared" si="19"/>
        <v>0</v>
      </c>
      <c r="Z191" s="21">
        <f t="shared" si="19"/>
        <v>0</v>
      </c>
      <c r="AA191" s="21">
        <f t="shared" si="19"/>
        <v>0</v>
      </c>
      <c r="AB191" s="21">
        <f t="shared" si="19"/>
        <v>0</v>
      </c>
      <c r="AC191" s="21">
        <f t="shared" si="19"/>
        <v>0</v>
      </c>
      <c r="AD191" s="21">
        <f t="shared" si="19"/>
        <v>0</v>
      </c>
      <c r="AE191" s="21">
        <f t="shared" si="19"/>
        <v>0</v>
      </c>
      <c r="AF191" s="21">
        <f t="shared" si="19"/>
        <v>0</v>
      </c>
      <c r="AG191" s="21">
        <f t="shared" si="19"/>
        <v>0</v>
      </c>
      <c r="AH191" s="21">
        <f t="shared" si="19"/>
        <v>0</v>
      </c>
      <c r="AI191" s="21">
        <f t="shared" si="19"/>
        <v>0</v>
      </c>
      <c r="AJ191" s="21">
        <f t="shared" si="19"/>
        <v>0</v>
      </c>
      <c r="AK191" s="21">
        <f t="shared" si="19"/>
        <v>0</v>
      </c>
      <c r="AL191" s="21">
        <f t="shared" si="19"/>
        <v>0</v>
      </c>
      <c r="AM191" s="21">
        <f t="shared" si="19"/>
        <v>0</v>
      </c>
      <c r="AN191" s="21">
        <f t="shared" si="19"/>
        <v>0</v>
      </c>
      <c r="AO191" s="21">
        <f t="shared" si="19"/>
        <v>0</v>
      </c>
      <c r="AP191" s="21">
        <f t="shared" si="19"/>
        <v>0</v>
      </c>
      <c r="AQ191" s="21">
        <f t="shared" si="19"/>
        <v>0</v>
      </c>
      <c r="AR191" s="21">
        <f t="shared" si="19"/>
        <v>0</v>
      </c>
      <c r="AS191" s="21">
        <f t="shared" si="19"/>
        <v>0</v>
      </c>
      <c r="AT191" s="21">
        <f t="shared" si="19"/>
        <v>0</v>
      </c>
      <c r="AU191" s="21">
        <f t="shared" si="19"/>
        <v>0</v>
      </c>
      <c r="AV191" s="21">
        <f t="shared" si="19"/>
        <v>0</v>
      </c>
      <c r="AW191" s="21">
        <f t="shared" si="19"/>
        <v>0</v>
      </c>
      <c r="AX191" s="21">
        <f t="shared" si="19"/>
        <v>0</v>
      </c>
      <c r="AY191" s="21">
        <f t="shared" si="19"/>
        <v>0</v>
      </c>
      <c r="AZ191" s="21">
        <f t="shared" si="19"/>
        <v>0</v>
      </c>
      <c r="BA191" s="21">
        <f t="shared" si="19"/>
        <v>0</v>
      </c>
      <c r="BB191" s="21">
        <f t="shared" si="19"/>
        <v>0</v>
      </c>
    </row>
    <row r="192" spans="1:54" outlineLevel="2">
      <c r="A192" s="478"/>
      <c r="B192" s="150" t="s">
        <v>547</v>
      </c>
      <c r="C192" s="19"/>
      <c r="D192" s="135" t="s">
        <v>346</v>
      </c>
      <c r="E192" s="21">
        <f>E77*E186</f>
        <v>-3374.3356627256499</v>
      </c>
      <c r="F192" s="21">
        <f t="shared" ref="F192:BB192" si="20">F77*F186</f>
        <v>-3301.8899856299126</v>
      </c>
      <c r="G192" s="21">
        <f t="shared" si="20"/>
        <v>-3219.0097445786396</v>
      </c>
      <c r="H192" s="21">
        <f t="shared" si="20"/>
        <v>-3137.7075211583797</v>
      </c>
      <c r="I192" s="21">
        <f t="shared" si="20"/>
        <v>-3068.2464592309202</v>
      </c>
      <c r="J192" s="21">
        <f t="shared" si="20"/>
        <v>-2999.5743725055067</v>
      </c>
      <c r="K192" s="21">
        <f t="shared" si="20"/>
        <v>-2922.2463079246927</v>
      </c>
      <c r="L192" s="21">
        <f t="shared" si="20"/>
        <v>-2855.6404516140196</v>
      </c>
      <c r="M192" s="21">
        <f t="shared" si="20"/>
        <v>-2789.9242242944774</v>
      </c>
      <c r="N192" s="21">
        <f t="shared" si="20"/>
        <v>-2716.6910561061432</v>
      </c>
      <c r="O192" s="21">
        <f t="shared" si="20"/>
        <v>-2653.1646318440726</v>
      </c>
      <c r="P192" s="21">
        <f t="shared" si="20"/>
        <v>-2590.5951325139863</v>
      </c>
      <c r="Q192" s="21">
        <f t="shared" si="20"/>
        <v>-2529.0027621989989</v>
      </c>
      <c r="R192" s="21">
        <f t="shared" si="20"/>
        <v>-2475.6221902609705</v>
      </c>
      <c r="S192" s="21">
        <f t="shared" si="20"/>
        <v>-2415.7568121248446</v>
      </c>
      <c r="T192" s="21">
        <f t="shared" si="20"/>
        <v>0</v>
      </c>
      <c r="U192" s="21">
        <f t="shared" si="20"/>
        <v>0</v>
      </c>
      <c r="V192" s="21">
        <f t="shared" si="20"/>
        <v>0</v>
      </c>
      <c r="W192" s="21">
        <f t="shared" si="20"/>
        <v>0</v>
      </c>
      <c r="X192" s="21">
        <f t="shared" si="20"/>
        <v>0</v>
      </c>
      <c r="Y192" s="21">
        <f t="shared" si="20"/>
        <v>0</v>
      </c>
      <c r="Z192" s="21">
        <f t="shared" si="20"/>
        <v>0</v>
      </c>
      <c r="AA192" s="21">
        <f t="shared" si="20"/>
        <v>0</v>
      </c>
      <c r="AB192" s="21">
        <f t="shared" si="20"/>
        <v>0</v>
      </c>
      <c r="AC192" s="21">
        <f t="shared" si="20"/>
        <v>0</v>
      </c>
      <c r="AD192" s="21">
        <f t="shared" si="20"/>
        <v>0</v>
      </c>
      <c r="AE192" s="21">
        <f t="shared" si="20"/>
        <v>0</v>
      </c>
      <c r="AF192" s="21">
        <f t="shared" si="20"/>
        <v>0</v>
      </c>
      <c r="AG192" s="21">
        <f t="shared" si="20"/>
        <v>0</v>
      </c>
      <c r="AH192" s="21">
        <f t="shared" si="20"/>
        <v>0</v>
      </c>
      <c r="AI192" s="21">
        <f t="shared" si="20"/>
        <v>0</v>
      </c>
      <c r="AJ192" s="21">
        <f t="shared" si="20"/>
        <v>0</v>
      </c>
      <c r="AK192" s="21">
        <f t="shared" si="20"/>
        <v>0</v>
      </c>
      <c r="AL192" s="21">
        <f t="shared" si="20"/>
        <v>0</v>
      </c>
      <c r="AM192" s="21">
        <f t="shared" si="20"/>
        <v>0</v>
      </c>
      <c r="AN192" s="21">
        <f t="shared" si="20"/>
        <v>0</v>
      </c>
      <c r="AO192" s="21">
        <f t="shared" si="20"/>
        <v>0</v>
      </c>
      <c r="AP192" s="21">
        <f t="shared" si="20"/>
        <v>0</v>
      </c>
      <c r="AQ192" s="21">
        <f t="shared" si="20"/>
        <v>0</v>
      </c>
      <c r="AR192" s="21">
        <f t="shared" si="20"/>
        <v>0</v>
      </c>
      <c r="AS192" s="21">
        <f t="shared" si="20"/>
        <v>0</v>
      </c>
      <c r="AT192" s="21">
        <f t="shared" si="20"/>
        <v>0</v>
      </c>
      <c r="AU192" s="21">
        <f t="shared" si="20"/>
        <v>0</v>
      </c>
      <c r="AV192" s="21">
        <f t="shared" si="20"/>
        <v>0</v>
      </c>
      <c r="AW192" s="21">
        <f t="shared" si="20"/>
        <v>0</v>
      </c>
      <c r="AX192" s="21">
        <f t="shared" si="20"/>
        <v>0</v>
      </c>
      <c r="AY192" s="21">
        <f t="shared" si="20"/>
        <v>0</v>
      </c>
      <c r="AZ192" s="21">
        <f t="shared" si="20"/>
        <v>0</v>
      </c>
      <c r="BA192" s="21">
        <f t="shared" si="20"/>
        <v>0</v>
      </c>
      <c r="BB192" s="21">
        <f t="shared" si="20"/>
        <v>0</v>
      </c>
    </row>
    <row r="193" spans="1:54" outlineLevel="2">
      <c r="A193" s="478"/>
      <c r="B193" s="150" t="s">
        <v>450</v>
      </c>
      <c r="C193" s="19"/>
      <c r="D193" s="135" t="s">
        <v>346</v>
      </c>
      <c r="E193" s="21">
        <f t="shared" ref="E193:AJ193" si="21">SUMIF($B$143:$B$154,"Environmental",E$143:E$154)*E186</f>
        <v>0</v>
      </c>
      <c r="F193" s="21">
        <f t="shared" si="21"/>
        <v>0</v>
      </c>
      <c r="G193" s="21">
        <f t="shared" si="21"/>
        <v>0</v>
      </c>
      <c r="H193" s="21">
        <f t="shared" si="21"/>
        <v>0</v>
      </c>
      <c r="I193" s="21">
        <f t="shared" si="21"/>
        <v>0</v>
      </c>
      <c r="J193" s="21">
        <f t="shared" si="21"/>
        <v>0</v>
      </c>
      <c r="K193" s="21">
        <f t="shared" si="21"/>
        <v>0</v>
      </c>
      <c r="L193" s="21">
        <f t="shared" si="21"/>
        <v>0</v>
      </c>
      <c r="M193" s="21">
        <f t="shared" si="21"/>
        <v>0</v>
      </c>
      <c r="N193" s="21">
        <f t="shared" si="21"/>
        <v>0</v>
      </c>
      <c r="O193" s="21">
        <f t="shared" si="21"/>
        <v>0</v>
      </c>
      <c r="P193" s="21">
        <f t="shared" si="21"/>
        <v>0</v>
      </c>
      <c r="Q193" s="21">
        <f t="shared" si="21"/>
        <v>0</v>
      </c>
      <c r="R193" s="21">
        <f t="shared" si="21"/>
        <v>0</v>
      </c>
      <c r="S193" s="21">
        <f t="shared" si="21"/>
        <v>0</v>
      </c>
      <c r="T193" s="21">
        <f t="shared" si="21"/>
        <v>0</v>
      </c>
      <c r="U193" s="21">
        <f t="shared" si="21"/>
        <v>0</v>
      </c>
      <c r="V193" s="21">
        <f t="shared" si="21"/>
        <v>0</v>
      </c>
      <c r="W193" s="21">
        <f t="shared" si="21"/>
        <v>0</v>
      </c>
      <c r="X193" s="21">
        <f t="shared" si="21"/>
        <v>0</v>
      </c>
      <c r="Y193" s="21">
        <f t="shared" si="21"/>
        <v>0</v>
      </c>
      <c r="Z193" s="21">
        <f t="shared" si="21"/>
        <v>0</v>
      </c>
      <c r="AA193" s="21">
        <f t="shared" si="21"/>
        <v>0</v>
      </c>
      <c r="AB193" s="21">
        <f t="shared" si="21"/>
        <v>0</v>
      </c>
      <c r="AC193" s="21">
        <f t="shared" si="21"/>
        <v>0</v>
      </c>
      <c r="AD193" s="21">
        <f t="shared" si="21"/>
        <v>0</v>
      </c>
      <c r="AE193" s="21">
        <f t="shared" si="21"/>
        <v>0</v>
      </c>
      <c r="AF193" s="21">
        <f t="shared" si="21"/>
        <v>0</v>
      </c>
      <c r="AG193" s="21">
        <f t="shared" si="21"/>
        <v>0</v>
      </c>
      <c r="AH193" s="21">
        <f t="shared" si="21"/>
        <v>0</v>
      </c>
      <c r="AI193" s="21">
        <f t="shared" si="21"/>
        <v>0</v>
      </c>
      <c r="AJ193" s="21">
        <f t="shared" si="21"/>
        <v>0</v>
      </c>
      <c r="AK193" s="21">
        <f t="shared" ref="AK193:BB193" si="22">SUMIF($B$143:$B$154,"Environmental",AK$143:AK$154)*AK186</f>
        <v>0</v>
      </c>
      <c r="AL193" s="21">
        <f t="shared" si="22"/>
        <v>0</v>
      </c>
      <c r="AM193" s="21">
        <f t="shared" si="22"/>
        <v>0</v>
      </c>
      <c r="AN193" s="21">
        <f t="shared" si="22"/>
        <v>0</v>
      </c>
      <c r="AO193" s="21">
        <f t="shared" si="22"/>
        <v>0</v>
      </c>
      <c r="AP193" s="21">
        <f t="shared" si="22"/>
        <v>0</v>
      </c>
      <c r="AQ193" s="21">
        <f t="shared" si="22"/>
        <v>0</v>
      </c>
      <c r="AR193" s="21">
        <f t="shared" si="22"/>
        <v>0</v>
      </c>
      <c r="AS193" s="21">
        <f t="shared" si="22"/>
        <v>0</v>
      </c>
      <c r="AT193" s="21">
        <f t="shared" si="22"/>
        <v>0</v>
      </c>
      <c r="AU193" s="21">
        <f t="shared" si="22"/>
        <v>0</v>
      </c>
      <c r="AV193" s="21">
        <f t="shared" si="22"/>
        <v>0</v>
      </c>
      <c r="AW193" s="21">
        <f t="shared" si="22"/>
        <v>0</v>
      </c>
      <c r="AX193" s="21">
        <f t="shared" si="22"/>
        <v>0</v>
      </c>
      <c r="AY193" s="21">
        <f t="shared" si="22"/>
        <v>0</v>
      </c>
      <c r="AZ193" s="21">
        <f t="shared" si="22"/>
        <v>0</v>
      </c>
      <c r="BA193" s="21">
        <f t="shared" si="22"/>
        <v>0</v>
      </c>
      <c r="BB193" s="21">
        <f t="shared" si="22"/>
        <v>0</v>
      </c>
    </row>
    <row r="194" spans="1:54" outlineLevel="2">
      <c r="A194" s="478"/>
      <c r="B194" s="150" t="s">
        <v>451</v>
      </c>
      <c r="C194" s="19"/>
      <c r="D194" s="135" t="s">
        <v>346</v>
      </c>
      <c r="E194" s="21">
        <f t="shared" ref="E194:AJ194" si="23">SUM(E172:E174)*E186</f>
        <v>0</v>
      </c>
      <c r="F194" s="21">
        <f t="shared" si="23"/>
        <v>0</v>
      </c>
      <c r="G194" s="21">
        <f t="shared" si="23"/>
        <v>0</v>
      </c>
      <c r="H194" s="21">
        <f t="shared" si="23"/>
        <v>0</v>
      </c>
      <c r="I194" s="21">
        <f t="shared" si="23"/>
        <v>0</v>
      </c>
      <c r="J194" s="21">
        <f t="shared" si="23"/>
        <v>0</v>
      </c>
      <c r="K194" s="21">
        <f t="shared" si="23"/>
        <v>0</v>
      </c>
      <c r="L194" s="21">
        <f t="shared" si="23"/>
        <v>0</v>
      </c>
      <c r="M194" s="21">
        <f t="shared" si="23"/>
        <v>0</v>
      </c>
      <c r="N194" s="21">
        <f t="shared" si="23"/>
        <v>0</v>
      </c>
      <c r="O194" s="21">
        <f t="shared" si="23"/>
        <v>0</v>
      </c>
      <c r="P194" s="21">
        <f t="shared" si="23"/>
        <v>0</v>
      </c>
      <c r="Q194" s="21">
        <f t="shared" si="23"/>
        <v>0</v>
      </c>
      <c r="R194" s="21">
        <f t="shared" si="23"/>
        <v>0</v>
      </c>
      <c r="S194" s="21">
        <f t="shared" si="23"/>
        <v>0</v>
      </c>
      <c r="T194" s="21">
        <f t="shared" si="23"/>
        <v>0</v>
      </c>
      <c r="U194" s="21">
        <f t="shared" si="23"/>
        <v>0</v>
      </c>
      <c r="V194" s="21">
        <f t="shared" si="23"/>
        <v>0</v>
      </c>
      <c r="W194" s="21">
        <f t="shared" si="23"/>
        <v>0</v>
      </c>
      <c r="X194" s="21">
        <f t="shared" si="23"/>
        <v>0</v>
      </c>
      <c r="Y194" s="21">
        <f t="shared" si="23"/>
        <v>0</v>
      </c>
      <c r="Z194" s="21">
        <f t="shared" si="23"/>
        <v>0</v>
      </c>
      <c r="AA194" s="21">
        <f t="shared" si="23"/>
        <v>0</v>
      </c>
      <c r="AB194" s="21">
        <f t="shared" si="23"/>
        <v>0</v>
      </c>
      <c r="AC194" s="21">
        <f t="shared" si="23"/>
        <v>0</v>
      </c>
      <c r="AD194" s="21">
        <f t="shared" si="23"/>
        <v>0</v>
      </c>
      <c r="AE194" s="21">
        <f t="shared" si="23"/>
        <v>0</v>
      </c>
      <c r="AF194" s="21">
        <f t="shared" si="23"/>
        <v>0</v>
      </c>
      <c r="AG194" s="21">
        <f t="shared" si="23"/>
        <v>0</v>
      </c>
      <c r="AH194" s="21">
        <f t="shared" si="23"/>
        <v>0</v>
      </c>
      <c r="AI194" s="21">
        <f t="shared" si="23"/>
        <v>0</v>
      </c>
      <c r="AJ194" s="21">
        <f t="shared" si="23"/>
        <v>0</v>
      </c>
      <c r="AK194" s="21">
        <f t="shared" ref="AK194:BB194" si="24">SUM(AK172:AK174)*AK186</f>
        <v>0</v>
      </c>
      <c r="AL194" s="21">
        <f t="shared" si="24"/>
        <v>0</v>
      </c>
      <c r="AM194" s="21">
        <f t="shared" si="24"/>
        <v>0</v>
      </c>
      <c r="AN194" s="21">
        <f t="shared" si="24"/>
        <v>0</v>
      </c>
      <c r="AO194" s="21">
        <f t="shared" si="24"/>
        <v>0</v>
      </c>
      <c r="AP194" s="21">
        <f t="shared" si="24"/>
        <v>0</v>
      </c>
      <c r="AQ194" s="21">
        <f t="shared" si="24"/>
        <v>0</v>
      </c>
      <c r="AR194" s="21">
        <f t="shared" si="24"/>
        <v>0</v>
      </c>
      <c r="AS194" s="21">
        <f t="shared" si="24"/>
        <v>0</v>
      </c>
      <c r="AT194" s="21">
        <f t="shared" si="24"/>
        <v>0</v>
      </c>
      <c r="AU194" s="21">
        <f t="shared" si="24"/>
        <v>0</v>
      </c>
      <c r="AV194" s="21">
        <f t="shared" si="24"/>
        <v>0</v>
      </c>
      <c r="AW194" s="21">
        <f t="shared" si="24"/>
        <v>0</v>
      </c>
      <c r="AX194" s="21">
        <f t="shared" si="24"/>
        <v>0</v>
      </c>
      <c r="AY194" s="21">
        <f t="shared" si="24"/>
        <v>0</v>
      </c>
      <c r="AZ194" s="21">
        <f t="shared" si="24"/>
        <v>0</v>
      </c>
      <c r="BA194" s="21">
        <f t="shared" si="24"/>
        <v>0</v>
      </c>
      <c r="BB194" s="21">
        <f t="shared" si="24"/>
        <v>0</v>
      </c>
    </row>
    <row r="195" spans="1:54" outlineLevel="2">
      <c r="A195" s="478"/>
      <c r="B195" s="150" t="s">
        <v>452</v>
      </c>
      <c r="C195" s="19"/>
      <c r="D195" s="135" t="s">
        <v>346</v>
      </c>
      <c r="E195" s="21">
        <f>SUM(E176:E178)*E186</f>
        <v>0</v>
      </c>
      <c r="F195" s="21">
        <f t="shared" ref="F195:BB195" si="25">SUM(F176:F178)*F186</f>
        <v>0</v>
      </c>
      <c r="G195" s="21">
        <f t="shared" si="25"/>
        <v>0</v>
      </c>
      <c r="H195" s="21">
        <f t="shared" si="25"/>
        <v>0</v>
      </c>
      <c r="I195" s="21">
        <f t="shared" si="25"/>
        <v>0</v>
      </c>
      <c r="J195" s="21">
        <f t="shared" si="25"/>
        <v>0</v>
      </c>
      <c r="K195" s="21">
        <f t="shared" si="25"/>
        <v>0</v>
      </c>
      <c r="L195" s="21">
        <f t="shared" si="25"/>
        <v>0</v>
      </c>
      <c r="M195" s="21">
        <f t="shared" si="25"/>
        <v>0</v>
      </c>
      <c r="N195" s="21">
        <f t="shared" si="25"/>
        <v>0</v>
      </c>
      <c r="O195" s="21">
        <f t="shared" si="25"/>
        <v>0</v>
      </c>
      <c r="P195" s="21">
        <f t="shared" si="25"/>
        <v>0</v>
      </c>
      <c r="Q195" s="21">
        <f t="shared" si="25"/>
        <v>0</v>
      </c>
      <c r="R195" s="21">
        <f t="shared" si="25"/>
        <v>0</v>
      </c>
      <c r="S195" s="21">
        <f t="shared" si="25"/>
        <v>0</v>
      </c>
      <c r="T195" s="21">
        <f t="shared" si="25"/>
        <v>0</v>
      </c>
      <c r="U195" s="21">
        <f t="shared" si="25"/>
        <v>0</v>
      </c>
      <c r="V195" s="21">
        <f t="shared" si="25"/>
        <v>0</v>
      </c>
      <c r="W195" s="21">
        <f t="shared" si="25"/>
        <v>0</v>
      </c>
      <c r="X195" s="21">
        <f t="shared" si="25"/>
        <v>0</v>
      </c>
      <c r="Y195" s="21">
        <f t="shared" si="25"/>
        <v>0</v>
      </c>
      <c r="Z195" s="21">
        <f t="shared" si="25"/>
        <v>0</v>
      </c>
      <c r="AA195" s="21">
        <f t="shared" si="25"/>
        <v>0</v>
      </c>
      <c r="AB195" s="21">
        <f t="shared" si="25"/>
        <v>0</v>
      </c>
      <c r="AC195" s="21">
        <f t="shared" si="25"/>
        <v>0</v>
      </c>
      <c r="AD195" s="21">
        <f t="shared" si="25"/>
        <v>0</v>
      </c>
      <c r="AE195" s="21">
        <f t="shared" si="25"/>
        <v>0</v>
      </c>
      <c r="AF195" s="21">
        <f t="shared" si="25"/>
        <v>0</v>
      </c>
      <c r="AG195" s="21">
        <f t="shared" si="25"/>
        <v>0</v>
      </c>
      <c r="AH195" s="21">
        <f t="shared" si="25"/>
        <v>0</v>
      </c>
      <c r="AI195" s="21">
        <f t="shared" si="25"/>
        <v>0</v>
      </c>
      <c r="AJ195" s="21">
        <f t="shared" si="25"/>
        <v>0</v>
      </c>
      <c r="AK195" s="21">
        <f t="shared" si="25"/>
        <v>0</v>
      </c>
      <c r="AL195" s="21">
        <f t="shared" si="25"/>
        <v>0</v>
      </c>
      <c r="AM195" s="21">
        <f t="shared" si="25"/>
        <v>0</v>
      </c>
      <c r="AN195" s="21">
        <f t="shared" si="25"/>
        <v>0</v>
      </c>
      <c r="AO195" s="21">
        <f t="shared" si="25"/>
        <v>0</v>
      </c>
      <c r="AP195" s="21">
        <f t="shared" si="25"/>
        <v>0</v>
      </c>
      <c r="AQ195" s="21">
        <f t="shared" si="25"/>
        <v>0</v>
      </c>
      <c r="AR195" s="21">
        <f t="shared" si="25"/>
        <v>0</v>
      </c>
      <c r="AS195" s="21">
        <f t="shared" si="25"/>
        <v>0</v>
      </c>
      <c r="AT195" s="21">
        <f t="shared" si="25"/>
        <v>0</v>
      </c>
      <c r="AU195" s="21">
        <f t="shared" si="25"/>
        <v>0</v>
      </c>
      <c r="AV195" s="21">
        <f t="shared" si="25"/>
        <v>0</v>
      </c>
      <c r="AW195" s="21">
        <f t="shared" si="25"/>
        <v>0</v>
      </c>
      <c r="AX195" s="21">
        <f t="shared" si="25"/>
        <v>0</v>
      </c>
      <c r="AY195" s="21">
        <f t="shared" si="25"/>
        <v>0</v>
      </c>
      <c r="AZ195" s="21">
        <f t="shared" si="25"/>
        <v>0</v>
      </c>
      <c r="BA195" s="21">
        <f t="shared" si="25"/>
        <v>0</v>
      </c>
      <c r="BB195" s="21">
        <f t="shared" si="25"/>
        <v>0</v>
      </c>
    </row>
    <row r="196" spans="1:54" outlineLevel="2">
      <c r="A196" s="478"/>
      <c r="B196" s="150" t="s">
        <v>262</v>
      </c>
      <c r="C196" s="19"/>
      <c r="D196" s="135" t="s">
        <v>346</v>
      </c>
      <c r="E196" s="21">
        <f t="shared" ref="E196:AJ196" si="26">SUMIF($B$143:$B$154,"Safety",E$143:E$154)*E187</f>
        <v>0</v>
      </c>
      <c r="F196" s="21">
        <f t="shared" si="26"/>
        <v>0</v>
      </c>
      <c r="G196" s="21">
        <f t="shared" si="26"/>
        <v>0</v>
      </c>
      <c r="H196" s="21">
        <f t="shared" si="26"/>
        <v>0</v>
      </c>
      <c r="I196" s="21">
        <f t="shared" si="26"/>
        <v>0</v>
      </c>
      <c r="J196" s="21">
        <f t="shared" si="26"/>
        <v>0</v>
      </c>
      <c r="K196" s="21">
        <f t="shared" si="26"/>
        <v>0</v>
      </c>
      <c r="L196" s="21">
        <f t="shared" si="26"/>
        <v>0</v>
      </c>
      <c r="M196" s="21">
        <f t="shared" si="26"/>
        <v>0</v>
      </c>
      <c r="N196" s="21">
        <f t="shared" si="26"/>
        <v>0</v>
      </c>
      <c r="O196" s="21">
        <f t="shared" si="26"/>
        <v>0</v>
      </c>
      <c r="P196" s="21">
        <f t="shared" si="26"/>
        <v>0</v>
      </c>
      <c r="Q196" s="21">
        <f t="shared" si="26"/>
        <v>0</v>
      </c>
      <c r="R196" s="21">
        <f t="shared" si="26"/>
        <v>0</v>
      </c>
      <c r="S196" s="21">
        <f t="shared" si="26"/>
        <v>0</v>
      </c>
      <c r="T196" s="21">
        <f t="shared" si="26"/>
        <v>0</v>
      </c>
      <c r="U196" s="21">
        <f t="shared" si="26"/>
        <v>0</v>
      </c>
      <c r="V196" s="21">
        <f t="shared" si="26"/>
        <v>0</v>
      </c>
      <c r="W196" s="21">
        <f t="shared" si="26"/>
        <v>0</v>
      </c>
      <c r="X196" s="21">
        <f t="shared" si="26"/>
        <v>0</v>
      </c>
      <c r="Y196" s="21">
        <f t="shared" si="26"/>
        <v>0</v>
      </c>
      <c r="Z196" s="21">
        <f t="shared" si="26"/>
        <v>0</v>
      </c>
      <c r="AA196" s="21">
        <f t="shared" si="26"/>
        <v>0</v>
      </c>
      <c r="AB196" s="21">
        <f t="shared" si="26"/>
        <v>0</v>
      </c>
      <c r="AC196" s="21">
        <f t="shared" si="26"/>
        <v>0</v>
      </c>
      <c r="AD196" s="21">
        <f t="shared" si="26"/>
        <v>0</v>
      </c>
      <c r="AE196" s="21">
        <f t="shared" si="26"/>
        <v>0</v>
      </c>
      <c r="AF196" s="21">
        <f t="shared" si="26"/>
        <v>0</v>
      </c>
      <c r="AG196" s="21">
        <f t="shared" si="26"/>
        <v>0</v>
      </c>
      <c r="AH196" s="21">
        <f t="shared" si="26"/>
        <v>0</v>
      </c>
      <c r="AI196" s="21">
        <f t="shared" si="26"/>
        <v>0</v>
      </c>
      <c r="AJ196" s="21">
        <f t="shared" si="26"/>
        <v>0</v>
      </c>
      <c r="AK196" s="21">
        <f t="shared" ref="AK196:BB196" si="27">SUMIF($B$143:$B$154,"Safety",AK$143:AK$154)*AK187</f>
        <v>0</v>
      </c>
      <c r="AL196" s="21">
        <f t="shared" si="27"/>
        <v>0</v>
      </c>
      <c r="AM196" s="21">
        <f t="shared" si="27"/>
        <v>0</v>
      </c>
      <c r="AN196" s="21">
        <f t="shared" si="27"/>
        <v>0</v>
      </c>
      <c r="AO196" s="21">
        <f t="shared" si="27"/>
        <v>0</v>
      </c>
      <c r="AP196" s="21">
        <f t="shared" si="27"/>
        <v>0</v>
      </c>
      <c r="AQ196" s="21">
        <f t="shared" si="27"/>
        <v>0</v>
      </c>
      <c r="AR196" s="21">
        <f t="shared" si="27"/>
        <v>0</v>
      </c>
      <c r="AS196" s="21">
        <f t="shared" si="27"/>
        <v>0</v>
      </c>
      <c r="AT196" s="21">
        <f t="shared" si="27"/>
        <v>0</v>
      </c>
      <c r="AU196" s="21">
        <f t="shared" si="27"/>
        <v>0</v>
      </c>
      <c r="AV196" s="21">
        <f t="shared" si="27"/>
        <v>0</v>
      </c>
      <c r="AW196" s="21">
        <f t="shared" si="27"/>
        <v>0</v>
      </c>
      <c r="AX196" s="21">
        <f t="shared" si="27"/>
        <v>0</v>
      </c>
      <c r="AY196" s="21">
        <f t="shared" si="27"/>
        <v>0</v>
      </c>
      <c r="AZ196" s="21">
        <f t="shared" si="27"/>
        <v>0</v>
      </c>
      <c r="BA196" s="21">
        <f t="shared" si="27"/>
        <v>0</v>
      </c>
      <c r="BB196" s="21">
        <f t="shared" si="27"/>
        <v>0</v>
      </c>
    </row>
    <row r="197" spans="1:54" outlineLevel="2">
      <c r="A197" s="478"/>
      <c r="B197" s="150" t="s">
        <v>265</v>
      </c>
      <c r="C197" s="19"/>
      <c r="D197" s="135" t="s">
        <v>346</v>
      </c>
      <c r="E197" s="21">
        <f>SUMIF($B$143:$B$154,"Financial",E$143:E$154)*E186</f>
        <v>0</v>
      </c>
      <c r="F197" s="21">
        <f t="shared" ref="F197:BB197" si="28">SUMIF($B$143:$B$154,"Financial",F$143:F$154)*F186</f>
        <v>0</v>
      </c>
      <c r="G197" s="21">
        <f t="shared" si="28"/>
        <v>0</v>
      </c>
      <c r="H197" s="21">
        <f t="shared" si="28"/>
        <v>0</v>
      </c>
      <c r="I197" s="21">
        <f t="shared" si="28"/>
        <v>0</v>
      </c>
      <c r="J197" s="21">
        <f t="shared" si="28"/>
        <v>0</v>
      </c>
      <c r="K197" s="21">
        <f t="shared" si="28"/>
        <v>0</v>
      </c>
      <c r="L197" s="21">
        <f t="shared" si="28"/>
        <v>0</v>
      </c>
      <c r="M197" s="21">
        <f t="shared" si="28"/>
        <v>0</v>
      </c>
      <c r="N197" s="21">
        <f t="shared" si="28"/>
        <v>0</v>
      </c>
      <c r="O197" s="21">
        <f t="shared" si="28"/>
        <v>0</v>
      </c>
      <c r="P197" s="21">
        <f t="shared" si="28"/>
        <v>0</v>
      </c>
      <c r="Q197" s="21">
        <f t="shared" si="28"/>
        <v>0</v>
      </c>
      <c r="R197" s="21">
        <f t="shared" si="28"/>
        <v>0</v>
      </c>
      <c r="S197" s="21">
        <f t="shared" si="28"/>
        <v>0</v>
      </c>
      <c r="T197" s="21">
        <f t="shared" si="28"/>
        <v>0</v>
      </c>
      <c r="U197" s="21">
        <f t="shared" si="28"/>
        <v>0</v>
      </c>
      <c r="V197" s="21">
        <f t="shared" si="28"/>
        <v>0</v>
      </c>
      <c r="W197" s="21">
        <f t="shared" si="28"/>
        <v>0</v>
      </c>
      <c r="X197" s="21">
        <f t="shared" si="28"/>
        <v>0</v>
      </c>
      <c r="Y197" s="21">
        <f t="shared" si="28"/>
        <v>0</v>
      </c>
      <c r="Z197" s="21">
        <f t="shared" si="28"/>
        <v>0</v>
      </c>
      <c r="AA197" s="21">
        <f t="shared" si="28"/>
        <v>0</v>
      </c>
      <c r="AB197" s="21">
        <f t="shared" si="28"/>
        <v>0</v>
      </c>
      <c r="AC197" s="21">
        <f t="shared" si="28"/>
        <v>0</v>
      </c>
      <c r="AD197" s="21">
        <f t="shared" si="28"/>
        <v>0</v>
      </c>
      <c r="AE197" s="21">
        <f t="shared" si="28"/>
        <v>0</v>
      </c>
      <c r="AF197" s="21">
        <f t="shared" si="28"/>
        <v>0</v>
      </c>
      <c r="AG197" s="21">
        <f t="shared" si="28"/>
        <v>0</v>
      </c>
      <c r="AH197" s="21">
        <f t="shared" si="28"/>
        <v>0</v>
      </c>
      <c r="AI197" s="21">
        <f t="shared" si="28"/>
        <v>0</v>
      </c>
      <c r="AJ197" s="21">
        <f t="shared" si="28"/>
        <v>0</v>
      </c>
      <c r="AK197" s="21">
        <f t="shared" si="28"/>
        <v>0</v>
      </c>
      <c r="AL197" s="21">
        <f t="shared" si="28"/>
        <v>0</v>
      </c>
      <c r="AM197" s="21">
        <f t="shared" si="28"/>
        <v>0</v>
      </c>
      <c r="AN197" s="21">
        <f t="shared" si="28"/>
        <v>0</v>
      </c>
      <c r="AO197" s="21">
        <f t="shared" si="28"/>
        <v>0</v>
      </c>
      <c r="AP197" s="21">
        <f t="shared" si="28"/>
        <v>0</v>
      </c>
      <c r="AQ197" s="21">
        <f t="shared" si="28"/>
        <v>0</v>
      </c>
      <c r="AR197" s="21">
        <f t="shared" si="28"/>
        <v>0</v>
      </c>
      <c r="AS197" s="21">
        <f t="shared" si="28"/>
        <v>0</v>
      </c>
      <c r="AT197" s="21">
        <f t="shared" si="28"/>
        <v>0</v>
      </c>
      <c r="AU197" s="21">
        <f t="shared" si="28"/>
        <v>0</v>
      </c>
      <c r="AV197" s="21">
        <f t="shared" si="28"/>
        <v>0</v>
      </c>
      <c r="AW197" s="21">
        <f t="shared" si="28"/>
        <v>0</v>
      </c>
      <c r="AX197" s="21">
        <f t="shared" si="28"/>
        <v>0</v>
      </c>
      <c r="AY197" s="21">
        <f t="shared" si="28"/>
        <v>0</v>
      </c>
      <c r="AZ197" s="21">
        <f t="shared" si="28"/>
        <v>0</v>
      </c>
      <c r="BA197" s="21">
        <f t="shared" si="28"/>
        <v>0</v>
      </c>
      <c r="BB197" s="21">
        <f t="shared" si="28"/>
        <v>0</v>
      </c>
    </row>
    <row r="198" spans="1:54" outlineLevel="2">
      <c r="A198" s="479"/>
      <c r="B198" s="150" t="s">
        <v>433</v>
      </c>
      <c r="C198" s="19"/>
      <c r="D198" s="135" t="s">
        <v>346</v>
      </c>
      <c r="E198" s="21">
        <f>SUMIF($B$143:$B$154,"Other",E$143:E$154)*E186</f>
        <v>0</v>
      </c>
      <c r="F198" s="21">
        <f t="shared" ref="F198:BB198" si="29">SUMIF($B$143:$B$154,"Other",F$143:F$154)*F186</f>
        <v>0</v>
      </c>
      <c r="G198" s="21">
        <f t="shared" si="29"/>
        <v>0</v>
      </c>
      <c r="H198" s="21">
        <f t="shared" si="29"/>
        <v>0</v>
      </c>
      <c r="I198" s="21">
        <f t="shared" si="29"/>
        <v>0</v>
      </c>
      <c r="J198" s="21">
        <f t="shared" si="29"/>
        <v>0</v>
      </c>
      <c r="K198" s="21">
        <f t="shared" si="29"/>
        <v>0</v>
      </c>
      <c r="L198" s="21">
        <f t="shared" si="29"/>
        <v>0</v>
      </c>
      <c r="M198" s="21">
        <f t="shared" si="29"/>
        <v>0</v>
      </c>
      <c r="N198" s="21">
        <f t="shared" si="29"/>
        <v>0</v>
      </c>
      <c r="O198" s="21">
        <f t="shared" si="29"/>
        <v>0</v>
      </c>
      <c r="P198" s="21">
        <f t="shared" si="29"/>
        <v>0</v>
      </c>
      <c r="Q198" s="21">
        <f t="shared" si="29"/>
        <v>0</v>
      </c>
      <c r="R198" s="21">
        <f t="shared" si="29"/>
        <v>0</v>
      </c>
      <c r="S198" s="21">
        <f t="shared" si="29"/>
        <v>0</v>
      </c>
      <c r="T198" s="21">
        <f t="shared" si="29"/>
        <v>0</v>
      </c>
      <c r="U198" s="21">
        <f t="shared" si="29"/>
        <v>0</v>
      </c>
      <c r="V198" s="21">
        <f t="shared" si="29"/>
        <v>0</v>
      </c>
      <c r="W198" s="21">
        <f t="shared" si="29"/>
        <v>0</v>
      </c>
      <c r="X198" s="21">
        <f t="shared" si="29"/>
        <v>0</v>
      </c>
      <c r="Y198" s="21">
        <f t="shared" si="29"/>
        <v>0</v>
      </c>
      <c r="Z198" s="21">
        <f t="shared" si="29"/>
        <v>0</v>
      </c>
      <c r="AA198" s="21">
        <f t="shared" si="29"/>
        <v>0</v>
      </c>
      <c r="AB198" s="21">
        <f t="shared" si="29"/>
        <v>0</v>
      </c>
      <c r="AC198" s="21">
        <f t="shared" si="29"/>
        <v>0</v>
      </c>
      <c r="AD198" s="21">
        <f t="shared" si="29"/>
        <v>0</v>
      </c>
      <c r="AE198" s="21">
        <f t="shared" si="29"/>
        <v>0</v>
      </c>
      <c r="AF198" s="21">
        <f t="shared" si="29"/>
        <v>0</v>
      </c>
      <c r="AG198" s="21">
        <f t="shared" si="29"/>
        <v>0</v>
      </c>
      <c r="AH198" s="21">
        <f t="shared" si="29"/>
        <v>0</v>
      </c>
      <c r="AI198" s="21">
        <f t="shared" si="29"/>
        <v>0</v>
      </c>
      <c r="AJ198" s="21">
        <f t="shared" si="29"/>
        <v>0</v>
      </c>
      <c r="AK198" s="21">
        <f t="shared" si="29"/>
        <v>0</v>
      </c>
      <c r="AL198" s="21">
        <f t="shared" si="29"/>
        <v>0</v>
      </c>
      <c r="AM198" s="21">
        <f t="shared" si="29"/>
        <v>0</v>
      </c>
      <c r="AN198" s="21">
        <f t="shared" si="29"/>
        <v>0</v>
      </c>
      <c r="AO198" s="21">
        <f t="shared" si="29"/>
        <v>0</v>
      </c>
      <c r="AP198" s="21">
        <f t="shared" si="29"/>
        <v>0</v>
      </c>
      <c r="AQ198" s="21">
        <f t="shared" si="29"/>
        <v>0</v>
      </c>
      <c r="AR198" s="21">
        <f t="shared" si="29"/>
        <v>0</v>
      </c>
      <c r="AS198" s="21">
        <f t="shared" si="29"/>
        <v>0</v>
      </c>
      <c r="AT198" s="21">
        <f t="shared" si="29"/>
        <v>0</v>
      </c>
      <c r="AU198" s="21">
        <f t="shared" si="29"/>
        <v>0</v>
      </c>
      <c r="AV198" s="21">
        <f t="shared" si="29"/>
        <v>0</v>
      </c>
      <c r="AW198" s="21">
        <f t="shared" si="29"/>
        <v>0</v>
      </c>
      <c r="AX198" s="21">
        <f t="shared" si="29"/>
        <v>0</v>
      </c>
      <c r="AY198" s="21">
        <f t="shared" si="29"/>
        <v>0</v>
      </c>
      <c r="AZ198" s="21">
        <f t="shared" si="29"/>
        <v>0</v>
      </c>
      <c r="BA198" s="21">
        <f t="shared" si="29"/>
        <v>0</v>
      </c>
      <c r="BB198" s="21">
        <f t="shared" si="29"/>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-3378.8180529038355</v>
      </c>
      <c r="F200" s="21">
        <f t="shared" ref="F200:BB200" si="30">SUM(F190:F193,F196:F198)</f>
        <v>-3307.1450012754781</v>
      </c>
      <c r="G200" s="21">
        <f t="shared" si="30"/>
        <v>-3220.2868249746193</v>
      </c>
      <c r="H200" s="21">
        <f t="shared" si="30"/>
        <v>-3139.000804161446</v>
      </c>
      <c r="I200" s="21">
        <f t="shared" si="30"/>
        <v>-3069.4721400329386</v>
      </c>
      <c r="J200" s="21">
        <f t="shared" si="30"/>
        <v>-3000.7360401251854</v>
      </c>
      <c r="K200" s="21">
        <f t="shared" si="30"/>
        <v>-2923.3473691847266</v>
      </c>
      <c r="L200" s="21">
        <f t="shared" si="30"/>
        <v>-2856.6841399263021</v>
      </c>
      <c r="M200" s="21">
        <f t="shared" si="30"/>
        <v>-2790.9136080403173</v>
      </c>
      <c r="N200" s="21">
        <f t="shared" si="30"/>
        <v>-2717.6290466294849</v>
      </c>
      <c r="O200" s="21">
        <f t="shared" si="30"/>
        <v>-2654.0539910749312</v>
      </c>
      <c r="P200" s="21">
        <f t="shared" si="30"/>
        <v>-2591.4384802385766</v>
      </c>
      <c r="Q200" s="21">
        <f t="shared" si="30"/>
        <v>-2529.8025829923163</v>
      </c>
      <c r="R200" s="21">
        <f t="shared" si="30"/>
        <v>-2476.3808400969092</v>
      </c>
      <c r="S200" s="21">
        <f t="shared" si="30"/>
        <v>-2416.4765246782745</v>
      </c>
      <c r="T200" s="21">
        <f t="shared" si="30"/>
        <v>-9.6518693576088346E-2</v>
      </c>
      <c r="U200" s="21">
        <f t="shared" si="30"/>
        <v>-8.153468521689608E-2</v>
      </c>
      <c r="V200" s="21">
        <f t="shared" si="30"/>
        <v>-6.7781841905742241E-2</v>
      </c>
      <c r="W200" s="21">
        <f t="shared" si="30"/>
        <v>-5.5182935301789277E-2</v>
      </c>
      <c r="X200" s="21">
        <f t="shared" si="30"/>
        <v>-4.3664927568290511E-2</v>
      </c>
      <c r="Y200" s="21">
        <f t="shared" si="30"/>
        <v>-3.3158763582406062E-2</v>
      </c>
      <c r="Z200" s="21">
        <f t="shared" si="30"/>
        <v>-2.3599172835502339E-2</v>
      </c>
      <c r="AA200" s="21">
        <f t="shared" si="30"/>
        <v>-1.4924480591650094E-2</v>
      </c>
      <c r="AB200" s="21">
        <f t="shared" si="30"/>
        <v>-7.076427890676848E-3</v>
      </c>
      <c r="AC200" s="21">
        <f t="shared" si="30"/>
        <v>0</v>
      </c>
      <c r="AD200" s="21">
        <f t="shared" si="30"/>
        <v>0</v>
      </c>
      <c r="AE200" s="21">
        <f t="shared" si="30"/>
        <v>0</v>
      </c>
      <c r="AF200" s="21">
        <f t="shared" si="30"/>
        <v>0</v>
      </c>
      <c r="AG200" s="21">
        <f t="shared" si="30"/>
        <v>0</v>
      </c>
      <c r="AH200" s="21">
        <f t="shared" si="30"/>
        <v>0</v>
      </c>
      <c r="AI200" s="21">
        <f t="shared" si="30"/>
        <v>0</v>
      </c>
      <c r="AJ200" s="21">
        <f t="shared" si="30"/>
        <v>0</v>
      </c>
      <c r="AK200" s="21">
        <f t="shared" si="30"/>
        <v>0</v>
      </c>
      <c r="AL200" s="21">
        <f t="shared" si="30"/>
        <v>0</v>
      </c>
      <c r="AM200" s="21">
        <f t="shared" si="30"/>
        <v>0</v>
      </c>
      <c r="AN200" s="21">
        <f t="shared" si="30"/>
        <v>0</v>
      </c>
      <c r="AO200" s="21">
        <f t="shared" si="30"/>
        <v>0</v>
      </c>
      <c r="AP200" s="21">
        <f t="shared" si="30"/>
        <v>0</v>
      </c>
      <c r="AQ200" s="21">
        <f t="shared" si="30"/>
        <v>0</v>
      </c>
      <c r="AR200" s="21">
        <f t="shared" si="30"/>
        <v>0</v>
      </c>
      <c r="AS200" s="21">
        <f t="shared" si="30"/>
        <v>0</v>
      </c>
      <c r="AT200" s="21">
        <f t="shared" si="30"/>
        <v>0</v>
      </c>
      <c r="AU200" s="21">
        <f t="shared" si="30"/>
        <v>0</v>
      </c>
      <c r="AV200" s="21">
        <f t="shared" si="30"/>
        <v>0</v>
      </c>
      <c r="AW200" s="21">
        <f t="shared" si="30"/>
        <v>0</v>
      </c>
      <c r="AX200" s="21">
        <f t="shared" si="30"/>
        <v>0</v>
      </c>
      <c r="AY200" s="21">
        <f t="shared" si="30"/>
        <v>0</v>
      </c>
      <c r="AZ200" s="21">
        <f t="shared" si="30"/>
        <v>0</v>
      </c>
      <c r="BA200" s="21">
        <f t="shared" si="30"/>
        <v>0</v>
      </c>
      <c r="BB200" s="21">
        <f t="shared" si="30"/>
        <v>0</v>
      </c>
    </row>
    <row r="201" spans="1:54" outlineLevel="2">
      <c r="A201" s="478"/>
      <c r="B201" s="150" t="s">
        <v>455</v>
      </c>
      <c r="C201" s="19"/>
      <c r="D201" s="135" t="s">
        <v>346</v>
      </c>
      <c r="E201" s="21">
        <f>SUM(E190:E192,E194,E196:E198)</f>
        <v>-3378.8180529038355</v>
      </c>
      <c r="F201" s="21">
        <f t="shared" ref="F201:BB201" si="31">SUM(F190:F192,F194,F196:F198)</f>
        <v>-3307.1450012754781</v>
      </c>
      <c r="G201" s="21">
        <f t="shared" si="31"/>
        <v>-3220.2868249746193</v>
      </c>
      <c r="H201" s="21">
        <f t="shared" si="31"/>
        <v>-3139.000804161446</v>
      </c>
      <c r="I201" s="21">
        <f t="shared" si="31"/>
        <v>-3069.4721400329386</v>
      </c>
      <c r="J201" s="21">
        <f t="shared" si="31"/>
        <v>-3000.7360401251854</v>
      </c>
      <c r="K201" s="21">
        <f t="shared" si="31"/>
        <v>-2923.3473691847266</v>
      </c>
      <c r="L201" s="21">
        <f t="shared" si="31"/>
        <v>-2856.6841399263021</v>
      </c>
      <c r="M201" s="21">
        <f t="shared" si="31"/>
        <v>-2790.9136080403173</v>
      </c>
      <c r="N201" s="21">
        <f t="shared" si="31"/>
        <v>-2717.6290466294849</v>
      </c>
      <c r="O201" s="21">
        <f t="shared" si="31"/>
        <v>-2654.0539910749312</v>
      </c>
      <c r="P201" s="21">
        <f t="shared" si="31"/>
        <v>-2591.4384802385766</v>
      </c>
      <c r="Q201" s="21">
        <f t="shared" si="31"/>
        <v>-2529.8025829923163</v>
      </c>
      <c r="R201" s="21">
        <f t="shared" si="31"/>
        <v>-2476.3808400969092</v>
      </c>
      <c r="S201" s="21">
        <f t="shared" si="31"/>
        <v>-2416.4765246782745</v>
      </c>
      <c r="T201" s="21">
        <f t="shared" si="31"/>
        <v>-9.6518693576088346E-2</v>
      </c>
      <c r="U201" s="21">
        <f t="shared" si="31"/>
        <v>-8.153468521689608E-2</v>
      </c>
      <c r="V201" s="21">
        <f t="shared" si="31"/>
        <v>-6.7781841905742241E-2</v>
      </c>
      <c r="W201" s="21">
        <f t="shared" si="31"/>
        <v>-5.5182935301789277E-2</v>
      </c>
      <c r="X201" s="21">
        <f t="shared" si="31"/>
        <v>-4.3664927568290511E-2</v>
      </c>
      <c r="Y201" s="21">
        <f t="shared" si="31"/>
        <v>-3.3158763582406062E-2</v>
      </c>
      <c r="Z201" s="21">
        <f t="shared" si="31"/>
        <v>-2.3599172835502339E-2</v>
      </c>
      <c r="AA201" s="21">
        <f t="shared" si="31"/>
        <v>-1.4924480591650094E-2</v>
      </c>
      <c r="AB201" s="21">
        <f t="shared" si="31"/>
        <v>-7.076427890676848E-3</v>
      </c>
      <c r="AC201" s="21">
        <f t="shared" si="31"/>
        <v>0</v>
      </c>
      <c r="AD201" s="21">
        <f t="shared" si="31"/>
        <v>0</v>
      </c>
      <c r="AE201" s="21">
        <f t="shared" si="31"/>
        <v>0</v>
      </c>
      <c r="AF201" s="21">
        <f t="shared" si="31"/>
        <v>0</v>
      </c>
      <c r="AG201" s="21">
        <f t="shared" si="31"/>
        <v>0</v>
      </c>
      <c r="AH201" s="21">
        <f t="shared" si="31"/>
        <v>0</v>
      </c>
      <c r="AI201" s="21">
        <f t="shared" si="31"/>
        <v>0</v>
      </c>
      <c r="AJ201" s="21">
        <f t="shared" si="31"/>
        <v>0</v>
      </c>
      <c r="AK201" s="21">
        <f t="shared" si="31"/>
        <v>0</v>
      </c>
      <c r="AL201" s="21">
        <f t="shared" si="31"/>
        <v>0</v>
      </c>
      <c r="AM201" s="21">
        <f t="shared" si="31"/>
        <v>0</v>
      </c>
      <c r="AN201" s="21">
        <f t="shared" si="31"/>
        <v>0</v>
      </c>
      <c r="AO201" s="21">
        <f t="shared" si="31"/>
        <v>0</v>
      </c>
      <c r="AP201" s="21">
        <f t="shared" si="31"/>
        <v>0</v>
      </c>
      <c r="AQ201" s="21">
        <f t="shared" si="31"/>
        <v>0</v>
      </c>
      <c r="AR201" s="21">
        <f t="shared" si="31"/>
        <v>0</v>
      </c>
      <c r="AS201" s="21">
        <f t="shared" si="31"/>
        <v>0</v>
      </c>
      <c r="AT201" s="21">
        <f t="shared" si="31"/>
        <v>0</v>
      </c>
      <c r="AU201" s="21">
        <f t="shared" si="31"/>
        <v>0</v>
      </c>
      <c r="AV201" s="21">
        <f t="shared" si="31"/>
        <v>0</v>
      </c>
      <c r="AW201" s="21">
        <f t="shared" si="31"/>
        <v>0</v>
      </c>
      <c r="AX201" s="21">
        <f t="shared" si="31"/>
        <v>0</v>
      </c>
      <c r="AY201" s="21">
        <f t="shared" si="31"/>
        <v>0</v>
      </c>
      <c r="AZ201" s="21">
        <f t="shared" si="31"/>
        <v>0</v>
      </c>
      <c r="BA201" s="21">
        <f t="shared" si="31"/>
        <v>0</v>
      </c>
      <c r="BB201" s="21">
        <f t="shared" si="31"/>
        <v>0</v>
      </c>
    </row>
    <row r="202" spans="1:54" outlineLevel="2">
      <c r="A202" s="479"/>
      <c r="B202" s="150" t="s">
        <v>456</v>
      </c>
      <c r="C202" s="19"/>
      <c r="D202" s="135" t="s">
        <v>346</v>
      </c>
      <c r="E202" s="21">
        <f>SUM(E190:E192,E195:E198)</f>
        <v>-3378.8180529038355</v>
      </c>
      <c r="F202" s="21">
        <f t="shared" ref="F202:BB202" si="32">SUM(F190:F192,F195:F198)</f>
        <v>-3307.1450012754781</v>
      </c>
      <c r="G202" s="21">
        <f t="shared" si="32"/>
        <v>-3220.2868249746193</v>
      </c>
      <c r="H202" s="21">
        <f t="shared" si="32"/>
        <v>-3139.000804161446</v>
      </c>
      <c r="I202" s="21">
        <f t="shared" si="32"/>
        <v>-3069.4721400329386</v>
      </c>
      <c r="J202" s="21">
        <f t="shared" si="32"/>
        <v>-3000.7360401251854</v>
      </c>
      <c r="K202" s="21">
        <f t="shared" si="32"/>
        <v>-2923.3473691847266</v>
      </c>
      <c r="L202" s="21">
        <f t="shared" si="32"/>
        <v>-2856.6841399263021</v>
      </c>
      <c r="M202" s="21">
        <f t="shared" si="32"/>
        <v>-2790.9136080403173</v>
      </c>
      <c r="N202" s="21">
        <f t="shared" si="32"/>
        <v>-2717.6290466294849</v>
      </c>
      <c r="O202" s="21">
        <f t="shared" si="32"/>
        <v>-2654.0539910749312</v>
      </c>
      <c r="P202" s="21">
        <f t="shared" si="32"/>
        <v>-2591.4384802385766</v>
      </c>
      <c r="Q202" s="21">
        <f t="shared" si="32"/>
        <v>-2529.8025829923163</v>
      </c>
      <c r="R202" s="21">
        <f t="shared" si="32"/>
        <v>-2476.3808400969092</v>
      </c>
      <c r="S202" s="21">
        <f t="shared" si="32"/>
        <v>-2416.4765246782745</v>
      </c>
      <c r="T202" s="21">
        <f t="shared" si="32"/>
        <v>-9.6518693576088346E-2</v>
      </c>
      <c r="U202" s="21">
        <f t="shared" si="32"/>
        <v>-8.153468521689608E-2</v>
      </c>
      <c r="V202" s="21">
        <f t="shared" si="32"/>
        <v>-6.7781841905742241E-2</v>
      </c>
      <c r="W202" s="21">
        <f t="shared" si="32"/>
        <v>-5.5182935301789277E-2</v>
      </c>
      <c r="X202" s="21">
        <f t="shared" si="32"/>
        <v>-4.3664927568290511E-2</v>
      </c>
      <c r="Y202" s="21">
        <f t="shared" si="32"/>
        <v>-3.3158763582406062E-2</v>
      </c>
      <c r="Z202" s="21">
        <f t="shared" si="32"/>
        <v>-2.3599172835502339E-2</v>
      </c>
      <c r="AA202" s="21">
        <f t="shared" si="32"/>
        <v>-1.4924480591650094E-2</v>
      </c>
      <c r="AB202" s="21">
        <f t="shared" si="32"/>
        <v>-7.076427890676848E-3</v>
      </c>
      <c r="AC202" s="21">
        <f t="shared" si="32"/>
        <v>0</v>
      </c>
      <c r="AD202" s="21">
        <f t="shared" si="32"/>
        <v>0</v>
      </c>
      <c r="AE202" s="21">
        <f t="shared" si="32"/>
        <v>0</v>
      </c>
      <c r="AF202" s="21">
        <f t="shared" si="32"/>
        <v>0</v>
      </c>
      <c r="AG202" s="21">
        <f t="shared" si="32"/>
        <v>0</v>
      </c>
      <c r="AH202" s="21">
        <f t="shared" si="32"/>
        <v>0</v>
      </c>
      <c r="AI202" s="21">
        <f t="shared" si="32"/>
        <v>0</v>
      </c>
      <c r="AJ202" s="21">
        <f t="shared" si="32"/>
        <v>0</v>
      </c>
      <c r="AK202" s="21">
        <f t="shared" si="32"/>
        <v>0</v>
      </c>
      <c r="AL202" s="21">
        <f t="shared" si="32"/>
        <v>0</v>
      </c>
      <c r="AM202" s="21">
        <f t="shared" si="32"/>
        <v>0</v>
      </c>
      <c r="AN202" s="21">
        <f t="shared" si="32"/>
        <v>0</v>
      </c>
      <c r="AO202" s="21">
        <f t="shared" si="32"/>
        <v>0</v>
      </c>
      <c r="AP202" s="21">
        <f t="shared" si="32"/>
        <v>0</v>
      </c>
      <c r="AQ202" s="21">
        <f t="shared" si="32"/>
        <v>0</v>
      </c>
      <c r="AR202" s="21">
        <f t="shared" si="32"/>
        <v>0</v>
      </c>
      <c r="AS202" s="21">
        <f t="shared" si="32"/>
        <v>0</v>
      </c>
      <c r="AT202" s="21">
        <f t="shared" si="32"/>
        <v>0</v>
      </c>
      <c r="AU202" s="21">
        <f t="shared" si="32"/>
        <v>0</v>
      </c>
      <c r="AV202" s="21">
        <f t="shared" si="32"/>
        <v>0</v>
      </c>
      <c r="AW202" s="21">
        <f t="shared" si="32"/>
        <v>0</v>
      </c>
      <c r="AX202" s="21">
        <f t="shared" si="32"/>
        <v>0</v>
      </c>
      <c r="AY202" s="21">
        <f t="shared" si="32"/>
        <v>0</v>
      </c>
      <c r="AZ202" s="21">
        <f t="shared" si="32"/>
        <v>0</v>
      </c>
      <c r="BA202" s="21">
        <f t="shared" si="32"/>
        <v>0</v>
      </c>
      <c r="BB202" s="21">
        <f t="shared" si="32"/>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-3378.8180529038355</v>
      </c>
      <c r="F204" s="21">
        <f>F200+E204</f>
        <v>-6685.963054179314</v>
      </c>
      <c r="G204" s="21">
        <f t="shared" ref="G204:BB206" si="33">G200+F204</f>
        <v>-9906.2498791539329</v>
      </c>
      <c r="H204" s="21">
        <f t="shared" si="33"/>
        <v>-13045.250683315378</v>
      </c>
      <c r="I204" s="21">
        <f t="shared" si="33"/>
        <v>-16114.722823348317</v>
      </c>
      <c r="J204" s="21">
        <f t="shared" si="33"/>
        <v>-19115.458863473501</v>
      </c>
      <c r="K204" s="21">
        <f t="shared" si="33"/>
        <v>-22038.806232658229</v>
      </c>
      <c r="L204" s="21">
        <f t="shared" si="33"/>
        <v>-24895.490372584532</v>
      </c>
      <c r="M204" s="21">
        <f t="shared" si="33"/>
        <v>-27686.403980624851</v>
      </c>
      <c r="N204" s="21">
        <f t="shared" si="33"/>
        <v>-30404.033027254336</v>
      </c>
      <c r="O204" s="21">
        <f t="shared" si="33"/>
        <v>-33058.087018329265</v>
      </c>
      <c r="P204" s="21">
        <f t="shared" si="33"/>
        <v>-35649.52549856784</v>
      </c>
      <c r="Q204" s="21">
        <f t="shared" si="33"/>
        <v>-38179.328081560154</v>
      </c>
      <c r="R204" s="21">
        <f t="shared" si="33"/>
        <v>-40655.70892165706</v>
      </c>
      <c r="S204" s="21">
        <f t="shared" si="33"/>
        <v>-43072.185446335337</v>
      </c>
      <c r="T204" s="21">
        <f t="shared" si="33"/>
        <v>-43072.281965028917</v>
      </c>
      <c r="U204" s="21">
        <f t="shared" si="33"/>
        <v>-43072.363499714134</v>
      </c>
      <c r="V204" s="21">
        <f t="shared" si="33"/>
        <v>-43072.431281556041</v>
      </c>
      <c r="W204" s="21">
        <f t="shared" si="33"/>
        <v>-43072.48646449134</v>
      </c>
      <c r="X204" s="21">
        <f t="shared" si="33"/>
        <v>-43072.530129418905</v>
      </c>
      <c r="Y204" s="21">
        <f t="shared" si="33"/>
        <v>-43072.563288182486</v>
      </c>
      <c r="Z204" s="21">
        <f t="shared" si="33"/>
        <v>-43072.586887355319</v>
      </c>
      <c r="AA204" s="21">
        <f t="shared" si="33"/>
        <v>-43072.601811835913</v>
      </c>
      <c r="AB204" s="21">
        <f t="shared" si="33"/>
        <v>-43072.608888263807</v>
      </c>
      <c r="AC204" s="21">
        <f t="shared" si="33"/>
        <v>-43072.608888263807</v>
      </c>
      <c r="AD204" s="21">
        <f t="shared" si="33"/>
        <v>-43072.608888263807</v>
      </c>
      <c r="AE204" s="21">
        <f t="shared" si="33"/>
        <v>-43072.608888263807</v>
      </c>
      <c r="AF204" s="21">
        <f t="shared" si="33"/>
        <v>-43072.608888263807</v>
      </c>
      <c r="AG204" s="21">
        <f t="shared" si="33"/>
        <v>-43072.608888263807</v>
      </c>
      <c r="AH204" s="21">
        <f t="shared" si="33"/>
        <v>-43072.608888263807</v>
      </c>
      <c r="AI204" s="21">
        <f t="shared" si="33"/>
        <v>-43072.608888263807</v>
      </c>
      <c r="AJ204" s="21">
        <f t="shared" si="33"/>
        <v>-43072.608888263807</v>
      </c>
      <c r="AK204" s="21">
        <f t="shared" si="33"/>
        <v>-43072.608888263807</v>
      </c>
      <c r="AL204" s="21">
        <f t="shared" si="33"/>
        <v>-43072.608888263807</v>
      </c>
      <c r="AM204" s="21">
        <f t="shared" si="33"/>
        <v>-43072.608888263807</v>
      </c>
      <c r="AN204" s="21">
        <f t="shared" si="33"/>
        <v>-43072.608888263807</v>
      </c>
      <c r="AO204" s="21">
        <f t="shared" si="33"/>
        <v>-43072.608888263807</v>
      </c>
      <c r="AP204" s="21">
        <f t="shared" si="33"/>
        <v>-43072.608888263807</v>
      </c>
      <c r="AQ204" s="21">
        <f t="shared" si="33"/>
        <v>-43072.608888263807</v>
      </c>
      <c r="AR204" s="21">
        <f t="shared" si="33"/>
        <v>-43072.608888263807</v>
      </c>
      <c r="AS204" s="21">
        <f t="shared" si="33"/>
        <v>-43072.608888263807</v>
      </c>
      <c r="AT204" s="21">
        <f t="shared" si="33"/>
        <v>-43072.608888263807</v>
      </c>
      <c r="AU204" s="21">
        <f t="shared" si="33"/>
        <v>-43072.608888263807</v>
      </c>
      <c r="AV204" s="21">
        <f t="shared" si="33"/>
        <v>-43072.608888263807</v>
      </c>
      <c r="AW204" s="21">
        <f t="shared" si="33"/>
        <v>-43072.608888263807</v>
      </c>
      <c r="AX204" s="21">
        <f t="shared" si="33"/>
        <v>-43072.608888263807</v>
      </c>
      <c r="AY204" s="21">
        <f t="shared" si="33"/>
        <v>-43072.608888263807</v>
      </c>
      <c r="AZ204" s="21">
        <f t="shared" si="33"/>
        <v>-43072.608888263807</v>
      </c>
      <c r="BA204" s="21">
        <f t="shared" si="33"/>
        <v>-43072.608888263807</v>
      </c>
      <c r="BB204" s="21">
        <f t="shared" si="33"/>
        <v>-43072.608888263807</v>
      </c>
    </row>
    <row r="205" spans="1:54" outlineLevel="2">
      <c r="A205" s="478"/>
      <c r="B205" s="150" t="s">
        <v>459</v>
      </c>
      <c r="C205" s="19"/>
      <c r="D205" s="135" t="s">
        <v>346</v>
      </c>
      <c r="E205" s="21">
        <f>E201</f>
        <v>-3378.8180529038355</v>
      </c>
      <c r="F205" s="21">
        <f t="shared" ref="F205:U206" si="34">F201+E205</f>
        <v>-6685.963054179314</v>
      </c>
      <c r="G205" s="21">
        <f t="shared" si="34"/>
        <v>-9906.2498791539329</v>
      </c>
      <c r="H205" s="21">
        <f t="shared" si="34"/>
        <v>-13045.250683315378</v>
      </c>
      <c r="I205" s="21">
        <f t="shared" si="34"/>
        <v>-16114.722823348317</v>
      </c>
      <c r="J205" s="21">
        <f t="shared" si="34"/>
        <v>-19115.458863473501</v>
      </c>
      <c r="K205" s="21">
        <f t="shared" si="34"/>
        <v>-22038.806232658229</v>
      </c>
      <c r="L205" s="21">
        <f t="shared" si="34"/>
        <v>-24895.490372584532</v>
      </c>
      <c r="M205" s="21">
        <f t="shared" si="34"/>
        <v>-27686.403980624851</v>
      </c>
      <c r="N205" s="21">
        <f t="shared" si="34"/>
        <v>-30404.033027254336</v>
      </c>
      <c r="O205" s="21">
        <f t="shared" si="34"/>
        <v>-33058.087018329265</v>
      </c>
      <c r="P205" s="21">
        <f t="shared" si="34"/>
        <v>-35649.52549856784</v>
      </c>
      <c r="Q205" s="21">
        <f t="shared" si="34"/>
        <v>-38179.328081560154</v>
      </c>
      <c r="R205" s="21">
        <f t="shared" si="34"/>
        <v>-40655.70892165706</v>
      </c>
      <c r="S205" s="21">
        <f t="shared" si="34"/>
        <v>-43072.185446335337</v>
      </c>
      <c r="T205" s="21">
        <f t="shared" si="34"/>
        <v>-43072.281965028917</v>
      </c>
      <c r="U205" s="21">
        <f t="shared" si="34"/>
        <v>-43072.363499714134</v>
      </c>
      <c r="V205" s="21">
        <f t="shared" si="33"/>
        <v>-43072.431281556041</v>
      </c>
      <c r="W205" s="21">
        <f t="shared" si="33"/>
        <v>-43072.48646449134</v>
      </c>
      <c r="X205" s="21">
        <f t="shared" si="33"/>
        <v>-43072.530129418905</v>
      </c>
      <c r="Y205" s="21">
        <f t="shared" si="33"/>
        <v>-43072.563288182486</v>
      </c>
      <c r="Z205" s="21">
        <f t="shared" si="33"/>
        <v>-43072.586887355319</v>
      </c>
      <c r="AA205" s="21">
        <f t="shared" si="33"/>
        <v>-43072.601811835913</v>
      </c>
      <c r="AB205" s="21">
        <f t="shared" si="33"/>
        <v>-43072.608888263807</v>
      </c>
      <c r="AC205" s="21">
        <f t="shared" si="33"/>
        <v>-43072.608888263807</v>
      </c>
      <c r="AD205" s="21">
        <f t="shared" si="33"/>
        <v>-43072.608888263807</v>
      </c>
      <c r="AE205" s="21">
        <f t="shared" si="33"/>
        <v>-43072.608888263807</v>
      </c>
      <c r="AF205" s="21">
        <f t="shared" si="33"/>
        <v>-43072.608888263807</v>
      </c>
      <c r="AG205" s="21">
        <f t="shared" si="33"/>
        <v>-43072.608888263807</v>
      </c>
      <c r="AH205" s="21">
        <f t="shared" si="33"/>
        <v>-43072.608888263807</v>
      </c>
      <c r="AI205" s="21">
        <f t="shared" si="33"/>
        <v>-43072.608888263807</v>
      </c>
      <c r="AJ205" s="21">
        <f t="shared" si="33"/>
        <v>-43072.608888263807</v>
      </c>
      <c r="AK205" s="21">
        <f t="shared" si="33"/>
        <v>-43072.608888263807</v>
      </c>
      <c r="AL205" s="21">
        <f t="shared" si="33"/>
        <v>-43072.608888263807</v>
      </c>
      <c r="AM205" s="21">
        <f t="shared" si="33"/>
        <v>-43072.608888263807</v>
      </c>
      <c r="AN205" s="21">
        <f t="shared" si="33"/>
        <v>-43072.608888263807</v>
      </c>
      <c r="AO205" s="21">
        <f t="shared" si="33"/>
        <v>-43072.608888263807</v>
      </c>
      <c r="AP205" s="21">
        <f t="shared" si="33"/>
        <v>-43072.608888263807</v>
      </c>
      <c r="AQ205" s="21">
        <f t="shared" si="33"/>
        <v>-43072.608888263807</v>
      </c>
      <c r="AR205" s="21">
        <f t="shared" si="33"/>
        <v>-43072.608888263807</v>
      </c>
      <c r="AS205" s="21">
        <f t="shared" si="33"/>
        <v>-43072.608888263807</v>
      </c>
      <c r="AT205" s="21">
        <f t="shared" si="33"/>
        <v>-43072.608888263807</v>
      </c>
      <c r="AU205" s="21">
        <f t="shared" si="33"/>
        <v>-43072.608888263807</v>
      </c>
      <c r="AV205" s="21">
        <f t="shared" si="33"/>
        <v>-43072.608888263807</v>
      </c>
      <c r="AW205" s="21">
        <f t="shared" si="33"/>
        <v>-43072.608888263807</v>
      </c>
      <c r="AX205" s="21">
        <f t="shared" si="33"/>
        <v>-43072.608888263807</v>
      </c>
      <c r="AY205" s="21">
        <f t="shared" si="33"/>
        <v>-43072.608888263807</v>
      </c>
      <c r="AZ205" s="21">
        <f t="shared" si="33"/>
        <v>-43072.608888263807</v>
      </c>
      <c r="BA205" s="21">
        <f t="shared" si="33"/>
        <v>-43072.608888263807</v>
      </c>
      <c r="BB205" s="21">
        <f t="shared" si="33"/>
        <v>-43072.608888263807</v>
      </c>
    </row>
    <row r="206" spans="1:54" outlineLevel="2">
      <c r="A206" s="479"/>
      <c r="B206" s="150" t="s">
        <v>460</v>
      </c>
      <c r="C206" s="19"/>
      <c r="D206" s="135" t="s">
        <v>346</v>
      </c>
      <c r="E206" s="21">
        <f>E202</f>
        <v>-3378.8180529038355</v>
      </c>
      <c r="F206" s="21">
        <f t="shared" si="34"/>
        <v>-6685.963054179314</v>
      </c>
      <c r="G206" s="21">
        <f t="shared" si="33"/>
        <v>-9906.2498791539329</v>
      </c>
      <c r="H206" s="21">
        <f t="shared" si="33"/>
        <v>-13045.250683315378</v>
      </c>
      <c r="I206" s="21">
        <f t="shared" si="33"/>
        <v>-16114.722823348317</v>
      </c>
      <c r="J206" s="21">
        <f t="shared" si="33"/>
        <v>-19115.458863473501</v>
      </c>
      <c r="K206" s="21">
        <f t="shared" si="33"/>
        <v>-22038.806232658229</v>
      </c>
      <c r="L206" s="21">
        <f t="shared" si="33"/>
        <v>-24895.490372584532</v>
      </c>
      <c r="M206" s="21">
        <f t="shared" si="33"/>
        <v>-27686.403980624851</v>
      </c>
      <c r="N206" s="21">
        <f t="shared" si="33"/>
        <v>-30404.033027254336</v>
      </c>
      <c r="O206" s="21">
        <f t="shared" si="33"/>
        <v>-33058.087018329265</v>
      </c>
      <c r="P206" s="21">
        <f t="shared" si="33"/>
        <v>-35649.52549856784</v>
      </c>
      <c r="Q206" s="21">
        <f t="shared" si="33"/>
        <v>-38179.328081560154</v>
      </c>
      <c r="R206" s="21">
        <f t="shared" si="33"/>
        <v>-40655.70892165706</v>
      </c>
      <c r="S206" s="21">
        <f t="shared" si="33"/>
        <v>-43072.185446335337</v>
      </c>
      <c r="T206" s="21">
        <f t="shared" si="33"/>
        <v>-43072.281965028917</v>
      </c>
      <c r="U206" s="21">
        <f t="shared" si="33"/>
        <v>-43072.363499714134</v>
      </c>
      <c r="V206" s="21">
        <f t="shared" si="33"/>
        <v>-43072.431281556041</v>
      </c>
      <c r="W206" s="21">
        <f t="shared" si="33"/>
        <v>-43072.48646449134</v>
      </c>
      <c r="X206" s="21">
        <f t="shared" si="33"/>
        <v>-43072.530129418905</v>
      </c>
      <c r="Y206" s="21">
        <f t="shared" si="33"/>
        <v>-43072.563288182486</v>
      </c>
      <c r="Z206" s="21">
        <f t="shared" si="33"/>
        <v>-43072.586887355319</v>
      </c>
      <c r="AA206" s="21">
        <f t="shared" si="33"/>
        <v>-43072.601811835913</v>
      </c>
      <c r="AB206" s="21">
        <f t="shared" si="33"/>
        <v>-43072.608888263807</v>
      </c>
      <c r="AC206" s="21">
        <f t="shared" si="33"/>
        <v>-43072.608888263807</v>
      </c>
      <c r="AD206" s="21">
        <f t="shared" si="33"/>
        <v>-43072.608888263807</v>
      </c>
      <c r="AE206" s="21">
        <f t="shared" si="33"/>
        <v>-43072.608888263807</v>
      </c>
      <c r="AF206" s="21">
        <f t="shared" si="33"/>
        <v>-43072.608888263807</v>
      </c>
      <c r="AG206" s="21">
        <f t="shared" si="33"/>
        <v>-43072.608888263807</v>
      </c>
      <c r="AH206" s="21">
        <f t="shared" si="33"/>
        <v>-43072.608888263807</v>
      </c>
      <c r="AI206" s="21">
        <f t="shared" si="33"/>
        <v>-43072.608888263807</v>
      </c>
      <c r="AJ206" s="21">
        <f t="shared" si="33"/>
        <v>-43072.608888263807</v>
      </c>
      <c r="AK206" s="21">
        <f t="shared" si="33"/>
        <v>-43072.608888263807</v>
      </c>
      <c r="AL206" s="21">
        <f t="shared" si="33"/>
        <v>-43072.608888263807</v>
      </c>
      <c r="AM206" s="21">
        <f t="shared" si="33"/>
        <v>-43072.608888263807</v>
      </c>
      <c r="AN206" s="21">
        <f t="shared" si="33"/>
        <v>-43072.608888263807</v>
      </c>
      <c r="AO206" s="21">
        <f t="shared" si="33"/>
        <v>-43072.608888263807</v>
      </c>
      <c r="AP206" s="21">
        <f t="shared" si="33"/>
        <v>-43072.608888263807</v>
      </c>
      <c r="AQ206" s="21">
        <f t="shared" si="33"/>
        <v>-43072.608888263807</v>
      </c>
      <c r="AR206" s="21">
        <f t="shared" si="33"/>
        <v>-43072.608888263807</v>
      </c>
      <c r="AS206" s="21">
        <f t="shared" si="33"/>
        <v>-43072.608888263807</v>
      </c>
      <c r="AT206" s="21">
        <f t="shared" si="33"/>
        <v>-43072.608888263807</v>
      </c>
      <c r="AU206" s="21">
        <f t="shared" si="33"/>
        <v>-43072.608888263807</v>
      </c>
      <c r="AV206" s="21">
        <f t="shared" si="33"/>
        <v>-43072.608888263807</v>
      </c>
      <c r="AW206" s="21">
        <f t="shared" si="33"/>
        <v>-43072.608888263807</v>
      </c>
      <c r="AX206" s="21">
        <f t="shared" si="33"/>
        <v>-43072.608888263807</v>
      </c>
      <c r="AY206" s="21">
        <f t="shared" si="33"/>
        <v>-43072.608888263807</v>
      </c>
      <c r="AZ206" s="21">
        <f t="shared" si="33"/>
        <v>-43072.608888263807</v>
      </c>
      <c r="BA206" s="21">
        <f t="shared" si="33"/>
        <v>-43072.608888263807</v>
      </c>
      <c r="BB206" s="21">
        <f t="shared" si="33"/>
        <v>-43072.608888263807</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-3.6720189781855272</v>
      </c>
      <c r="F210" s="21">
        <f>F190-Baseline!F190</f>
        <v>-4.3965060417009196</v>
      </c>
      <c r="G210" s="21">
        <f>G190-Baseline!G190</f>
        <v>-0.44760251784958199</v>
      </c>
      <c r="H210" s="21">
        <f>H190-Baseline!H190</f>
        <v>-0.4072316890653081</v>
      </c>
      <c r="I210" s="21">
        <f>I190-Baseline!I190</f>
        <v>-0.36959257593055445</v>
      </c>
      <c r="J210" s="21">
        <f>J190-Baseline!J190</f>
        <v>-0.33452923698504</v>
      </c>
      <c r="K210" s="21">
        <f>K190-Baseline!K190</f>
        <v>-0.30189374052333623</v>
      </c>
      <c r="L210" s="21">
        <f>L190-Baseline!L190</f>
        <v>-0.27154578135428548</v>
      </c>
      <c r="M210" s="21">
        <f>M190-Baseline!M190</f>
        <v>-0.24335231499159737</v>
      </c>
      <c r="N210" s="21">
        <f>N190-Baseline!N190</f>
        <v>-0.21718720851226589</v>
      </c>
      <c r="O210" s="21">
        <f>O190-Baseline!O190</f>
        <v>-0.19293090735191015</v>
      </c>
      <c r="P210" s="21">
        <f>P190-Baseline!P190</f>
        <v>-0.1704701173372547</v>
      </c>
      <c r="Q210" s="21">
        <f>Q190-Baseline!Q190</f>
        <v>-0.14969750128578641</v>
      </c>
      <c r="R210" s="21">
        <f>R190-Baseline!R190</f>
        <v>-0.13051138953120422</v>
      </c>
      <c r="S210" s="21">
        <f>S190-Baseline!S190</f>
        <v>-0.11281550376066637</v>
      </c>
      <c r="T210" s="21">
        <f>T190-Baseline!T190</f>
        <v>-9.6518693576088346E-2</v>
      </c>
      <c r="U210" s="21">
        <f>U190-Baseline!U190</f>
        <v>-8.153468521689608E-2</v>
      </c>
      <c r="V210" s="21">
        <f>V190-Baseline!V190</f>
        <v>-6.7781841905742241E-2</v>
      </c>
      <c r="W210" s="21">
        <f>W190-Baseline!W190</f>
        <v>-5.5182935301789277E-2</v>
      </c>
      <c r="X210" s="21">
        <f>X190-Baseline!X190</f>
        <v>-4.3664927568290511E-2</v>
      </c>
      <c r="Y210" s="21">
        <f>Y190-Baseline!Y190</f>
        <v>-3.3158763582406062E-2</v>
      </c>
      <c r="Z210" s="21">
        <f>Z190-Baseline!Z190</f>
        <v>-2.3599172835502339E-2</v>
      </c>
      <c r="AA210" s="21">
        <f>AA190-Baseline!AA190</f>
        <v>-1.4924480591650094E-2</v>
      </c>
      <c r="AB210" s="21">
        <f>AB190-Baseline!AB190</f>
        <v>-7.076427890676848E-3</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-0.81037120000000007</v>
      </c>
      <c r="F211" s="21">
        <f>F191-Baseline!F191</f>
        <v>-0.85850960386473429</v>
      </c>
      <c r="G211" s="21">
        <f>G191-Baseline!G191</f>
        <v>-0.82947787813017804</v>
      </c>
      <c r="H211" s="21">
        <f>H191-Baseline!H191</f>
        <v>-0.88605131400086801</v>
      </c>
      <c r="I211" s="21">
        <f>I191-Baseline!I191</f>
        <v>-0.85608822608779522</v>
      </c>
      <c r="J211" s="21">
        <f>J191-Baseline!J191</f>
        <v>-0.82713838269352213</v>
      </c>
      <c r="K211" s="21">
        <f>K191-Baseline!K191</f>
        <v>-0.79916751951064935</v>
      </c>
      <c r="L211" s="21">
        <f>L191-Baseline!L191</f>
        <v>-0.77214253092816365</v>
      </c>
      <c r="M211" s="21">
        <f>M191-Baseline!M191</f>
        <v>-0.74603143084846746</v>
      </c>
      <c r="N211" s="21">
        <f>N191-Baseline!N191</f>
        <v>-0.72080331482943727</v>
      </c>
      <c r="O211" s="21">
        <f>O191-Baseline!O191</f>
        <v>-0.6964283235067027</v>
      </c>
      <c r="P211" s="21">
        <f>P191-Baseline!P191</f>
        <v>-0.67287760725285284</v>
      </c>
      <c r="Q211" s="21">
        <f>Q191-Baseline!Q191</f>
        <v>-0.65012329203174191</v>
      </c>
      <c r="R211" s="21">
        <f>R191-Baseline!R191</f>
        <v>-0.62813844640748029</v>
      </c>
      <c r="S211" s="21">
        <f>S191-Baseline!S191</f>
        <v>-0.60689704966906299</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0</v>
      </c>
      <c r="F212" s="21">
        <f>F77*F186-Baseline!F77*Baseline!F186</f>
        <v>1.4862615225001718</v>
      </c>
      <c r="G212" s="21">
        <f>G77*G186-Baseline!G77*Baseline!G186</f>
        <v>2.8815930217838286</v>
      </c>
      <c r="H212" s="21">
        <f>H77*H186-Baseline!H77*Baseline!H186</f>
        <v>4.1893700254586292</v>
      </c>
      <c r="I212" s="21">
        <f>I77*I186-Baseline!I77*Baseline!I186</f>
        <v>5.431087981433393</v>
      </c>
      <c r="J212" s="21">
        <f>J77*J186-Baseline!J77*Baseline!J186</f>
        <v>6.5989495203884871</v>
      </c>
      <c r="K212" s="21">
        <f>K77*K186-Baseline!K77*Baseline!K186</f>
        <v>7.6702369725858262</v>
      </c>
      <c r="L212" s="21">
        <f>L77*L186-Baseline!L77*Baseline!L186</f>
        <v>8.6941038996851603</v>
      </c>
      <c r="M212" s="21">
        <f>M77*M186-Baseline!M77*Baseline!M186</f>
        <v>9.6510646733008798</v>
      </c>
      <c r="N212" s="21">
        <f>N77*N186-Baseline!N77*Baseline!N186</f>
        <v>10.51071372425622</v>
      </c>
      <c r="O212" s="21">
        <f>O77*O186-Baseline!O77*Baseline!O186</f>
        <v>11.338544883215491</v>
      </c>
      <c r="P212" s="21">
        <f>P77*P186-Baseline!P77*Baseline!P186</f>
        <v>12.106430722033565</v>
      </c>
      <c r="Q212" s="21">
        <f>Q77*Q186-Baseline!Q77*Baseline!Q186</f>
        <v>12.816584866503035</v>
      </c>
      <c r="R212" s="21">
        <f>R77*R186-Baseline!R77*Baseline!R186</f>
        <v>13.510595709771678</v>
      </c>
      <c r="S212" s="21">
        <f>S77*S186-Baseline!S77*Baseline!S186</f>
        <v>14.113027830765532</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-4.4823901781855966</v>
      </c>
      <c r="F220" s="21">
        <f>F200-Baseline!F200</f>
        <v>-3.7687541230652641</v>
      </c>
      <c r="G220" s="21">
        <f>G200-Baseline!G200</f>
        <v>1.6045126258040909</v>
      </c>
      <c r="H220" s="21">
        <f>H200-Baseline!H200</f>
        <v>2.8960870223922939</v>
      </c>
      <c r="I220" s="21">
        <f>I200-Baseline!I200</f>
        <v>4.2054071794150332</v>
      </c>
      <c r="J220" s="21">
        <f>J200-Baseline!J200</f>
        <v>5.4372819007098769</v>
      </c>
      <c r="K220" s="21">
        <f>K200-Baseline!K200</f>
        <v>6.5691757125518961</v>
      </c>
      <c r="L220" s="21">
        <f>L200-Baseline!L200</f>
        <v>7.6504155874026765</v>
      </c>
      <c r="M220" s="21">
        <f>M200-Baseline!M200</f>
        <v>8.6616809274610205</v>
      </c>
      <c r="N220" s="21">
        <f>N200-Baseline!N200</f>
        <v>9.5727232009144245</v>
      </c>
      <c r="O220" s="21">
        <f>O200-Baseline!O200</f>
        <v>10.449185652356846</v>
      </c>
      <c r="P220" s="21">
        <f>P200-Baseline!P200</f>
        <v>11.263082997443234</v>
      </c>
      <c r="Q220" s="21">
        <f>Q200-Baseline!Q200</f>
        <v>12.016764073185641</v>
      </c>
      <c r="R220" s="21">
        <f>R200-Baseline!R200</f>
        <v>12.751945873832938</v>
      </c>
      <c r="S220" s="21">
        <f>S200-Baseline!S200</f>
        <v>13.39331527733566</v>
      </c>
      <c r="T220" s="21">
        <f>T200-Baseline!T200</f>
        <v>-9.6518693576088346E-2</v>
      </c>
      <c r="U220" s="21">
        <f>U200-Baseline!U200</f>
        <v>-8.153468521689608E-2</v>
      </c>
      <c r="V220" s="21">
        <f>V200-Baseline!V200</f>
        <v>-6.7781841905742241E-2</v>
      </c>
      <c r="W220" s="21">
        <f>W200-Baseline!W200</f>
        <v>-5.5182935301789277E-2</v>
      </c>
      <c r="X220" s="21">
        <f>X200-Baseline!X200</f>
        <v>-4.3664927568290511E-2</v>
      </c>
      <c r="Y220" s="21">
        <f>Y200-Baseline!Y200</f>
        <v>-3.3158763582406062E-2</v>
      </c>
      <c r="Z220" s="21">
        <f>Z200-Baseline!Z200</f>
        <v>-2.3599172835502339E-2</v>
      </c>
      <c r="AA220" s="21">
        <f>AA200-Baseline!AA200</f>
        <v>-1.4924480591650094E-2</v>
      </c>
      <c r="AB220" s="21">
        <f>AB200-Baseline!AB200</f>
        <v>-7.076427890676848E-3</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-4.4823901781855966</v>
      </c>
      <c r="F221" s="21">
        <f>F201-Baseline!F201</f>
        <v>-3.7687541230652641</v>
      </c>
      <c r="G221" s="21">
        <f>G201-Baseline!G201</f>
        <v>1.6045126258040909</v>
      </c>
      <c r="H221" s="21">
        <f>H201-Baseline!H201</f>
        <v>2.8960870223922939</v>
      </c>
      <c r="I221" s="21">
        <f>I201-Baseline!I201</f>
        <v>4.2054071794150332</v>
      </c>
      <c r="J221" s="21">
        <f>J201-Baseline!J201</f>
        <v>5.4372819007098769</v>
      </c>
      <c r="K221" s="21">
        <f>K201-Baseline!K201</f>
        <v>6.5691757125518961</v>
      </c>
      <c r="L221" s="21">
        <f>L201-Baseline!L201</f>
        <v>7.6504155874026765</v>
      </c>
      <c r="M221" s="21">
        <f>M201-Baseline!M201</f>
        <v>8.6616809274610205</v>
      </c>
      <c r="N221" s="21">
        <f>N201-Baseline!N201</f>
        <v>9.5727232009144245</v>
      </c>
      <c r="O221" s="21">
        <f>O201-Baseline!O201</f>
        <v>10.449185652356846</v>
      </c>
      <c r="P221" s="21">
        <f>P201-Baseline!P201</f>
        <v>11.263082997443234</v>
      </c>
      <c r="Q221" s="21">
        <f>Q201-Baseline!Q201</f>
        <v>12.016764073185641</v>
      </c>
      <c r="R221" s="21">
        <f>R201-Baseline!R201</f>
        <v>12.751945873832938</v>
      </c>
      <c r="S221" s="21">
        <f>S201-Baseline!S201</f>
        <v>13.39331527733566</v>
      </c>
      <c r="T221" s="21">
        <f>T201-Baseline!T201</f>
        <v>-9.6518693576088346E-2</v>
      </c>
      <c r="U221" s="21">
        <f>U201-Baseline!U201</f>
        <v>-8.153468521689608E-2</v>
      </c>
      <c r="V221" s="21">
        <f>V201-Baseline!V201</f>
        <v>-6.7781841905742241E-2</v>
      </c>
      <c r="W221" s="21">
        <f>W201-Baseline!W201</f>
        <v>-5.5182935301789277E-2</v>
      </c>
      <c r="X221" s="21">
        <f>X201-Baseline!X201</f>
        <v>-4.3664927568290511E-2</v>
      </c>
      <c r="Y221" s="21">
        <f>Y201-Baseline!Y201</f>
        <v>-3.3158763582406062E-2</v>
      </c>
      <c r="Z221" s="21">
        <f>Z201-Baseline!Z201</f>
        <v>-2.3599172835502339E-2</v>
      </c>
      <c r="AA221" s="21">
        <f>AA201-Baseline!AA201</f>
        <v>-1.4924480591650094E-2</v>
      </c>
      <c r="AB221" s="21">
        <f>AB201-Baseline!AB201</f>
        <v>-7.076427890676848E-3</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-4.4823901781855966</v>
      </c>
      <c r="F222" s="21">
        <f>F202-Baseline!F202</f>
        <v>-3.7687541230652641</v>
      </c>
      <c r="G222" s="21">
        <f>G202-Baseline!G202</f>
        <v>1.6045126258040909</v>
      </c>
      <c r="H222" s="21">
        <f>H202-Baseline!H202</f>
        <v>2.8960870223922939</v>
      </c>
      <c r="I222" s="21">
        <f>I202-Baseline!I202</f>
        <v>4.2054071794150332</v>
      </c>
      <c r="J222" s="21">
        <f>J202-Baseline!J202</f>
        <v>5.4372819007098769</v>
      </c>
      <c r="K222" s="21">
        <f>K202-Baseline!K202</f>
        <v>6.5691757125518961</v>
      </c>
      <c r="L222" s="21">
        <f>L202-Baseline!L202</f>
        <v>7.6504155874026765</v>
      </c>
      <c r="M222" s="21">
        <f>M202-Baseline!M202</f>
        <v>8.6616809274610205</v>
      </c>
      <c r="N222" s="21">
        <f>N202-Baseline!N202</f>
        <v>9.5727232009144245</v>
      </c>
      <c r="O222" s="21">
        <f>O202-Baseline!O202</f>
        <v>10.449185652356846</v>
      </c>
      <c r="P222" s="21">
        <f>P202-Baseline!P202</f>
        <v>11.263082997443234</v>
      </c>
      <c r="Q222" s="21">
        <f>Q202-Baseline!Q202</f>
        <v>12.016764073185641</v>
      </c>
      <c r="R222" s="21">
        <f>R202-Baseline!R202</f>
        <v>12.751945873832938</v>
      </c>
      <c r="S222" s="21">
        <f>S202-Baseline!S202</f>
        <v>13.39331527733566</v>
      </c>
      <c r="T222" s="21">
        <f>T202-Baseline!T202</f>
        <v>-9.6518693576088346E-2</v>
      </c>
      <c r="U222" s="21">
        <f>U202-Baseline!U202</f>
        <v>-8.153468521689608E-2</v>
      </c>
      <c r="V222" s="21">
        <f>V202-Baseline!V202</f>
        <v>-6.7781841905742241E-2</v>
      </c>
      <c r="W222" s="21">
        <f>W202-Baseline!W202</f>
        <v>-5.5182935301789277E-2</v>
      </c>
      <c r="X222" s="21">
        <f>X202-Baseline!X202</f>
        <v>-4.3664927568290511E-2</v>
      </c>
      <c r="Y222" s="21">
        <f>Y202-Baseline!Y202</f>
        <v>-3.3158763582406062E-2</v>
      </c>
      <c r="Z222" s="21">
        <f>Z202-Baseline!Z202</f>
        <v>-2.3599172835502339E-2</v>
      </c>
      <c r="AA222" s="21">
        <f>AA202-Baseline!AA202</f>
        <v>-1.4924480591650094E-2</v>
      </c>
      <c r="AB222" s="21">
        <f>AB202-Baseline!AB202</f>
        <v>-7.076427890676848E-3</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-4.4823901781855966</v>
      </c>
      <c r="F224" s="21">
        <f>F204-Baseline!F204</f>
        <v>-8.2511443012517702</v>
      </c>
      <c r="G224" s="21">
        <f>G204-Baseline!G204</f>
        <v>-6.6466316754467698</v>
      </c>
      <c r="H224" s="21">
        <f>H204-Baseline!H204</f>
        <v>-3.7505446530540212</v>
      </c>
      <c r="I224" s="21">
        <f>I204-Baseline!I204</f>
        <v>0.45486252636146673</v>
      </c>
      <c r="J224" s="21">
        <f>J204-Baseline!J204</f>
        <v>5.8921444270708889</v>
      </c>
      <c r="K224" s="21">
        <f>K204-Baseline!K204</f>
        <v>12.461320139620511</v>
      </c>
      <c r="L224" s="21">
        <f>L204-Baseline!L204</f>
        <v>20.111735727023188</v>
      </c>
      <c r="M224" s="21">
        <f>M204-Baseline!M204</f>
        <v>28.773416654483299</v>
      </c>
      <c r="N224" s="21">
        <f>N204-Baseline!N204</f>
        <v>38.346139855399088</v>
      </c>
      <c r="O224" s="21">
        <f>O204-Baseline!O204</f>
        <v>48.795325507759117</v>
      </c>
      <c r="P224" s="21">
        <f>P204-Baseline!P204</f>
        <v>60.058408505203261</v>
      </c>
      <c r="Q224" s="21">
        <f>Q204-Baseline!Q204</f>
        <v>72.075172578392085</v>
      </c>
      <c r="R224" s="21">
        <f>R204-Baseline!R204</f>
        <v>84.827118452230934</v>
      </c>
      <c r="S224" s="21">
        <f>S204-Baseline!S204</f>
        <v>98.220433729562501</v>
      </c>
      <c r="T224" s="21">
        <f>T204-Baseline!T204</f>
        <v>98.123915035983373</v>
      </c>
      <c r="U224" s="21">
        <f>U204-Baseline!U204</f>
        <v>98.042380350765598</v>
      </c>
      <c r="V224" s="21">
        <f>V204-Baseline!V204</f>
        <v>97.974598508859344</v>
      </c>
      <c r="W224" s="21">
        <f>W204-Baseline!W204</f>
        <v>97.9194155735604</v>
      </c>
      <c r="X224" s="21">
        <f>X204-Baseline!X204</f>
        <v>97.87575064599514</v>
      </c>
      <c r="Y224" s="21">
        <f>Y204-Baseline!Y204</f>
        <v>97.842591882414126</v>
      </c>
      <c r="Z224" s="21">
        <f>Z204-Baseline!Z204</f>
        <v>97.818992709580925</v>
      </c>
      <c r="AA224" s="21">
        <f>AA204-Baseline!AA204</f>
        <v>97.80406822898658</v>
      </c>
      <c r="AB224" s="21">
        <f>AB204-Baseline!AB204</f>
        <v>97.7969918010931</v>
      </c>
      <c r="AC224" s="21">
        <f>AC204-Baseline!AC204</f>
        <v>97.7969918010931</v>
      </c>
      <c r="AD224" s="21">
        <f>AD204-Baseline!AD204</f>
        <v>97.7969918010931</v>
      </c>
      <c r="AE224" s="21">
        <f>AE204-Baseline!AE204</f>
        <v>97.7969918010931</v>
      </c>
      <c r="AF224" s="21">
        <f>AF204-Baseline!AF204</f>
        <v>97.7969918010931</v>
      </c>
      <c r="AG224" s="21">
        <f>AG204-Baseline!AG204</f>
        <v>97.7969918010931</v>
      </c>
      <c r="AH224" s="21">
        <f>AH204-Baseline!AH204</f>
        <v>97.7969918010931</v>
      </c>
      <c r="AI224" s="21">
        <f>AI204-Baseline!AI204</f>
        <v>97.7969918010931</v>
      </c>
      <c r="AJ224" s="21">
        <f>AJ204-Baseline!AJ204</f>
        <v>97.7969918010931</v>
      </c>
      <c r="AK224" s="21">
        <f>AK204-Baseline!AK204</f>
        <v>97.7969918010931</v>
      </c>
      <c r="AL224" s="21">
        <f>AL204-Baseline!AL204</f>
        <v>97.7969918010931</v>
      </c>
      <c r="AM224" s="21">
        <f>AM204-Baseline!AM204</f>
        <v>97.7969918010931</v>
      </c>
      <c r="AN224" s="21">
        <f>AN204-Baseline!AN204</f>
        <v>97.7969918010931</v>
      </c>
      <c r="AO224" s="21">
        <f>AO204-Baseline!AO204</f>
        <v>97.7969918010931</v>
      </c>
      <c r="AP224" s="21">
        <f>AP204-Baseline!AP204</f>
        <v>97.7969918010931</v>
      </c>
      <c r="AQ224" s="21">
        <f>AQ204-Baseline!AQ204</f>
        <v>97.7969918010931</v>
      </c>
      <c r="AR224" s="21">
        <f>AR204-Baseline!AR204</f>
        <v>97.7969918010931</v>
      </c>
      <c r="AS224" s="21">
        <f>AS204-Baseline!AS204</f>
        <v>97.7969918010931</v>
      </c>
      <c r="AT224" s="21">
        <f>AT204-Baseline!AT204</f>
        <v>97.7969918010931</v>
      </c>
      <c r="AU224" s="21">
        <f>AU204-Baseline!AU204</f>
        <v>97.7969918010931</v>
      </c>
      <c r="AV224" s="21">
        <f>AV204-Baseline!AV204</f>
        <v>97.7969918010931</v>
      </c>
      <c r="AW224" s="21">
        <f>AW204-Baseline!AW204</f>
        <v>97.7969918010931</v>
      </c>
      <c r="AX224" s="21">
        <f>AX204-Baseline!AX204</f>
        <v>97.7969918010931</v>
      </c>
      <c r="AY224" s="21">
        <f>AY204-Baseline!AY204</f>
        <v>97.7969918010931</v>
      </c>
      <c r="AZ224" s="21">
        <f>AZ204-Baseline!AZ204</f>
        <v>97.7969918010931</v>
      </c>
      <c r="BA224" s="21">
        <f>BA204-Baseline!BA204</f>
        <v>97.7969918010931</v>
      </c>
      <c r="BB224" s="21">
        <f>BB204-Baseline!BB204</f>
        <v>97.7969918010931</v>
      </c>
    </row>
    <row r="225" spans="1:54" outlineLevel="2">
      <c r="A225" s="527"/>
      <c r="B225" s="150" t="s">
        <v>455</v>
      </c>
      <c r="C225" s="19"/>
      <c r="D225" s="135" t="s">
        <v>346</v>
      </c>
      <c r="E225" s="21">
        <f>E205-Baseline!E205</f>
        <v>-4.4823901781855966</v>
      </c>
      <c r="F225" s="21">
        <f>F205-Baseline!F205</f>
        <v>-8.2511443012517702</v>
      </c>
      <c r="G225" s="21">
        <f>G205-Baseline!G205</f>
        <v>-6.6466316754467698</v>
      </c>
      <c r="H225" s="21">
        <f>H205-Baseline!H205</f>
        <v>-3.7505446530540212</v>
      </c>
      <c r="I225" s="21">
        <f>I205-Baseline!I205</f>
        <v>0.45486252636146673</v>
      </c>
      <c r="J225" s="21">
        <f>J205-Baseline!J205</f>
        <v>5.8921444270708889</v>
      </c>
      <c r="K225" s="21">
        <f>K205-Baseline!K205</f>
        <v>12.461320139620511</v>
      </c>
      <c r="L225" s="21">
        <f>L205-Baseline!L205</f>
        <v>20.111735727023188</v>
      </c>
      <c r="M225" s="21">
        <f>M205-Baseline!M205</f>
        <v>28.773416654483299</v>
      </c>
      <c r="N225" s="21">
        <f>N205-Baseline!N205</f>
        <v>38.346139855399088</v>
      </c>
      <c r="O225" s="21">
        <f>O205-Baseline!O205</f>
        <v>48.795325507759117</v>
      </c>
      <c r="P225" s="21">
        <f>P205-Baseline!P205</f>
        <v>60.058408505203261</v>
      </c>
      <c r="Q225" s="21">
        <f>Q205-Baseline!Q205</f>
        <v>72.075172578392085</v>
      </c>
      <c r="R225" s="21">
        <f>R205-Baseline!R205</f>
        <v>84.827118452230934</v>
      </c>
      <c r="S225" s="21">
        <f>S205-Baseline!S205</f>
        <v>98.220433729562501</v>
      </c>
      <c r="T225" s="21">
        <f>T205-Baseline!T205</f>
        <v>98.123915035983373</v>
      </c>
      <c r="U225" s="21">
        <f>U205-Baseline!U205</f>
        <v>98.042380350765598</v>
      </c>
      <c r="V225" s="21">
        <f>V205-Baseline!V205</f>
        <v>97.974598508859344</v>
      </c>
      <c r="W225" s="21">
        <f>W205-Baseline!W205</f>
        <v>97.9194155735604</v>
      </c>
      <c r="X225" s="21">
        <f>X205-Baseline!X205</f>
        <v>97.87575064599514</v>
      </c>
      <c r="Y225" s="21">
        <f>Y205-Baseline!Y205</f>
        <v>97.842591882414126</v>
      </c>
      <c r="Z225" s="21">
        <f>Z205-Baseline!Z205</f>
        <v>97.818992709580925</v>
      </c>
      <c r="AA225" s="21">
        <f>AA205-Baseline!AA205</f>
        <v>97.80406822898658</v>
      </c>
      <c r="AB225" s="21">
        <f>AB205-Baseline!AB205</f>
        <v>97.7969918010931</v>
      </c>
      <c r="AC225" s="21">
        <f>AC205-Baseline!AC205</f>
        <v>97.7969918010931</v>
      </c>
      <c r="AD225" s="21">
        <f>AD205-Baseline!AD205</f>
        <v>97.7969918010931</v>
      </c>
      <c r="AE225" s="21">
        <f>AE205-Baseline!AE205</f>
        <v>97.7969918010931</v>
      </c>
      <c r="AF225" s="21">
        <f>AF205-Baseline!AF205</f>
        <v>97.7969918010931</v>
      </c>
      <c r="AG225" s="21">
        <f>AG205-Baseline!AG205</f>
        <v>97.7969918010931</v>
      </c>
      <c r="AH225" s="21">
        <f>AH205-Baseline!AH205</f>
        <v>97.7969918010931</v>
      </c>
      <c r="AI225" s="21">
        <f>AI205-Baseline!AI205</f>
        <v>97.7969918010931</v>
      </c>
      <c r="AJ225" s="21">
        <f>AJ205-Baseline!AJ205</f>
        <v>97.7969918010931</v>
      </c>
      <c r="AK225" s="21">
        <f>AK205-Baseline!AK205</f>
        <v>97.7969918010931</v>
      </c>
      <c r="AL225" s="21">
        <f>AL205-Baseline!AL205</f>
        <v>97.7969918010931</v>
      </c>
      <c r="AM225" s="21">
        <f>AM205-Baseline!AM205</f>
        <v>97.7969918010931</v>
      </c>
      <c r="AN225" s="21">
        <f>AN205-Baseline!AN205</f>
        <v>97.7969918010931</v>
      </c>
      <c r="AO225" s="21">
        <f>AO205-Baseline!AO205</f>
        <v>97.7969918010931</v>
      </c>
      <c r="AP225" s="21">
        <f>AP205-Baseline!AP205</f>
        <v>97.7969918010931</v>
      </c>
      <c r="AQ225" s="21">
        <f>AQ205-Baseline!AQ205</f>
        <v>97.7969918010931</v>
      </c>
      <c r="AR225" s="21">
        <f>AR205-Baseline!AR205</f>
        <v>97.7969918010931</v>
      </c>
      <c r="AS225" s="21">
        <f>AS205-Baseline!AS205</f>
        <v>97.7969918010931</v>
      </c>
      <c r="AT225" s="21">
        <f>AT205-Baseline!AT205</f>
        <v>97.7969918010931</v>
      </c>
      <c r="AU225" s="21">
        <f>AU205-Baseline!AU205</f>
        <v>97.7969918010931</v>
      </c>
      <c r="AV225" s="21">
        <f>AV205-Baseline!AV205</f>
        <v>97.7969918010931</v>
      </c>
      <c r="AW225" s="21">
        <f>AW205-Baseline!AW205</f>
        <v>97.7969918010931</v>
      </c>
      <c r="AX225" s="21">
        <f>AX205-Baseline!AX205</f>
        <v>97.7969918010931</v>
      </c>
      <c r="AY225" s="21">
        <f>AY205-Baseline!AY205</f>
        <v>97.7969918010931</v>
      </c>
      <c r="AZ225" s="21">
        <f>AZ205-Baseline!AZ205</f>
        <v>97.7969918010931</v>
      </c>
      <c r="BA225" s="21">
        <f>BA205-Baseline!BA205</f>
        <v>97.7969918010931</v>
      </c>
      <c r="BB225" s="21">
        <f>BB205-Baseline!BB205</f>
        <v>97.7969918010931</v>
      </c>
    </row>
    <row r="226" spans="1:54" outlineLevel="2">
      <c r="A226" s="528"/>
      <c r="B226" s="150" t="s">
        <v>456</v>
      </c>
      <c r="C226" s="19"/>
      <c r="D226" s="135" t="s">
        <v>346</v>
      </c>
      <c r="E226" s="21">
        <f>E206-Baseline!E206</f>
        <v>-4.4823901781855966</v>
      </c>
      <c r="F226" s="21">
        <f>F206-Baseline!F206</f>
        <v>-8.2511443012517702</v>
      </c>
      <c r="G226" s="21">
        <f>G206-Baseline!G206</f>
        <v>-6.6466316754467698</v>
      </c>
      <c r="H226" s="21">
        <f>H206-Baseline!H206</f>
        <v>-3.7505446530540212</v>
      </c>
      <c r="I226" s="21">
        <f>I206-Baseline!I206</f>
        <v>0.45486252636146673</v>
      </c>
      <c r="J226" s="21">
        <f>J206-Baseline!J206</f>
        <v>5.8921444270708889</v>
      </c>
      <c r="K226" s="21">
        <f>K206-Baseline!K206</f>
        <v>12.461320139620511</v>
      </c>
      <c r="L226" s="21">
        <f>L206-Baseline!L206</f>
        <v>20.111735727023188</v>
      </c>
      <c r="M226" s="21">
        <f>M206-Baseline!M206</f>
        <v>28.773416654483299</v>
      </c>
      <c r="N226" s="21">
        <f>N206-Baseline!N206</f>
        <v>38.346139855399088</v>
      </c>
      <c r="O226" s="21">
        <f>O206-Baseline!O206</f>
        <v>48.795325507759117</v>
      </c>
      <c r="P226" s="21">
        <f>P206-Baseline!P206</f>
        <v>60.058408505203261</v>
      </c>
      <c r="Q226" s="21">
        <f>Q206-Baseline!Q206</f>
        <v>72.075172578392085</v>
      </c>
      <c r="R226" s="21">
        <f>R206-Baseline!R206</f>
        <v>84.827118452230934</v>
      </c>
      <c r="S226" s="21">
        <f>S206-Baseline!S206</f>
        <v>98.220433729562501</v>
      </c>
      <c r="T226" s="21">
        <f>T206-Baseline!T206</f>
        <v>98.123915035983373</v>
      </c>
      <c r="U226" s="21">
        <f>U206-Baseline!U206</f>
        <v>98.042380350765598</v>
      </c>
      <c r="V226" s="21">
        <f>V206-Baseline!V206</f>
        <v>97.974598508859344</v>
      </c>
      <c r="W226" s="21">
        <f>W206-Baseline!W206</f>
        <v>97.9194155735604</v>
      </c>
      <c r="X226" s="21">
        <f>X206-Baseline!X206</f>
        <v>97.87575064599514</v>
      </c>
      <c r="Y226" s="21">
        <f>Y206-Baseline!Y206</f>
        <v>97.842591882414126</v>
      </c>
      <c r="Z226" s="21">
        <f>Z206-Baseline!Z206</f>
        <v>97.818992709580925</v>
      </c>
      <c r="AA226" s="21">
        <f>AA206-Baseline!AA206</f>
        <v>97.80406822898658</v>
      </c>
      <c r="AB226" s="21">
        <f>AB206-Baseline!AB206</f>
        <v>97.7969918010931</v>
      </c>
      <c r="AC226" s="21">
        <f>AC206-Baseline!AC206</f>
        <v>97.7969918010931</v>
      </c>
      <c r="AD226" s="21">
        <f>AD206-Baseline!AD206</f>
        <v>97.7969918010931</v>
      </c>
      <c r="AE226" s="21">
        <f>AE206-Baseline!AE206</f>
        <v>97.7969918010931</v>
      </c>
      <c r="AF226" s="21">
        <f>AF206-Baseline!AF206</f>
        <v>97.7969918010931</v>
      </c>
      <c r="AG226" s="21">
        <f>AG206-Baseline!AG206</f>
        <v>97.7969918010931</v>
      </c>
      <c r="AH226" s="21">
        <f>AH206-Baseline!AH206</f>
        <v>97.7969918010931</v>
      </c>
      <c r="AI226" s="21">
        <f>AI206-Baseline!AI206</f>
        <v>97.7969918010931</v>
      </c>
      <c r="AJ226" s="21">
        <f>AJ206-Baseline!AJ206</f>
        <v>97.7969918010931</v>
      </c>
      <c r="AK226" s="21">
        <f>AK206-Baseline!AK206</f>
        <v>97.7969918010931</v>
      </c>
      <c r="AL226" s="21">
        <f>AL206-Baseline!AL206</f>
        <v>97.7969918010931</v>
      </c>
      <c r="AM226" s="21">
        <f>AM206-Baseline!AM206</f>
        <v>97.7969918010931</v>
      </c>
      <c r="AN226" s="21">
        <f>AN206-Baseline!AN206</f>
        <v>97.7969918010931</v>
      </c>
      <c r="AO226" s="21">
        <f>AO206-Baseline!AO206</f>
        <v>97.7969918010931</v>
      </c>
      <c r="AP226" s="21">
        <f>AP206-Baseline!AP206</f>
        <v>97.7969918010931</v>
      </c>
      <c r="AQ226" s="21">
        <f>AQ206-Baseline!AQ206</f>
        <v>97.7969918010931</v>
      </c>
      <c r="AR226" s="21">
        <f>AR206-Baseline!AR206</f>
        <v>97.7969918010931</v>
      </c>
      <c r="AS226" s="21">
        <f>AS206-Baseline!AS206</f>
        <v>97.7969918010931</v>
      </c>
      <c r="AT226" s="21">
        <f>AT206-Baseline!AT206</f>
        <v>97.7969918010931</v>
      </c>
      <c r="AU226" s="21">
        <f>AU206-Baseline!AU206</f>
        <v>97.7969918010931</v>
      </c>
      <c r="AV226" s="21">
        <f>AV206-Baseline!AV206</f>
        <v>97.7969918010931</v>
      </c>
      <c r="AW226" s="21">
        <f>AW206-Baseline!AW206</f>
        <v>97.7969918010931</v>
      </c>
      <c r="AX226" s="21">
        <f>AX206-Baseline!AX206</f>
        <v>97.7969918010931</v>
      </c>
      <c r="AY226" s="21">
        <f>AY206-Baseline!AY206</f>
        <v>97.7969918010931</v>
      </c>
      <c r="AZ226" s="21">
        <f>AZ206-Baseline!AZ206</f>
        <v>97.7969918010931</v>
      </c>
      <c r="BA226" s="21">
        <f>BA206-Baseline!BA206</f>
        <v>97.7969918010931</v>
      </c>
      <c r="BB226" s="21">
        <f>BB206-Baseline!BB206</f>
        <v>97.7969918010931</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31:A40"/>
    <mergeCell ref="D31:G31"/>
    <mergeCell ref="D32:G32"/>
    <mergeCell ref="D33:G33"/>
    <mergeCell ref="D34:G34"/>
    <mergeCell ref="D35:G35"/>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965FF3CD-C8A9-4C46-A1AC-E31BDCC71085}">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T65"/>
  <sheetViews>
    <sheetView workbookViewId="0">
      <selection activeCell="G25" sqref="G25"/>
    </sheetView>
  </sheetViews>
  <sheetFormatPr defaultRowHeight="13.5"/>
  <cols>
    <col min="1" max="1" width="22" customWidth="1"/>
    <col min="3" max="3" width="16.23046875" customWidth="1"/>
    <col min="4" max="4" width="11.765625" customWidth="1"/>
    <col min="12" max="12" width="12.3828125" customWidth="1"/>
    <col min="13" max="13" width="43.61328125" bestFit="1" customWidth="1"/>
    <col min="16" max="16" width="55" customWidth="1"/>
    <col min="17" max="17" width="10.3828125" customWidth="1"/>
    <col min="18" max="18" width="21.23046875" customWidth="1"/>
    <col min="19" max="19" width="17.23046875" customWidth="1"/>
    <col min="20" max="20" width="46.15234375" customWidth="1"/>
  </cols>
  <sheetData>
    <row r="1" spans="1:20">
      <c r="A1" s="4" t="s">
        <v>550</v>
      </c>
    </row>
    <row r="2" spans="1:20">
      <c r="A2" s="498" t="s">
        <v>551</v>
      </c>
      <c r="B2" s="498"/>
      <c r="C2" s="498"/>
      <c r="D2" s="498"/>
      <c r="E2" s="498"/>
      <c r="F2" s="498"/>
      <c r="G2" s="498"/>
      <c r="H2" s="498"/>
      <c r="I2" s="498"/>
      <c r="J2" s="498"/>
      <c r="K2" s="498"/>
      <c r="L2" s="498"/>
      <c r="M2" s="498"/>
      <c r="N2" s="498"/>
      <c r="O2" s="498"/>
      <c r="P2" s="498"/>
      <c r="Q2" s="498"/>
      <c r="R2" s="498"/>
      <c r="S2" s="498"/>
    </row>
    <row r="3" spans="1:20">
      <c r="A3" s="498"/>
      <c r="B3" s="498"/>
      <c r="C3" s="498"/>
      <c r="D3" s="498"/>
      <c r="E3" s="498"/>
      <c r="F3" s="498"/>
      <c r="G3" s="498"/>
      <c r="H3" s="498"/>
      <c r="I3" s="498"/>
      <c r="J3" s="498"/>
      <c r="K3" s="498"/>
      <c r="L3" s="498"/>
      <c r="M3" s="498"/>
      <c r="N3" s="498"/>
      <c r="O3" s="498"/>
      <c r="P3" s="498"/>
      <c r="Q3" s="498"/>
      <c r="R3" s="498"/>
      <c r="S3" s="498"/>
    </row>
    <row r="4" spans="1:20">
      <c r="A4" s="498"/>
      <c r="B4" s="498"/>
      <c r="C4" s="498"/>
      <c r="D4" s="498"/>
      <c r="E4" s="498"/>
      <c r="F4" s="498"/>
      <c r="G4" s="498"/>
      <c r="H4" s="498"/>
      <c r="I4" s="498"/>
      <c r="J4" s="498"/>
      <c r="K4" s="498"/>
      <c r="L4" s="498"/>
      <c r="M4" s="498"/>
      <c r="N4" s="498"/>
      <c r="O4" s="498"/>
      <c r="P4" s="498"/>
      <c r="Q4" s="498"/>
      <c r="R4" s="498"/>
      <c r="S4" s="498"/>
    </row>
    <row r="8" spans="1:20" ht="14.5">
      <c r="B8" s="535"/>
      <c r="C8" s="536"/>
      <c r="D8" s="537"/>
      <c r="E8" s="318">
        <v>2026</v>
      </c>
      <c r="F8" s="318">
        <v>2027</v>
      </c>
      <c r="G8" s="318">
        <v>2028</v>
      </c>
      <c r="H8" s="318">
        <v>2029</v>
      </c>
      <c r="I8" s="318">
        <v>2030</v>
      </c>
      <c r="J8" s="318">
        <v>2031</v>
      </c>
      <c r="K8" s="318">
        <v>2032</v>
      </c>
      <c r="L8" s="318">
        <v>2033</v>
      </c>
      <c r="M8" s="318" t="s">
        <v>300</v>
      </c>
      <c r="N8" s="316"/>
      <c r="O8" s="316"/>
      <c r="P8" s="316"/>
      <c r="Q8" s="316"/>
      <c r="R8" s="316"/>
      <c r="S8" s="316"/>
    </row>
    <row r="9" spans="1:20" ht="15" thickBot="1">
      <c r="B9" s="538" t="s">
        <v>552</v>
      </c>
      <c r="C9" s="539"/>
      <c r="D9" s="539"/>
      <c r="E9" s="539"/>
      <c r="F9" s="539"/>
      <c r="G9" s="539"/>
      <c r="H9" s="539"/>
      <c r="I9" s="539"/>
      <c r="J9" s="539"/>
      <c r="K9" s="539"/>
      <c r="L9" s="539"/>
      <c r="M9" s="539"/>
      <c r="N9" s="316"/>
      <c r="O9" s="316"/>
      <c r="P9" s="316"/>
      <c r="Q9" s="316"/>
      <c r="R9" s="316"/>
      <c r="S9" s="316"/>
    </row>
    <row r="10" spans="1:20" ht="15" thickBot="1">
      <c r="B10" s="319"/>
      <c r="C10" s="319" t="s">
        <v>553</v>
      </c>
      <c r="D10" s="319"/>
      <c r="E10" s="320">
        <v>37750</v>
      </c>
      <c r="F10" s="320"/>
      <c r="G10" s="320"/>
      <c r="H10" s="320"/>
      <c r="I10" s="320"/>
      <c r="J10" s="320"/>
      <c r="K10" s="320"/>
      <c r="L10" s="320"/>
      <c r="M10" s="319" t="s">
        <v>554</v>
      </c>
      <c r="N10" s="316"/>
      <c r="O10" s="316"/>
      <c r="P10" s="321" t="s">
        <v>555</v>
      </c>
      <c r="Q10" s="322"/>
      <c r="R10" s="322" t="s">
        <v>556</v>
      </c>
      <c r="S10" s="322" t="s">
        <v>227</v>
      </c>
      <c r="T10" s="322" t="s">
        <v>557</v>
      </c>
    </row>
    <row r="11" spans="1:20" ht="15" thickBot="1">
      <c r="B11" s="319"/>
      <c r="C11" s="319" t="s">
        <v>558</v>
      </c>
      <c r="D11" s="319"/>
      <c r="E11" s="320"/>
      <c r="F11" s="320"/>
      <c r="G11" s="320"/>
      <c r="H11" s="320"/>
      <c r="I11" s="320"/>
      <c r="J11" s="320"/>
      <c r="K11" s="320"/>
      <c r="L11" s="320"/>
      <c r="M11" s="319"/>
      <c r="N11" s="316"/>
      <c r="O11" s="316"/>
      <c r="P11" s="323" t="s">
        <v>559</v>
      </c>
      <c r="Q11" s="324">
        <v>150000</v>
      </c>
      <c r="R11" s="325" t="s">
        <v>560</v>
      </c>
      <c r="S11" s="325" t="s">
        <v>561</v>
      </c>
      <c r="T11" s="325" t="s">
        <v>562</v>
      </c>
    </row>
    <row r="12" spans="1:20" ht="15" thickBot="1">
      <c r="B12" s="319"/>
      <c r="C12" s="319"/>
      <c r="D12" s="319" t="s">
        <v>563</v>
      </c>
      <c r="E12" s="326"/>
      <c r="F12" s="326">
        <v>125000</v>
      </c>
      <c r="G12" s="326"/>
      <c r="H12" s="326"/>
      <c r="I12" s="326"/>
      <c r="J12" s="326"/>
      <c r="K12" s="326"/>
      <c r="L12" s="326"/>
      <c r="M12" s="327" t="s">
        <v>564</v>
      </c>
      <c r="N12" s="316"/>
      <c r="O12" s="316"/>
      <c r="P12" s="323" t="s">
        <v>565</v>
      </c>
      <c r="Q12" s="324">
        <v>50000</v>
      </c>
      <c r="R12" s="325" t="s">
        <v>566</v>
      </c>
      <c r="S12" s="325" t="s">
        <v>561</v>
      </c>
      <c r="T12" s="325" t="s">
        <v>567</v>
      </c>
    </row>
    <row r="13" spans="1:20" ht="15" thickBot="1">
      <c r="B13" s="319"/>
      <c r="C13" s="319"/>
      <c r="D13" s="319" t="s">
        <v>568</v>
      </c>
      <c r="E13" s="326"/>
      <c r="F13" s="326">
        <v>50000</v>
      </c>
      <c r="G13" s="326"/>
      <c r="H13" s="326"/>
      <c r="I13" s="326"/>
      <c r="J13" s="326"/>
      <c r="K13" s="326"/>
      <c r="L13" s="326"/>
      <c r="M13" s="327" t="s">
        <v>564</v>
      </c>
      <c r="N13" s="316"/>
      <c r="O13" s="316"/>
      <c r="P13" s="328" t="s">
        <v>569</v>
      </c>
      <c r="Q13" s="329"/>
      <c r="R13" s="330"/>
      <c r="S13" s="330"/>
      <c r="T13" s="330"/>
    </row>
    <row r="14" spans="1:20" ht="14.5">
      <c r="B14" s="319"/>
      <c r="C14" s="319"/>
      <c r="D14" s="319"/>
      <c r="E14" s="326"/>
      <c r="F14" s="326"/>
      <c r="G14" s="326"/>
      <c r="H14" s="326"/>
      <c r="I14" s="326"/>
      <c r="J14" s="326"/>
      <c r="K14" s="326"/>
      <c r="L14" s="326"/>
      <c r="M14" s="327" t="s">
        <v>564</v>
      </c>
      <c r="N14" s="316"/>
      <c r="O14" s="316"/>
      <c r="P14" s="331" t="s">
        <v>559</v>
      </c>
      <c r="Q14" s="331"/>
      <c r="R14" s="331" t="s">
        <v>560</v>
      </c>
      <c r="S14" s="331" t="s">
        <v>561</v>
      </c>
      <c r="T14" s="331" t="s">
        <v>562</v>
      </c>
    </row>
    <row r="15" spans="1:20" ht="15" thickBot="1">
      <c r="B15" s="319"/>
      <c r="C15" s="319" t="s">
        <v>570</v>
      </c>
      <c r="D15" s="319"/>
      <c r="E15" s="326"/>
      <c r="F15" s="326"/>
      <c r="G15" s="326"/>
      <c r="H15" s="326"/>
      <c r="I15" s="326"/>
      <c r="J15" s="326"/>
      <c r="K15" s="326"/>
      <c r="L15" s="326"/>
      <c r="M15" s="327" t="s">
        <v>564</v>
      </c>
      <c r="N15" s="316"/>
      <c r="O15" s="316"/>
      <c r="P15" s="323"/>
      <c r="Q15" s="332">
        <v>150000</v>
      </c>
      <c r="R15" s="323"/>
      <c r="S15" s="323"/>
      <c r="T15" s="323"/>
    </row>
    <row r="16" spans="1:20" ht="15" thickBot="1">
      <c r="B16" s="319"/>
      <c r="C16" s="319" t="s">
        <v>571</v>
      </c>
      <c r="D16" s="319"/>
      <c r="E16" s="320"/>
      <c r="F16" s="320"/>
      <c r="G16" s="320"/>
      <c r="H16" s="320"/>
      <c r="I16" s="320"/>
      <c r="J16" s="320"/>
      <c r="K16" s="320"/>
      <c r="L16" s="320"/>
      <c r="M16" s="319"/>
      <c r="N16" s="316"/>
      <c r="O16" s="316"/>
      <c r="P16" s="323" t="s">
        <v>565</v>
      </c>
      <c r="Q16" s="333">
        <v>50000</v>
      </c>
      <c r="R16" s="325" t="s">
        <v>566</v>
      </c>
      <c r="S16" s="325" t="s">
        <v>561</v>
      </c>
      <c r="T16" s="325" t="s">
        <v>567</v>
      </c>
    </row>
    <row r="17" spans="2:19" ht="14.5">
      <c r="B17" s="319"/>
      <c r="C17" s="319"/>
      <c r="D17" s="319" t="s">
        <v>563</v>
      </c>
      <c r="E17" s="326"/>
      <c r="F17" s="326">
        <v>125000</v>
      </c>
      <c r="G17" s="326"/>
      <c r="H17" s="326"/>
      <c r="I17" s="326"/>
      <c r="J17" s="326"/>
      <c r="K17" s="326"/>
      <c r="L17" s="326"/>
      <c r="M17" s="327" t="s">
        <v>564</v>
      </c>
      <c r="N17" s="316"/>
      <c r="O17" s="316"/>
    </row>
    <row r="18" spans="2:19" ht="14.5">
      <c r="B18" s="319"/>
      <c r="C18" s="319"/>
      <c r="D18" s="319" t="s">
        <v>568</v>
      </c>
      <c r="E18" s="326"/>
      <c r="F18" s="326">
        <v>50000</v>
      </c>
      <c r="G18" s="326"/>
      <c r="H18" s="326"/>
      <c r="I18" s="326"/>
      <c r="J18" s="326"/>
      <c r="K18" s="326"/>
      <c r="L18" s="326"/>
      <c r="M18" s="327" t="s">
        <v>564</v>
      </c>
      <c r="N18" s="316"/>
      <c r="O18" s="316"/>
      <c r="P18" s="316"/>
      <c r="Q18" s="316"/>
      <c r="R18" s="316"/>
      <c r="S18" s="316"/>
    </row>
    <row r="19" spans="2:19" ht="14.5">
      <c r="B19" s="319"/>
      <c r="C19" s="319"/>
      <c r="D19" s="319"/>
      <c r="E19" s="326"/>
      <c r="F19" s="326"/>
      <c r="G19" s="326"/>
      <c r="H19" s="326"/>
      <c r="I19" s="326"/>
      <c r="J19" s="326"/>
      <c r="K19" s="326"/>
      <c r="L19" s="326"/>
      <c r="M19" s="327" t="s">
        <v>564</v>
      </c>
      <c r="N19" s="316"/>
      <c r="O19" s="316"/>
      <c r="P19" s="316"/>
      <c r="Q19" s="316"/>
      <c r="R19" s="316"/>
      <c r="S19" s="316"/>
    </row>
    <row r="20" spans="2:19" ht="14.5">
      <c r="B20" s="319"/>
      <c r="C20" s="319" t="s">
        <v>572</v>
      </c>
      <c r="D20" s="319"/>
      <c r="E20" s="326"/>
      <c r="F20" s="326"/>
      <c r="G20" s="326"/>
      <c r="H20" s="326"/>
      <c r="I20" s="326"/>
      <c r="J20" s="326"/>
      <c r="K20" s="326"/>
      <c r="L20" s="326"/>
      <c r="M20" s="327" t="s">
        <v>564</v>
      </c>
      <c r="N20" s="316"/>
      <c r="O20" s="316"/>
      <c r="P20" s="316"/>
      <c r="Q20" s="316"/>
      <c r="R20" s="316"/>
      <c r="S20" s="316"/>
    </row>
    <row r="21" spans="2:19" ht="14.5">
      <c r="B21" s="319"/>
      <c r="C21" s="319" t="s">
        <v>573</v>
      </c>
      <c r="D21" s="319"/>
      <c r="E21" s="320"/>
      <c r="F21" s="320"/>
      <c r="G21" s="320"/>
      <c r="H21" s="320"/>
      <c r="I21" s="320"/>
      <c r="J21" s="320"/>
      <c r="K21" s="320"/>
      <c r="L21" s="320"/>
      <c r="M21" s="319"/>
      <c r="N21" s="316"/>
      <c r="O21" s="316"/>
      <c r="P21" s="316"/>
      <c r="Q21" s="316"/>
      <c r="R21" s="316"/>
      <c r="S21" s="316"/>
    </row>
    <row r="22" spans="2:19" ht="14.5">
      <c r="B22" s="319"/>
      <c r="C22" s="319"/>
      <c r="D22" s="319" t="s">
        <v>574</v>
      </c>
      <c r="E22" s="320"/>
      <c r="F22" s="320">
        <f>7082393/2</f>
        <v>3541196.5</v>
      </c>
      <c r="G22" s="320">
        <f>7082393/2</f>
        <v>3541196.5</v>
      </c>
      <c r="H22" s="320"/>
      <c r="I22" s="320"/>
      <c r="J22" s="320"/>
      <c r="K22" s="320"/>
      <c r="L22" s="320"/>
      <c r="M22" s="319" t="s">
        <v>575</v>
      </c>
      <c r="N22" s="316"/>
      <c r="O22" s="316"/>
      <c r="P22" s="316"/>
      <c r="Q22" s="316"/>
      <c r="R22" s="316"/>
      <c r="S22" s="316"/>
    </row>
    <row r="23" spans="2:19" ht="14.5">
      <c r="B23" s="319"/>
      <c r="C23" s="319"/>
      <c r="D23" s="319" t="s">
        <v>576</v>
      </c>
      <c r="E23" s="320"/>
      <c r="F23" s="320"/>
      <c r="G23" s="320">
        <v>1330202</v>
      </c>
      <c r="H23" s="320"/>
      <c r="I23" s="320"/>
      <c r="J23" s="320"/>
      <c r="K23" s="320"/>
      <c r="L23" s="320"/>
      <c r="M23" s="319" t="s">
        <v>577</v>
      </c>
      <c r="N23" s="316"/>
      <c r="O23" s="316"/>
      <c r="P23" s="316"/>
      <c r="Q23" s="316"/>
      <c r="R23" s="316"/>
      <c r="S23" s="316"/>
    </row>
    <row r="24" spans="2:19" ht="14.5">
      <c r="B24" s="319"/>
      <c r="C24" s="319"/>
      <c r="D24" s="319" t="s">
        <v>578</v>
      </c>
      <c r="E24" s="320"/>
      <c r="F24" s="320">
        <f>3189403/2</f>
        <v>1594701.5</v>
      </c>
      <c r="G24" s="320">
        <f>3189403/2</f>
        <v>1594701.5</v>
      </c>
      <c r="H24" s="320"/>
      <c r="I24" s="320"/>
      <c r="J24" s="320"/>
      <c r="K24" s="320"/>
      <c r="L24" s="320"/>
      <c r="M24" s="319" t="s">
        <v>575</v>
      </c>
      <c r="N24" s="316"/>
      <c r="O24" s="316"/>
      <c r="P24" s="316"/>
      <c r="Q24" s="316"/>
      <c r="R24" s="316"/>
      <c r="S24" s="316"/>
    </row>
    <row r="25" spans="2:19" ht="14.5">
      <c r="B25" s="319"/>
      <c r="C25" s="334" t="s">
        <v>579</v>
      </c>
      <c r="D25" s="334"/>
      <c r="E25" s="335">
        <f>SUM(E10:E24)</f>
        <v>37750</v>
      </c>
      <c r="F25" s="335">
        <f>SUM(F10:F24)</f>
        <v>5485898</v>
      </c>
      <c r="G25" s="335">
        <f>SUM(G10:G24)</f>
        <v>6466100</v>
      </c>
      <c r="H25" s="335"/>
      <c r="I25" s="335"/>
      <c r="J25" s="335"/>
      <c r="K25" s="335"/>
      <c r="L25" s="336">
        <f>SUM(E10:L24)</f>
        <v>11989748</v>
      </c>
      <c r="M25" s="319"/>
      <c r="N25" s="316"/>
      <c r="O25" s="316"/>
      <c r="P25" s="316"/>
      <c r="Q25" s="316"/>
      <c r="R25" s="316"/>
      <c r="S25" s="316"/>
    </row>
    <row r="26" spans="2:19" ht="14.5">
      <c r="B26" s="529" t="s">
        <v>580</v>
      </c>
      <c r="C26" s="530"/>
      <c r="D26" s="530"/>
      <c r="E26" s="530"/>
      <c r="F26" s="530"/>
      <c r="G26" s="530"/>
      <c r="H26" s="530"/>
      <c r="I26" s="530"/>
      <c r="J26" s="530"/>
      <c r="K26" s="530"/>
      <c r="L26" s="530"/>
      <c r="M26" s="531"/>
      <c r="N26" s="316"/>
      <c r="O26" s="316"/>
      <c r="P26" s="316"/>
      <c r="Q26" s="316"/>
      <c r="R26" s="316"/>
      <c r="S26" s="316"/>
    </row>
    <row r="27" spans="2:19" ht="14.5">
      <c r="B27" s="319"/>
      <c r="C27" s="319"/>
      <c r="D27" s="319" t="s">
        <v>581</v>
      </c>
      <c r="E27" s="320"/>
      <c r="F27" s="320">
        <v>725180.8</v>
      </c>
      <c r="G27" s="320">
        <v>801016.96</v>
      </c>
      <c r="H27" s="320">
        <v>801016.96</v>
      </c>
      <c r="I27" s="320">
        <v>892020.35</v>
      </c>
      <c r="J27" s="320">
        <v>892020.35</v>
      </c>
      <c r="K27" s="320"/>
      <c r="L27" s="320"/>
      <c r="M27" s="319" t="s">
        <v>582</v>
      </c>
      <c r="N27" s="316"/>
      <c r="O27" s="316"/>
      <c r="P27" s="316"/>
      <c r="Q27" s="316"/>
      <c r="R27" s="316"/>
      <c r="S27" s="316"/>
    </row>
    <row r="28" spans="2:19" ht="14.5">
      <c r="B28" s="319"/>
      <c r="C28" s="319"/>
      <c r="D28" s="319" t="s">
        <v>583</v>
      </c>
      <c r="E28" s="326"/>
      <c r="F28" s="326">
        <v>11750.4</v>
      </c>
      <c r="G28" s="326">
        <v>14100.48</v>
      </c>
      <c r="H28" s="326">
        <v>14100.48</v>
      </c>
      <c r="I28" s="326">
        <v>16920.580000000002</v>
      </c>
      <c r="J28" s="326">
        <v>16920.580000000002</v>
      </c>
      <c r="K28" s="326"/>
      <c r="L28" s="326"/>
      <c r="M28" s="327" t="s">
        <v>564</v>
      </c>
      <c r="N28" s="316"/>
      <c r="O28" s="316"/>
      <c r="P28" s="316"/>
      <c r="Q28" s="316"/>
      <c r="R28" s="316"/>
      <c r="S28" s="316"/>
    </row>
    <row r="29" spans="2:19" ht="14.5">
      <c r="B29" s="319"/>
      <c r="C29" s="319"/>
      <c r="D29" s="319" t="s">
        <v>584</v>
      </c>
      <c r="E29" s="326"/>
      <c r="F29" s="326">
        <v>73440</v>
      </c>
      <c r="G29" s="326">
        <v>73440</v>
      </c>
      <c r="H29" s="326">
        <v>73440</v>
      </c>
      <c r="I29" s="326">
        <v>73440</v>
      </c>
      <c r="J29" s="326">
        <v>73440</v>
      </c>
      <c r="K29" s="326"/>
      <c r="L29" s="326"/>
      <c r="M29" s="327" t="s">
        <v>564</v>
      </c>
      <c r="N29" s="316"/>
      <c r="O29" s="316"/>
      <c r="P29" s="316"/>
      <c r="Q29" s="316"/>
      <c r="R29" s="316"/>
      <c r="S29" s="316"/>
    </row>
    <row r="30" spans="2:19" ht="14.5">
      <c r="B30" s="319"/>
      <c r="C30" s="334" t="s">
        <v>585</v>
      </c>
      <c r="D30" s="334"/>
      <c r="E30" s="335">
        <f t="shared" ref="E30:K30" si="0">SUM(E27:E29)</f>
        <v>0</v>
      </c>
      <c r="F30" s="335">
        <f t="shared" si="0"/>
        <v>810371.20000000007</v>
      </c>
      <c r="G30" s="335">
        <f t="shared" si="0"/>
        <v>888557.44</v>
      </c>
      <c r="H30" s="335">
        <f t="shared" si="0"/>
        <v>888557.44</v>
      </c>
      <c r="I30" s="335">
        <f t="shared" si="0"/>
        <v>982380.92999999993</v>
      </c>
      <c r="J30" s="335">
        <f t="shared" si="0"/>
        <v>982380.92999999993</v>
      </c>
      <c r="K30" s="335">
        <f t="shared" si="0"/>
        <v>0</v>
      </c>
      <c r="L30" s="335">
        <f>SUM(E27:L29)</f>
        <v>4552247.9399999995</v>
      </c>
      <c r="M30" s="319"/>
    </row>
    <row r="31" spans="2:19">
      <c r="B31" s="532"/>
      <c r="C31" s="533"/>
      <c r="D31" s="533"/>
      <c r="E31" s="533"/>
      <c r="F31" s="533"/>
      <c r="G31" s="533"/>
      <c r="H31" s="533"/>
      <c r="I31" s="533"/>
      <c r="J31" s="533"/>
      <c r="K31" s="533"/>
      <c r="L31" s="533"/>
      <c r="M31" s="534"/>
    </row>
    <row r="32" spans="2:19" ht="14.5">
      <c r="B32" s="319"/>
      <c r="C32" s="334" t="s">
        <v>586</v>
      </c>
      <c r="D32" s="334"/>
      <c r="E32" s="334"/>
      <c r="F32" s="334"/>
      <c r="G32" s="334"/>
      <c r="H32" s="334"/>
      <c r="I32" s="334"/>
      <c r="J32" s="334"/>
      <c r="K32" s="334"/>
      <c r="L32" s="337">
        <f>L30+L25</f>
        <v>16541995.939999999</v>
      </c>
      <c r="M32" s="319"/>
    </row>
    <row r="52" spans="1:19">
      <c r="A52" s="4" t="s">
        <v>587</v>
      </c>
    </row>
    <row r="53" spans="1:19">
      <c r="A53" s="498" t="s">
        <v>588</v>
      </c>
      <c r="B53" s="498"/>
      <c r="C53" s="498"/>
      <c r="D53" s="498"/>
      <c r="E53" s="498"/>
      <c r="F53" s="498"/>
      <c r="G53" s="498"/>
      <c r="H53" s="498"/>
      <c r="I53" s="498"/>
      <c r="J53" s="498"/>
      <c r="K53" s="498"/>
      <c r="L53" s="498"/>
      <c r="M53" s="498"/>
      <c r="N53" s="498"/>
      <c r="O53" s="498"/>
      <c r="P53" s="498"/>
      <c r="Q53" s="498"/>
      <c r="R53" s="498"/>
      <c r="S53" s="498"/>
    </row>
    <row r="54" spans="1:19" ht="25.5" customHeight="1">
      <c r="A54" s="498"/>
      <c r="B54" s="498"/>
      <c r="C54" s="498"/>
      <c r="D54" s="498"/>
      <c r="E54" s="498"/>
      <c r="F54" s="498"/>
      <c r="G54" s="498"/>
      <c r="H54" s="498"/>
      <c r="I54" s="498"/>
      <c r="J54" s="498"/>
      <c r="K54" s="498"/>
      <c r="L54" s="498"/>
      <c r="M54" s="498"/>
      <c r="N54" s="498"/>
      <c r="O54" s="498"/>
      <c r="P54" s="498"/>
      <c r="Q54" s="498"/>
      <c r="R54" s="498"/>
      <c r="S54" s="498"/>
    </row>
    <row r="56" spans="1:19">
      <c r="A56" s="158" t="s">
        <v>310</v>
      </c>
      <c r="B56" s="440"/>
      <c r="C56" s="440"/>
      <c r="D56" s="440"/>
      <c r="E56" s="440"/>
      <c r="F56" s="440"/>
      <c r="G56" s="440"/>
      <c r="H56" s="440"/>
      <c r="I56" s="440"/>
      <c r="J56" s="440"/>
      <c r="K56" s="440"/>
      <c r="L56" s="440"/>
      <c r="M56" s="440"/>
      <c r="N56" s="440"/>
      <c r="O56" s="440"/>
      <c r="P56" s="440"/>
      <c r="Q56" s="440"/>
      <c r="R56" s="440"/>
      <c r="S56" s="440"/>
    </row>
    <row r="57" spans="1:19">
      <c r="A57" s="158" t="s">
        <v>449</v>
      </c>
      <c r="B57" s="440"/>
      <c r="C57" s="440"/>
      <c r="D57" s="440"/>
      <c r="E57" s="440"/>
      <c r="F57" s="440"/>
      <c r="G57" s="440"/>
      <c r="H57" s="440"/>
      <c r="I57" s="440"/>
      <c r="J57" s="440"/>
      <c r="K57" s="440"/>
      <c r="L57" s="440"/>
      <c r="M57" s="440"/>
      <c r="N57" s="440"/>
      <c r="O57" s="440"/>
      <c r="P57" s="440"/>
      <c r="Q57" s="440"/>
      <c r="R57" s="440"/>
      <c r="S57" s="440"/>
    </row>
    <row r="58" spans="1:19">
      <c r="A58" s="159" t="s">
        <v>352</v>
      </c>
      <c r="B58" s="440"/>
      <c r="C58" s="440"/>
      <c r="D58" s="440"/>
      <c r="E58" s="440"/>
      <c r="F58" s="440"/>
      <c r="G58" s="440"/>
      <c r="H58" s="440"/>
      <c r="I58" s="440"/>
      <c r="J58" s="440"/>
      <c r="K58" s="440"/>
      <c r="L58" s="440"/>
      <c r="M58" s="440"/>
      <c r="N58" s="440"/>
      <c r="O58" s="440"/>
      <c r="P58" s="440"/>
      <c r="Q58" s="440"/>
      <c r="R58" s="440"/>
      <c r="S58" s="440"/>
    </row>
    <row r="59" spans="1:19">
      <c r="A59" s="159" t="s">
        <v>428</v>
      </c>
      <c r="B59" s="440"/>
      <c r="C59" s="440"/>
      <c r="D59" s="440"/>
      <c r="E59" s="440"/>
      <c r="F59" s="440"/>
      <c r="G59" s="440"/>
      <c r="H59" s="440"/>
      <c r="I59" s="440"/>
      <c r="J59" s="440"/>
      <c r="K59" s="440"/>
      <c r="L59" s="440"/>
      <c r="M59" s="440"/>
      <c r="N59" s="440"/>
      <c r="O59" s="440"/>
      <c r="P59" s="440"/>
      <c r="Q59" s="440"/>
      <c r="R59" s="440"/>
      <c r="S59" s="440"/>
    </row>
    <row r="60" spans="1:19">
      <c r="A60" s="159" t="s">
        <v>429</v>
      </c>
      <c r="B60" s="440"/>
      <c r="C60" s="440"/>
      <c r="D60" s="440"/>
      <c r="E60" s="440"/>
      <c r="F60" s="440"/>
      <c r="G60" s="440"/>
      <c r="H60" s="440"/>
      <c r="I60" s="440"/>
      <c r="J60" s="440"/>
      <c r="K60" s="440"/>
      <c r="L60" s="440"/>
      <c r="M60" s="440"/>
      <c r="N60" s="440"/>
      <c r="O60" s="440"/>
      <c r="P60" s="440"/>
      <c r="Q60" s="440"/>
      <c r="R60" s="440"/>
      <c r="S60" s="440"/>
    </row>
    <row r="64" spans="1:19">
      <c r="A64" s="4" t="s">
        <v>589</v>
      </c>
    </row>
    <row r="65" spans="1:1">
      <c r="A65" t="s">
        <v>590</v>
      </c>
    </row>
  </sheetData>
  <mergeCells count="11">
    <mergeCell ref="B26:M26"/>
    <mergeCell ref="B31:M31"/>
    <mergeCell ref="B59:S59"/>
    <mergeCell ref="B60:S60"/>
    <mergeCell ref="A2:S4"/>
    <mergeCell ref="A53:S54"/>
    <mergeCell ref="B56:S56"/>
    <mergeCell ref="B57:S57"/>
    <mergeCell ref="B58:S58"/>
    <mergeCell ref="B8:D8"/>
    <mergeCell ref="B9:M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B20" sqref="B2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8994481-787E-4114-B2C0-04D100F70DB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I2:U2"/>
    <mergeCell ref="I3:N4"/>
    <mergeCell ref="P3:U4"/>
    <mergeCell ref="I5:N18"/>
    <mergeCell ref="P5:U18"/>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2"/>
  <sheetViews>
    <sheetView topLeftCell="A4"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4"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E200-Baseline!E200</f>
        <v>3374.3356627256499</v>
      </c>
      <c r="F220" s="21">
        <f>F200-Baseline!F200</f>
        <v>3303.3762471524128</v>
      </c>
      <c r="G220" s="21">
        <f>G200-Baseline!G200</f>
        <v>3221.8913376004234</v>
      </c>
      <c r="H220" s="21">
        <f>H200-Baseline!H200</f>
        <v>3141.8968911838383</v>
      </c>
      <c r="I220" s="21">
        <f>I200-Baseline!I200</f>
        <v>3073.6775472123536</v>
      </c>
      <c r="J220" s="21">
        <f>J200-Baseline!J200</f>
        <v>3006.1733220258952</v>
      </c>
      <c r="K220" s="21">
        <f>K200-Baseline!K200</f>
        <v>2929.9165448972785</v>
      </c>
      <c r="L220" s="21">
        <f>L200-Baseline!L200</f>
        <v>2864.3345555137048</v>
      </c>
      <c r="M220" s="21">
        <f>M200-Baseline!M200</f>
        <v>2799.5752889677783</v>
      </c>
      <c r="N220" s="21">
        <f>N200-Baseline!N200</f>
        <v>2727.2017698303994</v>
      </c>
      <c r="O220" s="21">
        <f>O200-Baseline!O200</f>
        <v>2664.5031767272881</v>
      </c>
      <c r="P220" s="21">
        <f>P200-Baseline!P200</f>
        <v>2602.7015632360199</v>
      </c>
      <c r="Q220" s="21">
        <f>Q200-Baseline!Q200</f>
        <v>2541.8193470655019</v>
      </c>
      <c r="R220" s="21">
        <f>R200-Baseline!R200</f>
        <v>2489.1327859707421</v>
      </c>
      <c r="S220" s="21">
        <f>S200-Baseline!S200</f>
        <v>2429.8698399556101</v>
      </c>
      <c r="T220" s="21">
        <f>T200-Baseline!T200</f>
        <v>0</v>
      </c>
      <c r="U220" s="21">
        <f>U200-Baseline!U200</f>
        <v>0</v>
      </c>
      <c r="V220" s="21">
        <f>V200-Baseline!V200</f>
        <v>0</v>
      </c>
      <c r="W220" s="21">
        <f>W200-Baseline!W200</f>
        <v>0</v>
      </c>
      <c r="X220" s="21">
        <f>X200-Baseline!X200</f>
        <v>0</v>
      </c>
      <c r="Y220" s="21">
        <f>Y200-Baseline!Y200</f>
        <v>0</v>
      </c>
      <c r="Z220" s="21">
        <f>Z200-Baseline!Z200</f>
        <v>0</v>
      </c>
      <c r="AA220" s="21">
        <f>AA200-Baseline!AA200</f>
        <v>0</v>
      </c>
      <c r="AB220" s="21">
        <f>AB200-Baseline!AB200</f>
        <v>0</v>
      </c>
      <c r="AC220" s="21">
        <f>AC200-Baseline!AC200</f>
        <v>0</v>
      </c>
      <c r="AD220" s="21">
        <f>AD200-Baseline!AD200</f>
        <v>0</v>
      </c>
      <c r="AE220" s="21">
        <f>AE200-Baseline!AE200</f>
        <v>0</v>
      </c>
      <c r="AF220" s="21">
        <f>AF200-Baseline!AF200</f>
        <v>0</v>
      </c>
      <c r="AG220" s="21">
        <f>AG200-Baseline!AG200</f>
        <v>0</v>
      </c>
      <c r="AH220" s="21">
        <f>AH200-Baseline!AH200</f>
        <v>0</v>
      </c>
      <c r="AI220" s="21">
        <f>AI200-Baseline!AI200</f>
        <v>0</v>
      </c>
      <c r="AJ220" s="21">
        <f>AJ200-Baseline!AJ200</f>
        <v>0</v>
      </c>
      <c r="AK220" s="21">
        <f>AK200-Baseline!AK200</f>
        <v>0</v>
      </c>
      <c r="AL220" s="21">
        <f>AL200-Baseline!AL200</f>
        <v>0</v>
      </c>
      <c r="AM220" s="21">
        <f>AM200-Baseline!AM200</f>
        <v>0</v>
      </c>
      <c r="AN220" s="21">
        <f>AN200-Baseline!AN200</f>
        <v>0</v>
      </c>
      <c r="AO220" s="21">
        <f>AO200-Baseline!AO200</f>
        <v>0</v>
      </c>
      <c r="AP220" s="21">
        <f>AP200-Baseline!AP200</f>
        <v>0</v>
      </c>
      <c r="AQ220" s="21">
        <f>AQ200-Baseline!AQ200</f>
        <v>0</v>
      </c>
      <c r="AR220" s="21">
        <f>AR200-Baseline!AR200</f>
        <v>0</v>
      </c>
      <c r="AS220" s="21">
        <f>AS200-Baseline!AS200</f>
        <v>0</v>
      </c>
      <c r="AT220" s="21">
        <f>AT200-Baseline!AT200</f>
        <v>0</v>
      </c>
      <c r="AU220" s="21">
        <f>AU200-Baseline!AU200</f>
        <v>0</v>
      </c>
      <c r="AV220" s="21">
        <f>AV200-Baseline!AV200</f>
        <v>0</v>
      </c>
      <c r="AW220" s="21">
        <f>AW200-Baseline!AW200</f>
        <v>0</v>
      </c>
      <c r="AX220" s="21">
        <f>AX200-Baseline!AX200</f>
        <v>0</v>
      </c>
      <c r="AY220" s="21">
        <f>AY200-Baseline!AY200</f>
        <v>0</v>
      </c>
      <c r="AZ220" s="21">
        <f>AZ200-Baseline!AZ200</f>
        <v>0</v>
      </c>
      <c r="BA220" s="21">
        <f>BA200-Baseline!BA200</f>
        <v>0</v>
      </c>
      <c r="BB220" s="21">
        <f>BB200-Baseline!BB200</f>
        <v>0</v>
      </c>
    </row>
    <row r="221" spans="1:54" outlineLevel="2">
      <c r="A221" s="527"/>
      <c r="B221" s="150" t="s">
        <v>455</v>
      </c>
      <c r="C221" s="19"/>
      <c r="D221" s="135" t="s">
        <v>346</v>
      </c>
      <c r="E221" s="21">
        <f>E201-Baseline!E201</f>
        <v>3374.3356627256499</v>
      </c>
      <c r="F221" s="21">
        <f>F201-Baseline!F201</f>
        <v>3303.3762471524128</v>
      </c>
      <c r="G221" s="21">
        <f>G201-Baseline!G201</f>
        <v>3221.8913376004234</v>
      </c>
      <c r="H221" s="21">
        <f>H201-Baseline!H201</f>
        <v>3141.8968911838383</v>
      </c>
      <c r="I221" s="21">
        <f>I201-Baseline!I201</f>
        <v>3073.6775472123536</v>
      </c>
      <c r="J221" s="21">
        <f>J201-Baseline!J201</f>
        <v>3006.1733220258952</v>
      </c>
      <c r="K221" s="21">
        <f>K201-Baseline!K201</f>
        <v>2929.9165448972785</v>
      </c>
      <c r="L221" s="21">
        <f>L201-Baseline!L201</f>
        <v>2864.3345555137048</v>
      </c>
      <c r="M221" s="21">
        <f>M201-Baseline!M201</f>
        <v>2799.5752889677783</v>
      </c>
      <c r="N221" s="21">
        <f>N201-Baseline!N201</f>
        <v>2727.2017698303994</v>
      </c>
      <c r="O221" s="21">
        <f>O201-Baseline!O201</f>
        <v>2664.5031767272881</v>
      </c>
      <c r="P221" s="21">
        <f>P201-Baseline!P201</f>
        <v>2602.7015632360199</v>
      </c>
      <c r="Q221" s="21">
        <f>Q201-Baseline!Q201</f>
        <v>2541.8193470655019</v>
      </c>
      <c r="R221" s="21">
        <f>R201-Baseline!R201</f>
        <v>2489.1327859707421</v>
      </c>
      <c r="S221" s="21">
        <f>S201-Baseline!S201</f>
        <v>2429.8698399556101</v>
      </c>
      <c r="T221" s="21">
        <f>T201-Baseline!T201</f>
        <v>0</v>
      </c>
      <c r="U221" s="21">
        <f>U201-Baseline!U201</f>
        <v>0</v>
      </c>
      <c r="V221" s="21">
        <f>V201-Baseline!V201</f>
        <v>0</v>
      </c>
      <c r="W221" s="21">
        <f>W201-Baseline!W201</f>
        <v>0</v>
      </c>
      <c r="X221" s="21">
        <f>X201-Baseline!X201</f>
        <v>0</v>
      </c>
      <c r="Y221" s="21">
        <f>Y201-Baseline!Y201</f>
        <v>0</v>
      </c>
      <c r="Z221" s="21">
        <f>Z201-Baseline!Z201</f>
        <v>0</v>
      </c>
      <c r="AA221" s="21">
        <f>AA201-Baseline!AA201</f>
        <v>0</v>
      </c>
      <c r="AB221" s="21">
        <f>AB201-Baseline!AB201</f>
        <v>0</v>
      </c>
      <c r="AC221" s="21">
        <f>AC201-Baseline!AC201</f>
        <v>0</v>
      </c>
      <c r="AD221" s="21">
        <f>AD201-Baseline!AD201</f>
        <v>0</v>
      </c>
      <c r="AE221" s="21">
        <f>AE201-Baseline!AE201</f>
        <v>0</v>
      </c>
      <c r="AF221" s="21">
        <f>AF201-Baseline!AF201</f>
        <v>0</v>
      </c>
      <c r="AG221" s="21">
        <f>AG201-Baseline!AG201</f>
        <v>0</v>
      </c>
      <c r="AH221" s="21">
        <f>AH201-Baseline!AH201</f>
        <v>0</v>
      </c>
      <c r="AI221" s="21">
        <f>AI201-Baseline!AI201</f>
        <v>0</v>
      </c>
      <c r="AJ221" s="21">
        <f>AJ201-Baseline!AJ201</f>
        <v>0</v>
      </c>
      <c r="AK221" s="21">
        <f>AK201-Baseline!AK201</f>
        <v>0</v>
      </c>
      <c r="AL221" s="21">
        <f>AL201-Baseline!AL201</f>
        <v>0</v>
      </c>
      <c r="AM221" s="21">
        <f>AM201-Baseline!AM201</f>
        <v>0</v>
      </c>
      <c r="AN221" s="21">
        <f>AN201-Baseline!AN201</f>
        <v>0</v>
      </c>
      <c r="AO221" s="21">
        <f>AO201-Baseline!AO201</f>
        <v>0</v>
      </c>
      <c r="AP221" s="21">
        <f>AP201-Baseline!AP201</f>
        <v>0</v>
      </c>
      <c r="AQ221" s="21">
        <f>AQ201-Baseline!AQ201</f>
        <v>0</v>
      </c>
      <c r="AR221" s="21">
        <f>AR201-Baseline!AR201</f>
        <v>0</v>
      </c>
      <c r="AS221" s="21">
        <f>AS201-Baseline!AS201</f>
        <v>0</v>
      </c>
      <c r="AT221" s="21">
        <f>AT201-Baseline!AT201</f>
        <v>0</v>
      </c>
      <c r="AU221" s="21">
        <f>AU201-Baseline!AU201</f>
        <v>0</v>
      </c>
      <c r="AV221" s="21">
        <f>AV201-Baseline!AV201</f>
        <v>0</v>
      </c>
      <c r="AW221" s="21">
        <f>AW201-Baseline!AW201</f>
        <v>0</v>
      </c>
      <c r="AX221" s="21">
        <f>AX201-Baseline!AX201</f>
        <v>0</v>
      </c>
      <c r="AY221" s="21">
        <f>AY201-Baseline!AY201</f>
        <v>0</v>
      </c>
      <c r="AZ221" s="21">
        <f>AZ201-Baseline!AZ201</f>
        <v>0</v>
      </c>
      <c r="BA221" s="21">
        <f>BA201-Baseline!BA201</f>
        <v>0</v>
      </c>
      <c r="BB221" s="21">
        <f>BB201-Baseline!BB201</f>
        <v>0</v>
      </c>
    </row>
    <row r="222" spans="1:54" outlineLevel="2">
      <c r="A222" s="528"/>
      <c r="B222" s="150" t="s">
        <v>456</v>
      </c>
      <c r="C222" s="19"/>
      <c r="D222" s="135" t="s">
        <v>346</v>
      </c>
      <c r="E222" s="21">
        <f>E202-Baseline!E202</f>
        <v>3374.3356627256499</v>
      </c>
      <c r="F222" s="21">
        <f>F202-Baseline!F202</f>
        <v>3303.3762471524128</v>
      </c>
      <c r="G222" s="21">
        <f>G202-Baseline!G202</f>
        <v>3221.8913376004234</v>
      </c>
      <c r="H222" s="21">
        <f>H202-Baseline!H202</f>
        <v>3141.8968911838383</v>
      </c>
      <c r="I222" s="21">
        <f>I202-Baseline!I202</f>
        <v>3073.6775472123536</v>
      </c>
      <c r="J222" s="21">
        <f>J202-Baseline!J202</f>
        <v>3006.1733220258952</v>
      </c>
      <c r="K222" s="21">
        <f>K202-Baseline!K202</f>
        <v>2929.9165448972785</v>
      </c>
      <c r="L222" s="21">
        <f>L202-Baseline!L202</f>
        <v>2864.3345555137048</v>
      </c>
      <c r="M222" s="21">
        <f>M202-Baseline!M202</f>
        <v>2799.5752889677783</v>
      </c>
      <c r="N222" s="21">
        <f>N202-Baseline!N202</f>
        <v>2727.2017698303994</v>
      </c>
      <c r="O222" s="21">
        <f>O202-Baseline!O202</f>
        <v>2664.5031767272881</v>
      </c>
      <c r="P222" s="21">
        <f>P202-Baseline!P202</f>
        <v>2602.7015632360199</v>
      </c>
      <c r="Q222" s="21">
        <f>Q202-Baseline!Q202</f>
        <v>2541.8193470655019</v>
      </c>
      <c r="R222" s="21">
        <f>R202-Baseline!R202</f>
        <v>2489.1327859707421</v>
      </c>
      <c r="S222" s="21">
        <f>S202-Baseline!S202</f>
        <v>2429.8698399556101</v>
      </c>
      <c r="T222" s="21">
        <f>T202-Baseline!T202</f>
        <v>0</v>
      </c>
      <c r="U222" s="21">
        <f>U202-Baseline!U202</f>
        <v>0</v>
      </c>
      <c r="V222" s="21">
        <f>V202-Baseline!V202</f>
        <v>0</v>
      </c>
      <c r="W222" s="21">
        <f>W202-Baseline!W202</f>
        <v>0</v>
      </c>
      <c r="X222" s="21">
        <f>X202-Baseline!X202</f>
        <v>0</v>
      </c>
      <c r="Y222" s="21">
        <f>Y202-Baseline!Y202</f>
        <v>0</v>
      </c>
      <c r="Z222" s="21">
        <f>Z202-Baseline!Z202</f>
        <v>0</v>
      </c>
      <c r="AA222" s="21">
        <f>AA202-Baseline!AA202</f>
        <v>0</v>
      </c>
      <c r="AB222" s="21">
        <f>AB202-Baseline!AB202</f>
        <v>0</v>
      </c>
      <c r="AC222" s="21">
        <f>AC202-Baseline!AC202</f>
        <v>0</v>
      </c>
      <c r="AD222" s="21">
        <f>AD202-Baseline!AD202</f>
        <v>0</v>
      </c>
      <c r="AE222" s="21">
        <f>AE202-Baseline!AE202</f>
        <v>0</v>
      </c>
      <c r="AF222" s="21">
        <f>AF202-Baseline!AF202</f>
        <v>0</v>
      </c>
      <c r="AG222" s="21">
        <f>AG202-Baseline!AG202</f>
        <v>0</v>
      </c>
      <c r="AH222" s="21">
        <f>AH202-Baseline!AH202</f>
        <v>0</v>
      </c>
      <c r="AI222" s="21">
        <f>AI202-Baseline!AI202</f>
        <v>0</v>
      </c>
      <c r="AJ222" s="21">
        <f>AJ202-Baseline!AJ202</f>
        <v>0</v>
      </c>
      <c r="AK222" s="21">
        <f>AK202-Baseline!AK202</f>
        <v>0</v>
      </c>
      <c r="AL222" s="21">
        <f>AL202-Baseline!AL202</f>
        <v>0</v>
      </c>
      <c r="AM222" s="21">
        <f>AM202-Baseline!AM202</f>
        <v>0</v>
      </c>
      <c r="AN222" s="21">
        <f>AN202-Baseline!AN202</f>
        <v>0</v>
      </c>
      <c r="AO222" s="21">
        <f>AO202-Baseline!AO202</f>
        <v>0</v>
      </c>
      <c r="AP222" s="21">
        <f>AP202-Baseline!AP202</f>
        <v>0</v>
      </c>
      <c r="AQ222" s="21">
        <f>AQ202-Baseline!AQ202</f>
        <v>0</v>
      </c>
      <c r="AR222" s="21">
        <f>AR202-Baseline!AR202</f>
        <v>0</v>
      </c>
      <c r="AS222" s="21">
        <f>AS202-Baseline!AS202</f>
        <v>0</v>
      </c>
      <c r="AT222" s="21">
        <f>AT202-Baseline!AT202</f>
        <v>0</v>
      </c>
      <c r="AU222" s="21">
        <f>AU202-Baseline!AU202</f>
        <v>0</v>
      </c>
      <c r="AV222" s="21">
        <f>AV202-Baseline!AV202</f>
        <v>0</v>
      </c>
      <c r="AW222" s="21">
        <f>AW202-Baseline!AW202</f>
        <v>0</v>
      </c>
      <c r="AX222" s="21">
        <f>AX202-Baseline!AX202</f>
        <v>0</v>
      </c>
      <c r="AY222" s="21">
        <f>AY202-Baseline!AY202</f>
        <v>0</v>
      </c>
      <c r="AZ222" s="21">
        <f>AZ202-Baseline!AZ202</f>
        <v>0</v>
      </c>
      <c r="BA222" s="21">
        <f>BA202-Baseline!BA202</f>
        <v>0</v>
      </c>
      <c r="BB222" s="21">
        <f>BB202-Baseline!BB202</f>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c r="E4" s="53" t="s">
        <v>306</v>
      </c>
      <c r="F4" s="91"/>
      <c r="G4" s="28"/>
      <c r="H4" s="10"/>
      <c r="I4" s="452"/>
      <c r="J4" s="453"/>
      <c r="K4" s="453"/>
      <c r="L4" s="453"/>
      <c r="M4" s="453"/>
      <c r="N4" s="454"/>
      <c r="P4" s="458"/>
      <c r="Q4" s="459"/>
      <c r="R4" s="459"/>
      <c r="S4" s="459"/>
      <c r="T4" s="459"/>
      <c r="U4" s="460"/>
    </row>
    <row r="5" spans="1:21" outlineLevel="1">
      <c r="A5" s="13" t="s">
        <v>307</v>
      </c>
      <c r="B5" s="88"/>
      <c r="E5" s="14"/>
      <c r="H5" s="10"/>
      <c r="I5" s="540"/>
      <c r="J5" s="541"/>
      <c r="K5" s="541"/>
      <c r="L5" s="541"/>
      <c r="M5" s="541"/>
      <c r="N5" s="542"/>
      <c r="P5" s="540"/>
      <c r="Q5" s="541"/>
      <c r="R5" s="541"/>
      <c r="S5" s="541"/>
      <c r="T5" s="541"/>
      <c r="U5" s="542"/>
    </row>
    <row r="6" spans="1:21" outlineLevel="1">
      <c r="A6" s="13" t="s">
        <v>309</v>
      </c>
      <c r="B6" s="88"/>
      <c r="E6" s="53" t="s">
        <v>311</v>
      </c>
      <c r="F6" s="90"/>
      <c r="H6" s="10"/>
      <c r="I6" s="543"/>
      <c r="J6" s="544"/>
      <c r="K6" s="544"/>
      <c r="L6" s="544"/>
      <c r="M6" s="544"/>
      <c r="N6" s="545"/>
      <c r="P6" s="543"/>
      <c r="Q6" s="544"/>
      <c r="R6" s="544"/>
      <c r="S6" s="544"/>
      <c r="T6" s="544"/>
      <c r="U6" s="545"/>
    </row>
    <row r="7" spans="1:21" outlineLevel="1">
      <c r="A7" s="13" t="s">
        <v>313</v>
      </c>
      <c r="B7" s="88"/>
      <c r="E7" s="14"/>
      <c r="H7" s="10"/>
      <c r="I7" s="543"/>
      <c r="J7" s="544"/>
      <c r="K7" s="544"/>
      <c r="L7" s="544"/>
      <c r="M7" s="544"/>
      <c r="N7" s="545"/>
      <c r="P7" s="543"/>
      <c r="Q7" s="544"/>
      <c r="R7" s="544"/>
      <c r="S7" s="544"/>
      <c r="T7" s="544"/>
      <c r="U7" s="545"/>
    </row>
    <row r="8" spans="1:21" ht="41" outlineLevel="1" thickBot="1">
      <c r="A8" s="34" t="s">
        <v>314</v>
      </c>
      <c r="B8" s="89"/>
      <c r="E8" s="14"/>
      <c r="H8" s="10"/>
      <c r="I8" s="543"/>
      <c r="J8" s="544"/>
      <c r="K8" s="544"/>
      <c r="L8" s="544"/>
      <c r="M8" s="544"/>
      <c r="N8" s="545"/>
      <c r="P8" s="543"/>
      <c r="Q8" s="544"/>
      <c r="R8" s="544"/>
      <c r="S8" s="544"/>
      <c r="T8" s="544"/>
      <c r="U8" s="545"/>
    </row>
    <row r="9" spans="1:21" outlineLevel="1">
      <c r="E9" s="14"/>
      <c r="H9" s="10"/>
      <c r="I9" s="543"/>
      <c r="J9" s="544"/>
      <c r="K9" s="544"/>
      <c r="L9" s="544"/>
      <c r="M9" s="544"/>
      <c r="N9" s="545"/>
      <c r="P9" s="543"/>
      <c r="Q9" s="544"/>
      <c r="R9" s="544"/>
      <c r="S9" s="544"/>
      <c r="T9" s="544"/>
      <c r="U9" s="545"/>
    </row>
    <row r="10" spans="1:21" ht="14" outlineLevel="1" thickBot="1">
      <c r="A10" s="32" t="s">
        <v>316</v>
      </c>
      <c r="B10" s="35">
        <f>Baseline!B10</f>
        <v>2027</v>
      </c>
      <c r="E10" s="14"/>
      <c r="H10" s="10"/>
      <c r="I10" s="543"/>
      <c r="J10" s="544"/>
      <c r="K10" s="544"/>
      <c r="L10" s="544"/>
      <c r="M10" s="544"/>
      <c r="N10" s="545"/>
      <c r="P10" s="543"/>
      <c r="Q10" s="544"/>
      <c r="R10" s="544"/>
      <c r="S10" s="544"/>
      <c r="T10" s="544"/>
      <c r="U10" s="545"/>
    </row>
    <row r="11" spans="1:21" outlineLevel="1">
      <c r="A11" s="16"/>
      <c r="H11" s="10"/>
      <c r="I11" s="543"/>
      <c r="J11" s="544"/>
      <c r="K11" s="544"/>
      <c r="L11" s="544"/>
      <c r="M11" s="544"/>
      <c r="N11" s="545"/>
      <c r="P11" s="543"/>
      <c r="Q11" s="544"/>
      <c r="R11" s="544"/>
      <c r="S11" s="544"/>
      <c r="T11" s="544"/>
      <c r="U11" s="545"/>
    </row>
    <row r="12" spans="1:21" ht="40.5" outlineLevel="1">
      <c r="A12" s="26" t="s">
        <v>317</v>
      </c>
      <c r="B12" s="26" t="s">
        <v>318</v>
      </c>
      <c r="C12" s="26" t="s">
        <v>319</v>
      </c>
      <c r="D12" s="26" t="s">
        <v>320</v>
      </c>
      <c r="E12" s="26" t="s">
        <v>321</v>
      </c>
      <c r="F12" s="26" t="s">
        <v>322</v>
      </c>
      <c r="G12" s="26" t="s">
        <v>323</v>
      </c>
      <c r="I12" s="543"/>
      <c r="J12" s="544"/>
      <c r="K12" s="544"/>
      <c r="L12" s="544"/>
      <c r="M12" s="544"/>
      <c r="N12" s="545"/>
      <c r="P12" s="543"/>
      <c r="Q12" s="544"/>
      <c r="R12" s="544"/>
      <c r="S12" s="544"/>
      <c r="T12" s="544"/>
      <c r="U12" s="545"/>
    </row>
    <row r="13" spans="1:21" outlineLevel="1">
      <c r="A13" s="58">
        <v>2035</v>
      </c>
      <c r="B13" s="21">
        <f t="shared" ref="B13:B18" si="0">INDEX($E$204:$AW$204,1,MATCH($A13,$E$53:$BB$53,0))</f>
        <v>0</v>
      </c>
      <c r="C13" s="21">
        <f>B13-Baseline!B13</f>
        <v>27715.177397279334</v>
      </c>
      <c r="D13" s="21">
        <f t="shared" ref="D13:D18" si="1">INDEX($E$205:$AW$205,1,MATCH($A13,$E$53:$BB$53,0))</f>
        <v>0</v>
      </c>
      <c r="E13" s="21">
        <f>D13-Baseline!D13</f>
        <v>27715.177397279334</v>
      </c>
      <c r="F13" s="21">
        <f t="shared" ref="F13:F18" si="2">INDEX($E$206:$AW$206,1,MATCH($A13,$E$53:$BB$53,0))</f>
        <v>0</v>
      </c>
      <c r="G13" s="21">
        <f>F13-Baseline!F13</f>
        <v>27715.177397279334</v>
      </c>
      <c r="I13" s="543"/>
      <c r="J13" s="544"/>
      <c r="K13" s="544"/>
      <c r="L13" s="544"/>
      <c r="M13" s="544"/>
      <c r="N13" s="545"/>
      <c r="P13" s="543"/>
      <c r="Q13" s="544"/>
      <c r="R13" s="544"/>
      <c r="S13" s="544"/>
      <c r="T13" s="544"/>
      <c r="U13" s="545"/>
    </row>
    <row r="14" spans="1:21" outlineLevel="1">
      <c r="A14" s="58">
        <v>2040</v>
      </c>
      <c r="B14" s="21">
        <f t="shared" si="0"/>
        <v>0</v>
      </c>
      <c r="C14" s="21">
        <f>B14-Baseline!B14</f>
        <v>40740.536040109291</v>
      </c>
      <c r="D14" s="21">
        <f t="shared" si="1"/>
        <v>0</v>
      </c>
      <c r="E14" s="21">
        <f>D14-Baseline!D14</f>
        <v>40740.536040109291</v>
      </c>
      <c r="F14" s="21">
        <f t="shared" si="2"/>
        <v>0</v>
      </c>
      <c r="G14" s="21">
        <f>F14-Baseline!F14</f>
        <v>40740.536040109291</v>
      </c>
      <c r="I14" s="543"/>
      <c r="J14" s="544"/>
      <c r="K14" s="544"/>
      <c r="L14" s="544"/>
      <c r="M14" s="544"/>
      <c r="N14" s="545"/>
      <c r="P14" s="543"/>
      <c r="Q14" s="544"/>
      <c r="R14" s="544"/>
      <c r="S14" s="544"/>
      <c r="T14" s="544"/>
      <c r="U14" s="545"/>
    </row>
    <row r="15" spans="1:21" outlineLevel="1">
      <c r="A15" s="58">
        <v>2045</v>
      </c>
      <c r="B15" s="21">
        <f t="shared" si="0"/>
        <v>0</v>
      </c>
      <c r="C15" s="21">
        <f>B15-Baseline!B15</f>
        <v>43170.4058800649</v>
      </c>
      <c r="D15" s="21">
        <f t="shared" si="1"/>
        <v>0</v>
      </c>
      <c r="E15" s="21">
        <f>D15-Baseline!D15</f>
        <v>43170.4058800649</v>
      </c>
      <c r="F15" s="21">
        <f t="shared" si="2"/>
        <v>0</v>
      </c>
      <c r="G15" s="21">
        <f>F15-Baseline!F15</f>
        <v>43170.4058800649</v>
      </c>
      <c r="I15" s="543"/>
      <c r="J15" s="544"/>
      <c r="K15" s="544"/>
      <c r="L15" s="544"/>
      <c r="M15" s="544"/>
      <c r="N15" s="545"/>
      <c r="P15" s="543"/>
      <c r="Q15" s="544"/>
      <c r="R15" s="544"/>
      <c r="S15" s="544"/>
      <c r="T15" s="544"/>
      <c r="U15" s="545"/>
    </row>
    <row r="16" spans="1:21" outlineLevel="1">
      <c r="A16" s="58">
        <v>2050</v>
      </c>
      <c r="B16" s="21">
        <f t="shared" si="0"/>
        <v>0</v>
      </c>
      <c r="C16" s="21">
        <f>B16-Baseline!B16</f>
        <v>43170.4058800649</v>
      </c>
      <c r="D16" s="21">
        <f t="shared" si="1"/>
        <v>0</v>
      </c>
      <c r="E16" s="21">
        <f>D16-Baseline!D16</f>
        <v>43170.4058800649</v>
      </c>
      <c r="F16" s="21">
        <f t="shared" si="2"/>
        <v>0</v>
      </c>
      <c r="G16" s="21">
        <f>F16-Baseline!F16</f>
        <v>43170.4058800649</v>
      </c>
      <c r="I16" s="543"/>
      <c r="J16" s="544"/>
      <c r="K16" s="544"/>
      <c r="L16" s="544"/>
      <c r="M16" s="544"/>
      <c r="N16" s="545"/>
      <c r="P16" s="543"/>
      <c r="Q16" s="544"/>
      <c r="R16" s="544"/>
      <c r="S16" s="544"/>
      <c r="T16" s="544"/>
      <c r="U16" s="545"/>
    </row>
    <row r="17" spans="1:21" outlineLevel="1">
      <c r="A17" s="58">
        <v>2060</v>
      </c>
      <c r="B17" s="21">
        <f t="shared" si="0"/>
        <v>0</v>
      </c>
      <c r="C17" s="21">
        <f>B17-Baseline!B17</f>
        <v>43170.4058800649</v>
      </c>
      <c r="D17" s="21">
        <f t="shared" si="1"/>
        <v>0</v>
      </c>
      <c r="E17" s="21">
        <f>D17-Baseline!D17</f>
        <v>43170.4058800649</v>
      </c>
      <c r="F17" s="21">
        <f t="shared" si="2"/>
        <v>0</v>
      </c>
      <c r="G17" s="21">
        <f>F17-Baseline!F17</f>
        <v>43170.4058800649</v>
      </c>
      <c r="I17" s="543"/>
      <c r="J17" s="544"/>
      <c r="K17" s="544"/>
      <c r="L17" s="544"/>
      <c r="M17" s="544"/>
      <c r="N17" s="545"/>
      <c r="P17" s="543"/>
      <c r="Q17" s="544"/>
      <c r="R17" s="544"/>
      <c r="S17" s="544"/>
      <c r="T17" s="544"/>
      <c r="U17" s="545"/>
    </row>
    <row r="18" spans="1:21" outlineLevel="1">
      <c r="A18" s="58">
        <v>2070</v>
      </c>
      <c r="B18" s="21">
        <f t="shared" si="0"/>
        <v>0</v>
      </c>
      <c r="C18" s="21">
        <f>B18-Baseline!B18</f>
        <v>43170.4058800649</v>
      </c>
      <c r="D18" s="21">
        <f t="shared" si="1"/>
        <v>0</v>
      </c>
      <c r="E18" s="21">
        <f>D18-Baseline!D18</f>
        <v>43170.4058800649</v>
      </c>
      <c r="F18" s="21">
        <f t="shared" si="2"/>
        <v>0</v>
      </c>
      <c r="G18" s="21">
        <f>F18-Baseline!F18</f>
        <v>43170.4058800649</v>
      </c>
      <c r="I18" s="546"/>
      <c r="J18" s="547"/>
      <c r="K18" s="547"/>
      <c r="L18" s="547"/>
      <c r="M18" s="547"/>
      <c r="N18" s="548"/>
      <c r="P18" s="546"/>
      <c r="Q18" s="547"/>
      <c r="R18" s="547"/>
      <c r="S18" s="547"/>
      <c r="T18" s="547"/>
      <c r="U18" s="548"/>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f>Baseline!B20</f>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540"/>
      <c r="J21" s="541"/>
      <c r="K21" s="541"/>
      <c r="L21" s="541"/>
      <c r="M21" s="541"/>
      <c r="N21" s="542"/>
      <c r="P21" s="540"/>
      <c r="Q21" s="541"/>
      <c r="R21" s="541"/>
      <c r="S21" s="541"/>
      <c r="T21" s="541"/>
      <c r="U21" s="542"/>
    </row>
    <row r="22" spans="1:21" ht="12.75" customHeight="1" outlineLevel="1">
      <c r="A22" s="154"/>
      <c r="B22" s="155"/>
      <c r="I22" s="543"/>
      <c r="J22" s="544"/>
      <c r="K22" s="544"/>
      <c r="L22" s="544"/>
      <c r="M22" s="544"/>
      <c r="N22" s="545"/>
      <c r="P22" s="543"/>
      <c r="Q22" s="544"/>
      <c r="R22" s="544"/>
      <c r="S22" s="544"/>
      <c r="T22" s="544"/>
      <c r="U22" s="545"/>
    </row>
    <row r="23" spans="1:21" outlineLevel="1">
      <c r="A23" s="154"/>
      <c r="B23" s="488" t="s">
        <v>327</v>
      </c>
      <c r="C23" s="489"/>
      <c r="D23" s="489"/>
      <c r="E23" s="489"/>
      <c r="F23" s="489"/>
      <c r="G23" s="490"/>
      <c r="I23" s="543"/>
      <c r="J23" s="544"/>
      <c r="K23" s="544"/>
      <c r="L23" s="544"/>
      <c r="M23" s="544"/>
      <c r="N23" s="545"/>
      <c r="P23" s="543"/>
      <c r="Q23" s="544"/>
      <c r="R23" s="544"/>
      <c r="S23" s="544"/>
      <c r="T23" s="544"/>
      <c r="U23" s="545"/>
    </row>
    <row r="24" spans="1:21" outlineLevel="1">
      <c r="B24" s="17">
        <v>2027</v>
      </c>
      <c r="C24" s="17">
        <v>2028</v>
      </c>
      <c r="D24" s="17">
        <v>2029</v>
      </c>
      <c r="E24" s="17">
        <v>2030</v>
      </c>
      <c r="F24" s="17">
        <v>2031</v>
      </c>
      <c r="G24" s="17" t="s">
        <v>328</v>
      </c>
      <c r="I24" s="543"/>
      <c r="J24" s="544"/>
      <c r="K24" s="544"/>
      <c r="L24" s="544"/>
      <c r="M24" s="544"/>
      <c r="N24" s="545"/>
      <c r="P24" s="543"/>
      <c r="Q24" s="544"/>
      <c r="R24" s="544"/>
      <c r="S24" s="544"/>
      <c r="T24" s="544"/>
      <c r="U24" s="545"/>
    </row>
    <row r="25" spans="1:21" ht="14" outlineLevel="1" thickBot="1">
      <c r="B25" s="30" t="s">
        <v>329</v>
      </c>
      <c r="C25" s="30" t="s">
        <v>329</v>
      </c>
      <c r="D25" s="30" t="s">
        <v>329</v>
      </c>
      <c r="E25" s="30" t="s">
        <v>329</v>
      </c>
      <c r="F25" s="30" t="s">
        <v>329</v>
      </c>
      <c r="G25" s="30" t="s">
        <v>329</v>
      </c>
      <c r="I25" s="543"/>
      <c r="J25" s="544"/>
      <c r="K25" s="544"/>
      <c r="L25" s="544"/>
      <c r="M25" s="544"/>
      <c r="N25" s="545"/>
      <c r="P25" s="543"/>
      <c r="Q25" s="544"/>
      <c r="R25" s="544"/>
      <c r="S25" s="544"/>
      <c r="T25" s="544"/>
      <c r="U25" s="545"/>
    </row>
    <row r="26" spans="1:21" outlineLevel="1">
      <c r="A26" s="54" t="s">
        <v>330</v>
      </c>
      <c r="B26" s="21">
        <f>E64</f>
        <v>0</v>
      </c>
      <c r="C26" s="21">
        <f>F64</f>
        <v>0</v>
      </c>
      <c r="D26" s="21">
        <f>G64</f>
        <v>0</v>
      </c>
      <c r="E26" s="21">
        <f>H64</f>
        <v>0</v>
      </c>
      <c r="F26" s="21">
        <f>I64</f>
        <v>0</v>
      </c>
      <c r="G26" s="21">
        <f>SUM(J64:BB64)</f>
        <v>0</v>
      </c>
      <c r="I26" s="543"/>
      <c r="J26" s="544"/>
      <c r="K26" s="544"/>
      <c r="L26" s="544"/>
      <c r="M26" s="544"/>
      <c r="N26" s="545"/>
      <c r="P26" s="543"/>
      <c r="Q26" s="544"/>
      <c r="R26" s="544"/>
      <c r="S26" s="544"/>
      <c r="T26" s="544"/>
      <c r="U26" s="545"/>
    </row>
    <row r="27" spans="1:21" outlineLevel="1">
      <c r="A27" s="54" t="s">
        <v>331</v>
      </c>
      <c r="B27" s="21">
        <f>E71+E77</f>
        <v>0</v>
      </c>
      <c r="C27" s="21">
        <f>F71+F77</f>
        <v>0</v>
      </c>
      <c r="D27" s="21">
        <f>G71+G77</f>
        <v>0</v>
      </c>
      <c r="E27" s="21">
        <f>H71+H77</f>
        <v>0</v>
      </c>
      <c r="F27" s="21">
        <f>I71+I77</f>
        <v>0</v>
      </c>
      <c r="G27" s="21">
        <f>SUM(J71:BB71)+SUM(J77:BB77)</f>
        <v>0</v>
      </c>
      <c r="I27" s="543"/>
      <c r="J27" s="544"/>
      <c r="K27" s="544"/>
      <c r="L27" s="544"/>
      <c r="M27" s="544"/>
      <c r="N27" s="545"/>
      <c r="P27" s="543"/>
      <c r="Q27" s="544"/>
      <c r="R27" s="544"/>
      <c r="S27" s="544"/>
      <c r="T27" s="544"/>
      <c r="U27" s="545"/>
    </row>
    <row r="28" spans="1:21" outlineLevel="1">
      <c r="A28" s="154"/>
      <c r="B28" s="248"/>
      <c r="C28" s="248"/>
      <c r="D28" s="248"/>
      <c r="E28" s="248"/>
      <c r="F28" s="248"/>
      <c r="G28" s="248"/>
      <c r="I28" s="543"/>
      <c r="J28" s="544"/>
      <c r="K28" s="544"/>
      <c r="L28" s="544"/>
      <c r="M28" s="544"/>
      <c r="N28" s="545"/>
      <c r="P28" s="543"/>
      <c r="Q28" s="544"/>
      <c r="R28" s="544"/>
      <c r="S28" s="544"/>
      <c r="T28" s="544"/>
      <c r="U28" s="545"/>
    </row>
    <row r="29" spans="1:21" ht="14" outlineLevel="1" thickBot="1">
      <c r="A29" s="154"/>
      <c r="B29" s="248"/>
      <c r="C29" s="248"/>
      <c r="D29" s="248"/>
      <c r="E29" s="248"/>
      <c r="F29" s="248"/>
      <c r="G29" s="248"/>
      <c r="I29" s="543"/>
      <c r="J29" s="544"/>
      <c r="K29" s="544"/>
      <c r="L29" s="544"/>
      <c r="M29" s="544"/>
      <c r="N29" s="545"/>
      <c r="P29" s="543"/>
      <c r="Q29" s="544"/>
      <c r="R29" s="544"/>
      <c r="S29" s="544"/>
      <c r="T29" s="544"/>
      <c r="U29" s="545"/>
    </row>
    <row r="30" spans="1:21" ht="14" outlineLevel="1" thickBot="1">
      <c r="A30" s="308"/>
      <c r="B30" s="309" t="s">
        <v>332</v>
      </c>
      <c r="C30" s="310" t="s">
        <v>333</v>
      </c>
      <c r="D30" s="492" t="s">
        <v>300</v>
      </c>
      <c r="E30" s="493"/>
      <c r="F30" s="493"/>
      <c r="G30" s="494"/>
      <c r="I30" s="543"/>
      <c r="J30" s="544"/>
      <c r="K30" s="544"/>
      <c r="L30" s="544"/>
      <c r="M30" s="544"/>
      <c r="N30" s="545"/>
      <c r="P30" s="543"/>
      <c r="Q30" s="544"/>
      <c r="R30" s="544"/>
      <c r="S30" s="544"/>
      <c r="T30" s="544"/>
      <c r="U30" s="545"/>
    </row>
    <row r="31" spans="1:21" outlineLevel="1">
      <c r="A31" s="485" t="s">
        <v>334</v>
      </c>
      <c r="B31" s="311"/>
      <c r="C31" s="307"/>
      <c r="D31" s="444"/>
      <c r="E31" s="444"/>
      <c r="F31" s="444"/>
      <c r="G31" s="445"/>
      <c r="I31" s="543"/>
      <c r="J31" s="544"/>
      <c r="K31" s="544"/>
      <c r="L31" s="544"/>
      <c r="M31" s="544"/>
      <c r="N31" s="545"/>
      <c r="P31" s="543"/>
      <c r="Q31" s="544"/>
      <c r="R31" s="544"/>
      <c r="S31" s="544"/>
      <c r="T31" s="544"/>
      <c r="U31" s="545"/>
    </row>
    <row r="32" spans="1:21" outlineLevel="1">
      <c r="A32" s="485"/>
      <c r="B32" s="312"/>
      <c r="C32" s="252"/>
      <c r="D32" s="442"/>
      <c r="E32" s="442"/>
      <c r="F32" s="442"/>
      <c r="G32" s="443"/>
      <c r="I32" s="543"/>
      <c r="J32" s="544"/>
      <c r="K32" s="544"/>
      <c r="L32" s="544"/>
      <c r="M32" s="544"/>
      <c r="N32" s="545"/>
      <c r="P32" s="543"/>
      <c r="Q32" s="544"/>
      <c r="R32" s="544"/>
      <c r="S32" s="544"/>
      <c r="T32" s="544"/>
      <c r="U32" s="545"/>
    </row>
    <row r="33" spans="1:21" outlineLevel="1">
      <c r="A33" s="485"/>
      <c r="B33" s="312"/>
      <c r="C33" s="252"/>
      <c r="D33" s="442"/>
      <c r="E33" s="442"/>
      <c r="F33" s="442"/>
      <c r="G33" s="443"/>
      <c r="I33" s="543"/>
      <c r="J33" s="544"/>
      <c r="K33" s="544"/>
      <c r="L33" s="544"/>
      <c r="M33" s="544"/>
      <c r="N33" s="545"/>
      <c r="P33" s="543"/>
      <c r="Q33" s="544"/>
      <c r="R33" s="544"/>
      <c r="S33" s="544"/>
      <c r="T33" s="544"/>
      <c r="U33" s="545"/>
    </row>
    <row r="34" spans="1:21" outlineLevel="1">
      <c r="A34" s="485"/>
      <c r="B34" s="312"/>
      <c r="C34" s="252"/>
      <c r="D34" s="442"/>
      <c r="E34" s="442"/>
      <c r="F34" s="442"/>
      <c r="G34" s="443"/>
      <c r="I34" s="543"/>
      <c r="J34" s="544"/>
      <c r="K34" s="544"/>
      <c r="L34" s="544"/>
      <c r="M34" s="544"/>
      <c r="N34" s="545"/>
      <c r="P34" s="543"/>
      <c r="Q34" s="544"/>
      <c r="R34" s="544"/>
      <c r="S34" s="544"/>
      <c r="T34" s="544"/>
      <c r="U34" s="545"/>
    </row>
    <row r="35" spans="1:21" outlineLevel="1">
      <c r="A35" s="485"/>
      <c r="B35" s="312"/>
      <c r="C35" s="252"/>
      <c r="D35" s="442"/>
      <c r="E35" s="442"/>
      <c r="F35" s="442"/>
      <c r="G35" s="443"/>
      <c r="I35" s="543"/>
      <c r="J35" s="544"/>
      <c r="K35" s="544"/>
      <c r="L35" s="544"/>
      <c r="M35" s="544"/>
      <c r="N35" s="545"/>
      <c r="P35" s="543"/>
      <c r="Q35" s="544"/>
      <c r="R35" s="544"/>
      <c r="S35" s="544"/>
      <c r="T35" s="544"/>
      <c r="U35" s="545"/>
    </row>
    <row r="36" spans="1:21" outlineLevel="1">
      <c r="A36" s="485"/>
      <c r="B36" s="312"/>
      <c r="C36" s="252"/>
      <c r="D36" s="442"/>
      <c r="E36" s="442"/>
      <c r="F36" s="442"/>
      <c r="G36" s="443"/>
      <c r="I36" s="543"/>
      <c r="J36" s="544"/>
      <c r="K36" s="544"/>
      <c r="L36" s="544"/>
      <c r="M36" s="544"/>
      <c r="N36" s="545"/>
      <c r="P36" s="543"/>
      <c r="Q36" s="544"/>
      <c r="R36" s="544"/>
      <c r="S36" s="544"/>
      <c r="T36" s="544"/>
      <c r="U36" s="545"/>
    </row>
    <row r="37" spans="1:21" outlineLevel="1">
      <c r="A37" s="485"/>
      <c r="B37" s="312"/>
      <c r="C37" s="252"/>
      <c r="D37" s="442"/>
      <c r="E37" s="442"/>
      <c r="F37" s="442"/>
      <c r="G37" s="443"/>
      <c r="I37" s="543"/>
      <c r="J37" s="544"/>
      <c r="K37" s="544"/>
      <c r="L37" s="544"/>
      <c r="M37" s="544"/>
      <c r="N37" s="545"/>
      <c r="P37" s="543"/>
      <c r="Q37" s="544"/>
      <c r="R37" s="544"/>
      <c r="S37" s="544"/>
      <c r="T37" s="544"/>
      <c r="U37" s="545"/>
    </row>
    <row r="38" spans="1:21" outlineLevel="1">
      <c r="A38" s="485"/>
      <c r="B38" s="312"/>
      <c r="C38" s="252"/>
      <c r="D38" s="442"/>
      <c r="E38" s="442"/>
      <c r="F38" s="442"/>
      <c r="G38" s="443"/>
      <c r="I38" s="543"/>
      <c r="J38" s="544"/>
      <c r="K38" s="544"/>
      <c r="L38" s="544"/>
      <c r="M38" s="544"/>
      <c r="N38" s="545"/>
      <c r="P38" s="543"/>
      <c r="Q38" s="544"/>
      <c r="R38" s="544"/>
      <c r="S38" s="544"/>
      <c r="T38" s="544"/>
      <c r="U38" s="545"/>
    </row>
    <row r="39" spans="1:21" outlineLevel="1">
      <c r="A39" s="485"/>
      <c r="B39" s="312"/>
      <c r="C39" s="252"/>
      <c r="D39" s="442"/>
      <c r="E39" s="442"/>
      <c r="F39" s="442"/>
      <c r="G39" s="443"/>
      <c r="I39" s="543"/>
      <c r="J39" s="544"/>
      <c r="K39" s="544"/>
      <c r="L39" s="544"/>
      <c r="M39" s="544"/>
      <c r="N39" s="545"/>
      <c r="P39" s="543"/>
      <c r="Q39" s="544"/>
      <c r="R39" s="544"/>
      <c r="S39" s="544"/>
      <c r="T39" s="544"/>
      <c r="U39" s="545"/>
    </row>
    <row r="40" spans="1:21" ht="14" outlineLevel="1" thickBot="1">
      <c r="A40" s="486"/>
      <c r="B40" s="313"/>
      <c r="C40" s="314"/>
      <c r="D40" s="495"/>
      <c r="E40" s="495"/>
      <c r="F40" s="495"/>
      <c r="G40" s="496"/>
      <c r="I40" s="543"/>
      <c r="J40" s="544"/>
      <c r="K40" s="544"/>
      <c r="L40" s="544"/>
      <c r="M40" s="544"/>
      <c r="N40" s="545"/>
      <c r="P40" s="543"/>
      <c r="Q40" s="544"/>
      <c r="R40" s="544"/>
      <c r="S40" s="544"/>
      <c r="T40" s="544"/>
      <c r="U40" s="545"/>
    </row>
    <row r="41" spans="1:21" outlineLevel="1">
      <c r="A41" s="154"/>
      <c r="B41" s="248"/>
      <c r="C41" s="248"/>
      <c r="D41" s="248"/>
      <c r="E41" s="248"/>
      <c r="F41" s="248"/>
      <c r="G41" s="248"/>
      <c r="I41" s="543"/>
      <c r="J41" s="544"/>
      <c r="K41" s="544"/>
      <c r="L41" s="544"/>
      <c r="M41" s="544"/>
      <c r="N41" s="545"/>
      <c r="P41" s="543"/>
      <c r="Q41" s="544"/>
      <c r="R41" s="544"/>
      <c r="S41" s="544"/>
      <c r="T41" s="544"/>
      <c r="U41" s="545"/>
    </row>
    <row r="42" spans="1:21" outlineLevel="1">
      <c r="A42" s="154"/>
      <c r="B42" s="248"/>
      <c r="C42" s="248"/>
      <c r="D42" s="248"/>
      <c r="E42" s="248"/>
      <c r="F42" s="248"/>
      <c r="G42" s="248"/>
      <c r="I42" s="543"/>
      <c r="J42" s="544"/>
      <c r="K42" s="544"/>
      <c r="L42" s="544"/>
      <c r="M42" s="544"/>
      <c r="N42" s="545"/>
      <c r="P42" s="543"/>
      <c r="Q42" s="544"/>
      <c r="R42" s="544"/>
      <c r="S42" s="544"/>
      <c r="T42" s="544"/>
      <c r="U42" s="545"/>
    </row>
    <row r="43" spans="1:21" outlineLevel="1">
      <c r="A43" s="154"/>
      <c r="B43" s="248"/>
      <c r="C43" s="248"/>
      <c r="D43" s="248"/>
      <c r="E43" s="248"/>
      <c r="F43" s="248"/>
      <c r="G43" s="248"/>
      <c r="I43" s="543"/>
      <c r="J43" s="544"/>
      <c r="K43" s="544"/>
      <c r="L43" s="544"/>
      <c r="M43" s="544"/>
      <c r="N43" s="545"/>
      <c r="P43" s="543"/>
      <c r="Q43" s="544"/>
      <c r="R43" s="544"/>
      <c r="S43" s="544"/>
      <c r="T43" s="544"/>
      <c r="U43" s="545"/>
    </row>
    <row r="44" spans="1:21" outlineLevel="1">
      <c r="A44" s="154"/>
      <c r="B44" s="248"/>
      <c r="C44" s="248"/>
      <c r="D44" s="248"/>
      <c r="E44" s="248"/>
      <c r="F44" s="248"/>
      <c r="G44" s="248"/>
      <c r="I44" s="543"/>
      <c r="J44" s="544"/>
      <c r="K44" s="544"/>
      <c r="L44" s="544"/>
      <c r="M44" s="544"/>
      <c r="N44" s="545"/>
      <c r="P44" s="543"/>
      <c r="Q44" s="544"/>
      <c r="R44" s="544"/>
      <c r="S44" s="544"/>
      <c r="T44" s="544"/>
      <c r="U44" s="545"/>
    </row>
    <row r="45" spans="1:21" outlineLevel="1">
      <c r="A45" s="154"/>
      <c r="B45" s="248"/>
      <c r="C45" s="248"/>
      <c r="D45" s="248"/>
      <c r="E45" s="248"/>
      <c r="F45" s="248"/>
      <c r="G45" s="248"/>
      <c r="I45" s="546"/>
      <c r="J45" s="547"/>
      <c r="K45" s="547"/>
      <c r="L45" s="547"/>
      <c r="M45" s="547"/>
      <c r="N45" s="548"/>
      <c r="P45" s="546"/>
      <c r="Q45" s="547"/>
      <c r="R45" s="547"/>
      <c r="S45" s="547"/>
      <c r="T45" s="547"/>
      <c r="U45" s="548"/>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360</v>
      </c>
      <c r="C83" t="s">
        <v>361</v>
      </c>
      <c r="D83" t="s">
        <v>346</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505</v>
      </c>
      <c r="C108" t="s">
        <v>506</v>
      </c>
      <c r="D108" t="s">
        <v>346</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507</v>
      </c>
      <c r="C109" t="s">
        <v>508</v>
      </c>
      <c r="D109" t="s">
        <v>346</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509</v>
      </c>
      <c r="C110" t="s">
        <v>510</v>
      </c>
      <c r="D110" t="s">
        <v>346</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511</v>
      </c>
      <c r="C111" t="s">
        <v>512</v>
      </c>
      <c r="D111" t="s">
        <v>346</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513</v>
      </c>
      <c r="C112" t="s">
        <v>514</v>
      </c>
      <c r="D112" t="s">
        <v>346</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515</v>
      </c>
      <c r="C113" t="s">
        <v>516</v>
      </c>
      <c r="D113" t="s">
        <v>346</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517</v>
      </c>
      <c r="C114" t="s">
        <v>518</v>
      </c>
      <c r="D114" t="s">
        <v>346</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519</v>
      </c>
      <c r="C115" t="s">
        <v>520</v>
      </c>
      <c r="D115" t="s">
        <v>346</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521</v>
      </c>
      <c r="C116" t="s">
        <v>522</v>
      </c>
      <c r="D116" t="s">
        <v>346</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523</v>
      </c>
      <c r="C117" t="s">
        <v>524</v>
      </c>
      <c r="D117" t="s">
        <v>346</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525</v>
      </c>
      <c r="C118" t="s">
        <v>526</v>
      </c>
      <c r="D118" t="s">
        <v>346</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527</v>
      </c>
      <c r="C119" t="s">
        <v>528</v>
      </c>
      <c r="D119" t="s">
        <v>346</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529</v>
      </c>
      <c r="C120" t="s">
        <v>530</v>
      </c>
      <c r="D120" t="s">
        <v>346</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531</v>
      </c>
      <c r="C121" t="s">
        <v>532</v>
      </c>
      <c r="D121" t="s">
        <v>346</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533</v>
      </c>
      <c r="C122" t="s">
        <v>534</v>
      </c>
      <c r="D122" t="s">
        <v>346</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535</v>
      </c>
      <c r="C123" t="s">
        <v>536</v>
      </c>
      <c r="D123" t="s">
        <v>346</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537</v>
      </c>
      <c r="C124" t="s">
        <v>538</v>
      </c>
      <c r="D124" t="s">
        <v>346</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539</v>
      </c>
      <c r="C125" t="s">
        <v>540</v>
      </c>
      <c r="D125" t="s">
        <v>346</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541</v>
      </c>
      <c r="C126" t="s">
        <v>542</v>
      </c>
      <c r="D126" t="s">
        <v>346</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543</v>
      </c>
      <c r="C127" t="s">
        <v>544</v>
      </c>
      <c r="D127" t="s">
        <v>346</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422</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423</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31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31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31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31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315" t="s">
        <v>428</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315" t="s">
        <v>429</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78"/>
      <c r="B191" s="150" t="s">
        <v>449</v>
      </c>
      <c r="C191" s="19"/>
      <c r="D191" s="135" t="s">
        <v>346</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78"/>
      <c r="B192" s="150" t="s">
        <v>547</v>
      </c>
      <c r="C192" s="19"/>
      <c r="D192" s="135" t="s">
        <v>346</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78"/>
      <c r="B193" s="150" t="s">
        <v>450</v>
      </c>
      <c r="C193" s="19"/>
      <c r="D193" s="135" t="s">
        <v>346</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78"/>
      <c r="B194" s="150" t="s">
        <v>451</v>
      </c>
      <c r="C194" s="19"/>
      <c r="D194" s="135" t="s">
        <v>346</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78"/>
      <c r="B195" s="150" t="s">
        <v>452</v>
      </c>
      <c r="C195" s="19"/>
      <c r="D195" s="135" t="s">
        <v>346</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78"/>
      <c r="B196" s="150" t="s">
        <v>262</v>
      </c>
      <c r="C196" s="19"/>
      <c r="D196" s="135" t="s">
        <v>346</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78"/>
      <c r="B197" s="150" t="s">
        <v>265</v>
      </c>
      <c r="C197" s="19"/>
      <c r="D197" s="135" t="s">
        <v>346</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79"/>
      <c r="B198" s="150" t="s">
        <v>433</v>
      </c>
      <c r="C198" s="19"/>
      <c r="D198" s="135" t="s">
        <v>346</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78"/>
      <c r="B201" s="150" t="s">
        <v>455</v>
      </c>
      <c r="C201" s="19"/>
      <c r="D201" s="135" t="s">
        <v>346</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79"/>
      <c r="B202" s="150" t="s">
        <v>456</v>
      </c>
      <c r="C202" s="19"/>
      <c r="D202" s="135" t="s">
        <v>346</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77" t="s">
        <v>457</v>
      </c>
      <c r="B204" s="150" t="s">
        <v>458</v>
      </c>
      <c r="C204" s="19"/>
      <c r="D204" s="135" t="s">
        <v>346</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78"/>
      <c r="B205" s="150" t="s">
        <v>459</v>
      </c>
      <c r="C205" s="19"/>
      <c r="D205" s="135" t="s">
        <v>346</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79"/>
      <c r="B206" s="150" t="s">
        <v>460</v>
      </c>
      <c r="C206" s="19"/>
      <c r="D206" s="135" t="s">
        <v>346</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548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526" t="s">
        <v>448</v>
      </c>
      <c r="B210" s="150" t="s">
        <v>549</v>
      </c>
      <c r="C210" s="19"/>
      <c r="D210" s="135" t="s">
        <v>346</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527"/>
      <c r="B211" s="150" t="s">
        <v>449</v>
      </c>
      <c r="C211" s="19"/>
      <c r="D211" s="135" t="s">
        <v>346</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527"/>
      <c r="B212" s="150" t="s">
        <v>547</v>
      </c>
      <c r="C212" s="19"/>
      <c r="D212" s="135" t="s">
        <v>346</v>
      </c>
      <c r="E212" s="21">
        <f>E192-Baseline!E192</f>
        <v>3374.3356627256499</v>
      </c>
      <c r="F212" s="21">
        <f>F77*F186-Baseline!F77*Baseline!F186</f>
        <v>3303.3762471524128</v>
      </c>
      <c r="G212" s="21">
        <f>G77*G186-Baseline!G77*Baseline!G186</f>
        <v>3221.8913376004234</v>
      </c>
      <c r="H212" s="21">
        <f>H77*H186-Baseline!H77*Baseline!H186</f>
        <v>3141.8968911838383</v>
      </c>
      <c r="I212" s="21">
        <f>I77*I186-Baseline!I77*Baseline!I186</f>
        <v>3073.6775472123536</v>
      </c>
      <c r="J212" s="21">
        <f>J77*J186-Baseline!J77*Baseline!J186</f>
        <v>3006.1733220258952</v>
      </c>
      <c r="K212" s="21">
        <f>K77*K186-Baseline!K77*Baseline!K186</f>
        <v>2929.9165448972785</v>
      </c>
      <c r="L212" s="21">
        <f>L77*L186-Baseline!L77*Baseline!L186</f>
        <v>2864.3345555137048</v>
      </c>
      <c r="M212" s="21">
        <f>M77*M186-Baseline!M77*Baseline!M186</f>
        <v>2799.5752889677783</v>
      </c>
      <c r="N212" s="21">
        <f>N77*N186-Baseline!N77*Baseline!N186</f>
        <v>2727.2017698303994</v>
      </c>
      <c r="O212" s="21">
        <f>O77*O186-Baseline!O77*Baseline!O186</f>
        <v>2664.5031767272881</v>
      </c>
      <c r="P212" s="21">
        <f>P77*P186-Baseline!P77*Baseline!P186</f>
        <v>2602.7015632360199</v>
      </c>
      <c r="Q212" s="21">
        <f>Q77*Q186-Baseline!Q77*Baseline!Q186</f>
        <v>2541.8193470655019</v>
      </c>
      <c r="R212" s="21">
        <f>R77*R186-Baseline!R77*Baseline!R186</f>
        <v>2489.1327859707421</v>
      </c>
      <c r="S212" s="21">
        <f>S77*S186-Baseline!S77*Baseline!S186</f>
        <v>2429.8698399556101</v>
      </c>
      <c r="T212" s="21">
        <f>T77*T186-Baseline!T77*Baseline!T186</f>
        <v>0</v>
      </c>
      <c r="U212" s="21">
        <f>U77*U186-Baseline!U77*Baseline!U186</f>
        <v>0</v>
      </c>
      <c r="V212" s="21">
        <f>V77*V186-Baseline!V77*Baseline!V186</f>
        <v>0</v>
      </c>
      <c r="W212" s="21">
        <f>W77*W186-Baseline!W77*Baseline!W186</f>
        <v>0</v>
      </c>
      <c r="X212" s="21">
        <f>X77*X186-Baseline!X77*Baseline!X186</f>
        <v>0</v>
      </c>
      <c r="Y212" s="21">
        <f>Y77*Y186-Baseline!Y77*Baseline!Y186</f>
        <v>0</v>
      </c>
      <c r="Z212" s="21">
        <f>Z77*Z186-Baseline!Z77*Baseline!Z186</f>
        <v>0</v>
      </c>
      <c r="AA212" s="21">
        <f>AA77*AA186-Baseline!AA77*Baseline!AA186</f>
        <v>0</v>
      </c>
      <c r="AB212" s="21">
        <f>AB77*AB186-Baseline!AB77*Baseline!AB186</f>
        <v>0</v>
      </c>
      <c r="AC212" s="21">
        <f>AC77*AC186-Baseline!AC77*Baseline!AC186</f>
        <v>0</v>
      </c>
      <c r="AD212" s="21">
        <f>AD77*AD186-Baseline!AD77*Baseline!AD186</f>
        <v>0</v>
      </c>
      <c r="AE212" s="21">
        <f>AE77*AE186-Baseline!AE77*Baseline!AE186</f>
        <v>0</v>
      </c>
      <c r="AF212" s="21">
        <f>AF77*AF186-Baseline!AF77*Baseline!AF186</f>
        <v>0</v>
      </c>
      <c r="AG212" s="21">
        <f>AG77*AG186-Baseline!AG77*Baseline!AG186</f>
        <v>0</v>
      </c>
      <c r="AH212" s="21">
        <f>AH77*AH186-Baseline!AH77*Baseline!AH186</f>
        <v>0</v>
      </c>
      <c r="AI212" s="21">
        <f>AI77*AI186-Baseline!AI77*Baseline!AI186</f>
        <v>0</v>
      </c>
      <c r="AJ212" s="21">
        <f>AJ77*AJ186-Baseline!AJ77*Baseline!AJ186</f>
        <v>0</v>
      </c>
      <c r="AK212" s="21">
        <f>AK77*AK186-Baseline!AK77*Baseline!AK186</f>
        <v>0</v>
      </c>
      <c r="AL212" s="21">
        <f>AL77*AL186-Baseline!AL77*Baseline!AL186</f>
        <v>0</v>
      </c>
      <c r="AM212" s="21">
        <f>AM77*AM186-Baseline!AM77*Baseline!AM186</f>
        <v>0</v>
      </c>
      <c r="AN212" s="21">
        <f>AN77*AN186-Baseline!AN77*Baseline!AN186</f>
        <v>0</v>
      </c>
      <c r="AO212" s="21">
        <f>AO77*AO186-Baseline!AO77*Baseline!AO186</f>
        <v>0</v>
      </c>
      <c r="AP212" s="21">
        <f>AP77*AP186-Baseline!AP77*Baseline!AP186</f>
        <v>0</v>
      </c>
      <c r="AQ212" s="21">
        <f>AQ77*AQ186-Baseline!AQ77*Baseline!AQ186</f>
        <v>0</v>
      </c>
      <c r="AR212" s="21">
        <f>AR77*AR186-Baseline!AR77*Baseline!AR186</f>
        <v>0</v>
      </c>
      <c r="AS212" s="21">
        <f>AS77*AS186-Baseline!AS77*Baseline!AS186</f>
        <v>0</v>
      </c>
      <c r="AT212" s="21">
        <f>AT77*AT186-Baseline!AT77*Baseline!AT186</f>
        <v>0</v>
      </c>
      <c r="AU212" s="21">
        <f>AU77*AU186-Baseline!AU77*Baseline!AU186</f>
        <v>0</v>
      </c>
      <c r="AV212" s="21">
        <f>AV77*AV186-Baseline!AV77*Baseline!AV186</f>
        <v>0</v>
      </c>
      <c r="AW212" s="21">
        <f>AW77*AW186-Baseline!AW77*Baseline!AW186</f>
        <v>0</v>
      </c>
      <c r="AX212" s="21">
        <f>AX77*AX186-Baseline!AX77*Baseline!AX186</f>
        <v>0</v>
      </c>
      <c r="AY212" s="21">
        <f>AY77*AY186-Baseline!AY77*Baseline!AY186</f>
        <v>0</v>
      </c>
      <c r="AZ212" s="21">
        <f>AZ77*AZ186-Baseline!AZ77*Baseline!AZ186</f>
        <v>0</v>
      </c>
      <c r="BA212" s="21">
        <f>BA77*BA186-Baseline!BA77*Baseline!BA186</f>
        <v>0</v>
      </c>
      <c r="BB212" s="21">
        <f>BB77*BB186-Baseline!BB77*Baseline!BB186</f>
        <v>0</v>
      </c>
    </row>
    <row r="213" spans="1:54" outlineLevel="2">
      <c r="A213" s="527"/>
      <c r="B213" s="150" t="s">
        <v>450</v>
      </c>
      <c r="C213" s="19"/>
      <c r="D213" s="135" t="s">
        <v>346</v>
      </c>
      <c r="E213" s="21">
        <f>E193-Baseline!E193</f>
        <v>0</v>
      </c>
      <c r="F213" s="21">
        <f>F193-Baseline!F193</f>
        <v>0</v>
      </c>
      <c r="G213" s="21">
        <f>G193-Baseline!G193</f>
        <v>0</v>
      </c>
      <c r="H213" s="21">
        <f>H193-Baseline!H193</f>
        <v>0</v>
      </c>
      <c r="I213" s="21">
        <f>I193-Baseline!I193</f>
        <v>0</v>
      </c>
      <c r="J213" s="21">
        <f>J193-Baseline!J193</f>
        <v>0</v>
      </c>
      <c r="K213" s="21">
        <f>K193-Baseline!K193</f>
        <v>0</v>
      </c>
      <c r="L213" s="21">
        <f>L193-Baseline!L193</f>
        <v>0</v>
      </c>
      <c r="M213" s="21">
        <f>M193-Baseline!M193</f>
        <v>0</v>
      </c>
      <c r="N213" s="21">
        <f>N193-Baseline!N193</f>
        <v>0</v>
      </c>
      <c r="O213" s="21">
        <f>O193-Baseline!O193</f>
        <v>0</v>
      </c>
      <c r="P213" s="21">
        <f>P193-Baseline!P193</f>
        <v>0</v>
      </c>
      <c r="Q213" s="21">
        <f>Q193-Baseline!Q193</f>
        <v>0</v>
      </c>
      <c r="R213" s="21">
        <f>R193-Baseline!R193</f>
        <v>0</v>
      </c>
      <c r="S213" s="21">
        <f>S193-Baseline!S193</f>
        <v>0</v>
      </c>
      <c r="T213" s="21">
        <f>T193-Baseline!T193</f>
        <v>0</v>
      </c>
      <c r="U213" s="21">
        <f>U193-Baseline!U193</f>
        <v>0</v>
      </c>
      <c r="V213" s="21">
        <f>V193-Baseline!V193</f>
        <v>0</v>
      </c>
      <c r="W213" s="21">
        <f>W193-Baseline!W193</f>
        <v>0</v>
      </c>
      <c r="X213" s="21">
        <f>X193-Baseline!X193</f>
        <v>0</v>
      </c>
      <c r="Y213" s="21">
        <f>Y193-Baseline!Y193</f>
        <v>0</v>
      </c>
      <c r="Z213" s="21">
        <f>Z193-Baseline!Z193</f>
        <v>0</v>
      </c>
      <c r="AA213" s="21">
        <f>AA193-Baseline!AA193</f>
        <v>0</v>
      </c>
      <c r="AB213" s="21">
        <f>AB193-Baseline!AB193</f>
        <v>0</v>
      </c>
      <c r="AC213" s="21">
        <f>AC193-Baseline!AC193</f>
        <v>0</v>
      </c>
      <c r="AD213" s="21">
        <f>AD193-Baseline!AD193</f>
        <v>0</v>
      </c>
      <c r="AE213" s="21">
        <f>AE193-Baseline!AE193</f>
        <v>0</v>
      </c>
      <c r="AF213" s="21">
        <f>AF193-Baseline!AF193</f>
        <v>0</v>
      </c>
      <c r="AG213" s="21">
        <f>AG193-Baseline!AG193</f>
        <v>0</v>
      </c>
      <c r="AH213" s="21">
        <f>AH193-Baseline!AH193</f>
        <v>0</v>
      </c>
      <c r="AI213" s="21">
        <f>AI193-Baseline!AI193</f>
        <v>0</v>
      </c>
      <c r="AJ213" s="21">
        <f>AJ193-Baseline!AJ193</f>
        <v>0</v>
      </c>
      <c r="AK213" s="21">
        <f>AK193-Baseline!AK193</f>
        <v>0</v>
      </c>
      <c r="AL213" s="21">
        <f>AL193-Baseline!AL193</f>
        <v>0</v>
      </c>
      <c r="AM213" s="21">
        <f>AM193-Baseline!AM193</f>
        <v>0</v>
      </c>
      <c r="AN213" s="21">
        <f>AN193-Baseline!AN193</f>
        <v>0</v>
      </c>
      <c r="AO213" s="21">
        <f>AO193-Baseline!AO193</f>
        <v>0</v>
      </c>
      <c r="AP213" s="21">
        <f>AP193-Baseline!AP193</f>
        <v>0</v>
      </c>
      <c r="AQ213" s="21">
        <f>AQ193-Baseline!AQ193</f>
        <v>0</v>
      </c>
      <c r="AR213" s="21">
        <f>AR193-Baseline!AR193</f>
        <v>0</v>
      </c>
      <c r="AS213" s="21">
        <f>AS193-Baseline!AS193</f>
        <v>0</v>
      </c>
      <c r="AT213" s="21">
        <f>AT193-Baseline!AT193</f>
        <v>0</v>
      </c>
      <c r="AU213" s="21">
        <f>AU193-Baseline!AU193</f>
        <v>0</v>
      </c>
      <c r="AV213" s="21">
        <f>AV193-Baseline!AV193</f>
        <v>0</v>
      </c>
      <c r="AW213" s="21">
        <f>AW193-Baseline!AW193</f>
        <v>0</v>
      </c>
      <c r="AX213" s="21">
        <f>AX193-Baseline!AX193</f>
        <v>0</v>
      </c>
      <c r="AY213" s="21">
        <f>AY193-Baseline!AY193</f>
        <v>0</v>
      </c>
      <c r="AZ213" s="21">
        <f>AZ193-Baseline!AZ193</f>
        <v>0</v>
      </c>
      <c r="BA213" s="21">
        <f>BA193-Baseline!BA193</f>
        <v>0</v>
      </c>
      <c r="BB213" s="21">
        <f>BB193-Baseline!BB193</f>
        <v>0</v>
      </c>
    </row>
    <row r="214" spans="1:54" outlineLevel="2">
      <c r="A214" s="527"/>
      <c r="B214" s="150" t="s">
        <v>451</v>
      </c>
      <c r="C214" s="19"/>
      <c r="D214" s="135" t="s">
        <v>346</v>
      </c>
      <c r="E214" s="21">
        <f>E194-Baseline!E194</f>
        <v>0</v>
      </c>
      <c r="F214" s="21">
        <f>F194-Baseline!F194</f>
        <v>0</v>
      </c>
      <c r="G214" s="21">
        <f>G194-Baseline!G194</f>
        <v>0</v>
      </c>
      <c r="H214" s="21">
        <f>H194-Baseline!H194</f>
        <v>0</v>
      </c>
      <c r="I214" s="21">
        <f>I194-Baseline!I194</f>
        <v>0</v>
      </c>
      <c r="J214" s="21">
        <f>J194-Baseline!J194</f>
        <v>0</v>
      </c>
      <c r="K214" s="21">
        <f>K194-Baseline!K194</f>
        <v>0</v>
      </c>
      <c r="L214" s="21">
        <f>L194-Baseline!L194</f>
        <v>0</v>
      </c>
      <c r="M214" s="21">
        <f>M194-Baseline!M194</f>
        <v>0</v>
      </c>
      <c r="N214" s="21">
        <f>N194-Baseline!N194</f>
        <v>0</v>
      </c>
      <c r="O214" s="21">
        <f>O194-Baseline!O194</f>
        <v>0</v>
      </c>
      <c r="P214" s="21">
        <f>P194-Baseline!P194</f>
        <v>0</v>
      </c>
      <c r="Q214" s="21">
        <f>Q194-Baseline!Q194</f>
        <v>0</v>
      </c>
      <c r="R214" s="21">
        <f>R194-Baseline!R194</f>
        <v>0</v>
      </c>
      <c r="S214" s="21">
        <f>S194-Baseline!S194</f>
        <v>0</v>
      </c>
      <c r="T214" s="21">
        <f>T194-Baseline!T194</f>
        <v>0</v>
      </c>
      <c r="U214" s="21">
        <f>U194-Baseline!U194</f>
        <v>0</v>
      </c>
      <c r="V214" s="21">
        <f>V194-Baseline!V194</f>
        <v>0</v>
      </c>
      <c r="W214" s="21">
        <f>W194-Baseline!W194</f>
        <v>0</v>
      </c>
      <c r="X214" s="21">
        <f>X194-Baseline!X194</f>
        <v>0</v>
      </c>
      <c r="Y214" s="21">
        <f>Y194-Baseline!Y194</f>
        <v>0</v>
      </c>
      <c r="Z214" s="21">
        <f>Z194-Baseline!Z194</f>
        <v>0</v>
      </c>
      <c r="AA214" s="21">
        <f>AA194-Baseline!AA194</f>
        <v>0</v>
      </c>
      <c r="AB214" s="21">
        <f>AB194-Baseline!AB194</f>
        <v>0</v>
      </c>
      <c r="AC214" s="21">
        <f>AC194-Baseline!AC194</f>
        <v>0</v>
      </c>
      <c r="AD214" s="21">
        <f>AD194-Baseline!AD194</f>
        <v>0</v>
      </c>
      <c r="AE214" s="21">
        <f>AE194-Baseline!AE194</f>
        <v>0</v>
      </c>
      <c r="AF214" s="21">
        <f>AF194-Baseline!AF194</f>
        <v>0</v>
      </c>
      <c r="AG214" s="21">
        <f>AG194-Baseline!AG194</f>
        <v>0</v>
      </c>
      <c r="AH214" s="21">
        <f>AH194-Baseline!AH194</f>
        <v>0</v>
      </c>
      <c r="AI214" s="21">
        <f>AI194-Baseline!AI194</f>
        <v>0</v>
      </c>
      <c r="AJ214" s="21">
        <f>AJ194-Baseline!AJ194</f>
        <v>0</v>
      </c>
      <c r="AK214" s="21">
        <f>AK194-Baseline!AK194</f>
        <v>0</v>
      </c>
      <c r="AL214" s="21">
        <f>AL194-Baseline!AL194</f>
        <v>0</v>
      </c>
      <c r="AM214" s="21">
        <f>AM194-Baseline!AM194</f>
        <v>0</v>
      </c>
      <c r="AN214" s="21">
        <f>AN194-Baseline!AN194</f>
        <v>0</v>
      </c>
      <c r="AO214" s="21">
        <f>AO194-Baseline!AO194</f>
        <v>0</v>
      </c>
      <c r="AP214" s="21">
        <f>AP194-Baseline!AP194</f>
        <v>0</v>
      </c>
      <c r="AQ214" s="21">
        <f>AQ194-Baseline!AQ194</f>
        <v>0</v>
      </c>
      <c r="AR214" s="21">
        <f>AR194-Baseline!AR194</f>
        <v>0</v>
      </c>
      <c r="AS214" s="21">
        <f>AS194-Baseline!AS194</f>
        <v>0</v>
      </c>
      <c r="AT214" s="21">
        <f>AT194-Baseline!AT194</f>
        <v>0</v>
      </c>
      <c r="AU214" s="21">
        <f>AU194-Baseline!AU194</f>
        <v>0</v>
      </c>
      <c r="AV214" s="21">
        <f>AV194-Baseline!AV194</f>
        <v>0</v>
      </c>
      <c r="AW214" s="21">
        <f>AW194-Baseline!AW194</f>
        <v>0</v>
      </c>
      <c r="AX214" s="21">
        <f>AX194-Baseline!AX194</f>
        <v>0</v>
      </c>
      <c r="AY214" s="21">
        <f>AY194-Baseline!AY194</f>
        <v>0</v>
      </c>
      <c r="AZ214" s="21">
        <f>AZ194-Baseline!AZ194</f>
        <v>0</v>
      </c>
      <c r="BA214" s="21">
        <f>BA194-Baseline!BA194</f>
        <v>0</v>
      </c>
      <c r="BB214" s="21">
        <f>BB194-Baseline!BB194</f>
        <v>0</v>
      </c>
    </row>
    <row r="215" spans="1:54" outlineLevel="2">
      <c r="A215" s="527"/>
      <c r="B215" s="150" t="s">
        <v>452</v>
      </c>
      <c r="C215" s="19"/>
      <c r="D215" s="135" t="s">
        <v>346</v>
      </c>
      <c r="E215" s="21">
        <f>E195-Baseline!E195</f>
        <v>0</v>
      </c>
      <c r="F215" s="21">
        <f>F195-Baseline!F195</f>
        <v>0</v>
      </c>
      <c r="G215" s="21">
        <f>G195-Baseline!G195</f>
        <v>0</v>
      </c>
      <c r="H215" s="21">
        <f>H195-Baseline!H195</f>
        <v>0</v>
      </c>
      <c r="I215" s="21">
        <f>I195-Baseline!I195</f>
        <v>0</v>
      </c>
      <c r="J215" s="21">
        <f>J195-Baseline!J195</f>
        <v>0</v>
      </c>
      <c r="K215" s="21">
        <f>K195-Baseline!K195</f>
        <v>0</v>
      </c>
      <c r="L215" s="21">
        <f>L195-Baseline!L195</f>
        <v>0</v>
      </c>
      <c r="M215" s="21">
        <f>M195-Baseline!M195</f>
        <v>0</v>
      </c>
      <c r="N215" s="21">
        <f>N195-Baseline!N195</f>
        <v>0</v>
      </c>
      <c r="O215" s="21">
        <f>O195-Baseline!O195</f>
        <v>0</v>
      </c>
      <c r="P215" s="21">
        <f>P195-Baseline!P195</f>
        <v>0</v>
      </c>
      <c r="Q215" s="21">
        <f>Q195-Baseline!Q195</f>
        <v>0</v>
      </c>
      <c r="R215" s="21">
        <f>R195-Baseline!R195</f>
        <v>0</v>
      </c>
      <c r="S215" s="21">
        <f>S195-Baseline!S195</f>
        <v>0</v>
      </c>
      <c r="T215" s="21">
        <f>T195-Baseline!T195</f>
        <v>0</v>
      </c>
      <c r="U215" s="21">
        <f>U195-Baseline!U195</f>
        <v>0</v>
      </c>
      <c r="V215" s="21">
        <f>V195-Baseline!V195</f>
        <v>0</v>
      </c>
      <c r="W215" s="21">
        <f>W195-Baseline!W195</f>
        <v>0</v>
      </c>
      <c r="X215" s="21">
        <f>X195-Baseline!X195</f>
        <v>0</v>
      </c>
      <c r="Y215" s="21">
        <f>Y195-Baseline!Y195</f>
        <v>0</v>
      </c>
      <c r="Z215" s="21">
        <f>Z195-Baseline!Z195</f>
        <v>0</v>
      </c>
      <c r="AA215" s="21">
        <f>AA195-Baseline!AA195</f>
        <v>0</v>
      </c>
      <c r="AB215" s="21">
        <f>AB195-Baseline!AB195</f>
        <v>0</v>
      </c>
      <c r="AC215" s="21">
        <f>AC195-Baseline!AC195</f>
        <v>0</v>
      </c>
      <c r="AD215" s="21">
        <f>AD195-Baseline!AD195</f>
        <v>0</v>
      </c>
      <c r="AE215" s="21">
        <f>AE195-Baseline!AE195</f>
        <v>0</v>
      </c>
      <c r="AF215" s="21">
        <f>AF195-Baseline!AF195</f>
        <v>0</v>
      </c>
      <c r="AG215" s="21">
        <f>AG195-Baseline!AG195</f>
        <v>0</v>
      </c>
      <c r="AH215" s="21">
        <f>AH195-Baseline!AH195</f>
        <v>0</v>
      </c>
      <c r="AI215" s="21">
        <f>AI195-Baseline!AI195</f>
        <v>0</v>
      </c>
      <c r="AJ215" s="21">
        <f>AJ195-Baseline!AJ195</f>
        <v>0</v>
      </c>
      <c r="AK215" s="21">
        <f>AK195-Baseline!AK195</f>
        <v>0</v>
      </c>
      <c r="AL215" s="21">
        <f>AL195-Baseline!AL195</f>
        <v>0</v>
      </c>
      <c r="AM215" s="21">
        <f>AM195-Baseline!AM195</f>
        <v>0</v>
      </c>
      <c r="AN215" s="21">
        <f>AN195-Baseline!AN195</f>
        <v>0</v>
      </c>
      <c r="AO215" s="21">
        <f>AO195-Baseline!AO195</f>
        <v>0</v>
      </c>
      <c r="AP215" s="21">
        <f>AP195-Baseline!AP195</f>
        <v>0</v>
      </c>
      <c r="AQ215" s="21">
        <f>AQ195-Baseline!AQ195</f>
        <v>0</v>
      </c>
      <c r="AR215" s="21">
        <f>AR195-Baseline!AR195</f>
        <v>0</v>
      </c>
      <c r="AS215" s="21">
        <f>AS195-Baseline!AS195</f>
        <v>0</v>
      </c>
      <c r="AT215" s="21">
        <f>AT195-Baseline!AT195</f>
        <v>0</v>
      </c>
      <c r="AU215" s="21">
        <f>AU195-Baseline!AU195</f>
        <v>0</v>
      </c>
      <c r="AV215" s="21">
        <f>AV195-Baseline!AV195</f>
        <v>0</v>
      </c>
      <c r="AW215" s="21">
        <f>AW195-Baseline!AW195</f>
        <v>0</v>
      </c>
      <c r="AX215" s="21">
        <f>AX195-Baseline!AX195</f>
        <v>0</v>
      </c>
      <c r="AY215" s="21">
        <f>AY195-Baseline!AY195</f>
        <v>0</v>
      </c>
      <c r="AZ215" s="21">
        <f>AZ195-Baseline!AZ195</f>
        <v>0</v>
      </c>
      <c r="BA215" s="21">
        <f>BA195-Baseline!BA195</f>
        <v>0</v>
      </c>
      <c r="BB215" s="21">
        <f>BB195-Baseline!BB195</f>
        <v>0</v>
      </c>
    </row>
    <row r="216" spans="1:54" outlineLevel="2">
      <c r="A216" s="527"/>
      <c r="B216" s="150" t="s">
        <v>262</v>
      </c>
      <c r="C216" s="19"/>
      <c r="D216" s="135" t="s">
        <v>346</v>
      </c>
      <c r="E216" s="21">
        <f>E196-Baseline!E196</f>
        <v>0</v>
      </c>
      <c r="F216" s="21">
        <f>F196-Baseline!F196</f>
        <v>0</v>
      </c>
      <c r="G216" s="21">
        <f>G196-Baseline!G196</f>
        <v>0</v>
      </c>
      <c r="H216" s="21">
        <f>H196-Baseline!H196</f>
        <v>0</v>
      </c>
      <c r="I216" s="21">
        <f>I196-Baseline!I196</f>
        <v>0</v>
      </c>
      <c r="J216" s="21">
        <f>J196-Baseline!J196</f>
        <v>0</v>
      </c>
      <c r="K216" s="21">
        <f>K196-Baseline!K196</f>
        <v>0</v>
      </c>
      <c r="L216" s="21">
        <f>L196-Baseline!L196</f>
        <v>0</v>
      </c>
      <c r="M216" s="21">
        <f>M196-Baseline!M196</f>
        <v>0</v>
      </c>
      <c r="N216" s="21">
        <f>N196-Baseline!N196</f>
        <v>0</v>
      </c>
      <c r="O216" s="21">
        <f>O196-Baseline!O196</f>
        <v>0</v>
      </c>
      <c r="P216" s="21">
        <f>P196-Baseline!P196</f>
        <v>0</v>
      </c>
      <c r="Q216" s="21">
        <f>Q196-Baseline!Q196</f>
        <v>0</v>
      </c>
      <c r="R216" s="21">
        <f>R196-Baseline!R196</f>
        <v>0</v>
      </c>
      <c r="S216" s="21">
        <f>S196-Baseline!S196</f>
        <v>0</v>
      </c>
      <c r="T216" s="21">
        <f>T196-Baseline!T196</f>
        <v>0</v>
      </c>
      <c r="U216" s="21">
        <f>U196-Baseline!U196</f>
        <v>0</v>
      </c>
      <c r="V216" s="21">
        <f>V196-Baseline!V196</f>
        <v>0</v>
      </c>
      <c r="W216" s="21">
        <f>W196-Baseline!W196</f>
        <v>0</v>
      </c>
      <c r="X216" s="21">
        <f>X196-Baseline!X196</f>
        <v>0</v>
      </c>
      <c r="Y216" s="21">
        <f>Y196-Baseline!Y196</f>
        <v>0</v>
      </c>
      <c r="Z216" s="21">
        <f>Z196-Baseline!Z196</f>
        <v>0</v>
      </c>
      <c r="AA216" s="21">
        <f>AA196-Baseline!AA196</f>
        <v>0</v>
      </c>
      <c r="AB216" s="21">
        <f>AB196-Baseline!AB196</f>
        <v>0</v>
      </c>
      <c r="AC216" s="21">
        <f>AC196-Baseline!AC196</f>
        <v>0</v>
      </c>
      <c r="AD216" s="21">
        <f>AD196-Baseline!AD196</f>
        <v>0</v>
      </c>
      <c r="AE216" s="21">
        <f>AE196-Baseline!AE196</f>
        <v>0</v>
      </c>
      <c r="AF216" s="21">
        <f>AF196-Baseline!AF196</f>
        <v>0</v>
      </c>
      <c r="AG216" s="21">
        <f>AG196-Baseline!AG196</f>
        <v>0</v>
      </c>
      <c r="AH216" s="21">
        <f>AH196-Baseline!AH196</f>
        <v>0</v>
      </c>
      <c r="AI216" s="21">
        <f>AI196-Baseline!AI196</f>
        <v>0</v>
      </c>
      <c r="AJ216" s="21">
        <f>AJ196-Baseline!AJ196</f>
        <v>0</v>
      </c>
      <c r="AK216" s="21">
        <f>AK196-Baseline!AK196</f>
        <v>0</v>
      </c>
      <c r="AL216" s="21">
        <f>AL196-Baseline!AL196</f>
        <v>0</v>
      </c>
      <c r="AM216" s="21">
        <f>AM196-Baseline!AM196</f>
        <v>0</v>
      </c>
      <c r="AN216" s="21">
        <f>AN196-Baseline!AN196</f>
        <v>0</v>
      </c>
      <c r="AO216" s="21">
        <f>AO196-Baseline!AO196</f>
        <v>0</v>
      </c>
      <c r="AP216" s="21">
        <f>AP196-Baseline!AP196</f>
        <v>0</v>
      </c>
      <c r="AQ216" s="21">
        <f>AQ196-Baseline!AQ196</f>
        <v>0</v>
      </c>
      <c r="AR216" s="21">
        <f>AR196-Baseline!AR196</f>
        <v>0</v>
      </c>
      <c r="AS216" s="21">
        <f>AS196-Baseline!AS196</f>
        <v>0</v>
      </c>
      <c r="AT216" s="21">
        <f>AT196-Baseline!AT196</f>
        <v>0</v>
      </c>
      <c r="AU216" s="21">
        <f>AU196-Baseline!AU196</f>
        <v>0</v>
      </c>
      <c r="AV216" s="21">
        <f>AV196-Baseline!AV196</f>
        <v>0</v>
      </c>
      <c r="AW216" s="21">
        <f>AW196-Baseline!AW196</f>
        <v>0</v>
      </c>
      <c r="AX216" s="21">
        <f>AX196-Baseline!AX196</f>
        <v>0</v>
      </c>
      <c r="AY216" s="21">
        <f>AY196-Baseline!AY196</f>
        <v>0</v>
      </c>
      <c r="AZ216" s="21">
        <f>AZ196-Baseline!AZ196</f>
        <v>0</v>
      </c>
      <c r="BA216" s="21">
        <f>BA196-Baseline!BA196</f>
        <v>0</v>
      </c>
      <c r="BB216" s="21">
        <f>BB196-Baseline!BB196</f>
        <v>0</v>
      </c>
    </row>
    <row r="217" spans="1:54" outlineLevel="2">
      <c r="A217" s="527"/>
      <c r="B217" s="150" t="s">
        <v>265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v>
      </c>
      <c r="L217" s="21">
        <f>L197-Baseline!L197</f>
        <v>0</v>
      </c>
      <c r="M217" s="21">
        <f>M197-Baseline!M197</f>
        <v>0</v>
      </c>
      <c r="N217" s="21">
        <f>N197-Baseline!N197</f>
        <v>0</v>
      </c>
      <c r="O217" s="21">
        <f>O197-Baseline!O197</f>
        <v>0</v>
      </c>
      <c r="P217" s="21">
        <f>P197-Baseline!P197</f>
        <v>0</v>
      </c>
      <c r="Q217" s="21">
        <f>Q197-Baseline!Q197</f>
        <v>0</v>
      </c>
      <c r="R217" s="21">
        <f>R197-Baseline!R197</f>
        <v>0</v>
      </c>
      <c r="S217" s="21">
        <f>S197-Baseline!S197</f>
        <v>0</v>
      </c>
      <c r="T217" s="21">
        <f>T197-Baseline!T197</f>
        <v>0</v>
      </c>
      <c r="U217" s="21">
        <f>U197-Baseline!U197</f>
        <v>0</v>
      </c>
      <c r="V217" s="21">
        <f>V197-Baseline!V197</f>
        <v>0</v>
      </c>
      <c r="W217" s="21">
        <f>W197-Baseline!W197</f>
        <v>0</v>
      </c>
      <c r="X217" s="21">
        <f>X197-Baseline!X197</f>
        <v>0</v>
      </c>
      <c r="Y217" s="21">
        <f>Y197-Baseline!Y197</f>
        <v>0</v>
      </c>
      <c r="Z217" s="21">
        <f>Z197-Baseline!Z197</f>
        <v>0</v>
      </c>
      <c r="AA217" s="21">
        <f>AA197-Baseline!AA197</f>
        <v>0</v>
      </c>
      <c r="AB217" s="21">
        <f>AB197-Baseline!AB197</f>
        <v>0</v>
      </c>
      <c r="AC217" s="21">
        <f>AC197-Baseline!AC197</f>
        <v>0</v>
      </c>
      <c r="AD217" s="21">
        <f>AD197-Baseline!AD197</f>
        <v>0</v>
      </c>
      <c r="AE217" s="21">
        <f>AE197-Baseline!AE197</f>
        <v>0</v>
      </c>
      <c r="AF217" s="21">
        <f>AF197-Baseline!AF197</f>
        <v>0</v>
      </c>
      <c r="AG217" s="21">
        <f>AG197-Baseline!AG197</f>
        <v>0</v>
      </c>
      <c r="AH217" s="21">
        <f>AH197-Baseline!AH197</f>
        <v>0</v>
      </c>
      <c r="AI217" s="21">
        <f>AI197-Baseline!AI197</f>
        <v>0</v>
      </c>
      <c r="AJ217" s="21">
        <f>AJ197-Baseline!AJ197</f>
        <v>0</v>
      </c>
      <c r="AK217" s="21">
        <f>AK197-Baseline!AK197</f>
        <v>0</v>
      </c>
      <c r="AL217" s="21">
        <f>AL197-Baseline!AL197</f>
        <v>0</v>
      </c>
      <c r="AM217" s="21">
        <f>AM197-Baseline!AM197</f>
        <v>0</v>
      </c>
      <c r="AN217" s="21">
        <f>AN197-Baseline!AN197</f>
        <v>0</v>
      </c>
      <c r="AO217" s="21">
        <f>AO197-Baseline!AO197</f>
        <v>0</v>
      </c>
      <c r="AP217" s="21">
        <f>AP197-Baseline!AP197</f>
        <v>0</v>
      </c>
      <c r="AQ217" s="21">
        <f>AQ197-Baseline!AQ197</f>
        <v>0</v>
      </c>
      <c r="AR217" s="21">
        <f>AR197-Baseline!AR197</f>
        <v>0</v>
      </c>
      <c r="AS217" s="21">
        <f>AS197-Baseline!AS197</f>
        <v>0</v>
      </c>
      <c r="AT217" s="21">
        <f>AT197-Baseline!AT197</f>
        <v>0</v>
      </c>
      <c r="AU217" s="21">
        <f>AU197-Baseline!AU197</f>
        <v>0</v>
      </c>
      <c r="AV217" s="21">
        <f>AV197-Baseline!AV197</f>
        <v>0</v>
      </c>
      <c r="AW217" s="21">
        <f>AW197-Baseline!AW197</f>
        <v>0</v>
      </c>
      <c r="AX217" s="21">
        <f>AX197-Baseline!AX197</f>
        <v>0</v>
      </c>
      <c r="AY217" s="21">
        <f>AY197-Baseline!AY197</f>
        <v>0</v>
      </c>
      <c r="AZ217" s="21">
        <f>AZ197-Baseline!AZ197</f>
        <v>0</v>
      </c>
      <c r="BA217" s="21">
        <f>BA197-Baseline!BA197</f>
        <v>0</v>
      </c>
      <c r="BB217" s="21">
        <f>BB197-Baseline!BB197</f>
        <v>0</v>
      </c>
    </row>
    <row r="218" spans="1:54" outlineLevel="2">
      <c r="A218" s="528"/>
      <c r="B218" s="150" t="s">
        <v>433</v>
      </c>
      <c r="C218" s="19"/>
      <c r="D218" s="135" t="s">
        <v>346</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526" t="s">
        <v>453</v>
      </c>
      <c r="B220" s="150" t="s">
        <v>454</v>
      </c>
      <c r="C220" s="19"/>
      <c r="D220" s="135" t="s">
        <v>346</v>
      </c>
      <c r="E220" s="21">
        <f>SUM(E210:E213,E216:E218)</f>
        <v>3374.3356627256499</v>
      </c>
      <c r="F220" s="21">
        <f t="shared" ref="F220:BB220" si="31">SUM(F210:F213,F216:F218)</f>
        <v>3303.3762471524128</v>
      </c>
      <c r="G220" s="21">
        <f t="shared" si="31"/>
        <v>3221.8913376004234</v>
      </c>
      <c r="H220" s="21">
        <f t="shared" si="31"/>
        <v>3141.8968911838383</v>
      </c>
      <c r="I220" s="21">
        <f t="shared" si="31"/>
        <v>3073.6775472123536</v>
      </c>
      <c r="J220" s="21">
        <f t="shared" si="31"/>
        <v>3006.1733220258952</v>
      </c>
      <c r="K220" s="21">
        <f t="shared" si="31"/>
        <v>2929.9165448972785</v>
      </c>
      <c r="L220" s="21">
        <f t="shared" si="31"/>
        <v>2864.3345555137048</v>
      </c>
      <c r="M220" s="21">
        <f t="shared" si="31"/>
        <v>2799.5752889677783</v>
      </c>
      <c r="N220" s="21">
        <f t="shared" si="31"/>
        <v>2727.2017698303994</v>
      </c>
      <c r="O220" s="21">
        <f t="shared" si="31"/>
        <v>2664.5031767272881</v>
      </c>
      <c r="P220" s="21">
        <f t="shared" si="31"/>
        <v>2602.7015632360199</v>
      </c>
      <c r="Q220" s="21">
        <f t="shared" si="31"/>
        <v>2541.8193470655019</v>
      </c>
      <c r="R220" s="21">
        <f t="shared" si="31"/>
        <v>2489.1327859707421</v>
      </c>
      <c r="S220" s="21">
        <f t="shared" si="31"/>
        <v>2429.8698399556101</v>
      </c>
      <c r="T220" s="21">
        <f t="shared" si="31"/>
        <v>0</v>
      </c>
      <c r="U220" s="21">
        <f t="shared" si="31"/>
        <v>0</v>
      </c>
      <c r="V220" s="21">
        <f t="shared" si="31"/>
        <v>0</v>
      </c>
      <c r="W220" s="21">
        <f t="shared" si="31"/>
        <v>0</v>
      </c>
      <c r="X220" s="21">
        <f t="shared" si="31"/>
        <v>0</v>
      </c>
      <c r="Y220" s="21">
        <f t="shared" si="31"/>
        <v>0</v>
      </c>
      <c r="Z220" s="21">
        <f t="shared" si="31"/>
        <v>0</v>
      </c>
      <c r="AA220" s="21">
        <f t="shared" si="31"/>
        <v>0</v>
      </c>
      <c r="AB220" s="21">
        <f t="shared" si="31"/>
        <v>0</v>
      </c>
      <c r="AC220" s="21">
        <f t="shared" si="31"/>
        <v>0</v>
      </c>
      <c r="AD220" s="21">
        <f t="shared" si="31"/>
        <v>0</v>
      </c>
      <c r="AE220" s="21">
        <f t="shared" si="31"/>
        <v>0</v>
      </c>
      <c r="AF220" s="21">
        <f t="shared" si="31"/>
        <v>0</v>
      </c>
      <c r="AG220" s="21">
        <f t="shared" si="31"/>
        <v>0</v>
      </c>
      <c r="AH220" s="21">
        <f t="shared" si="31"/>
        <v>0</v>
      </c>
      <c r="AI220" s="21">
        <f t="shared" si="31"/>
        <v>0</v>
      </c>
      <c r="AJ220" s="21">
        <f t="shared" si="31"/>
        <v>0</v>
      </c>
      <c r="AK220" s="21">
        <f t="shared" si="31"/>
        <v>0</v>
      </c>
      <c r="AL220" s="21">
        <f t="shared" si="31"/>
        <v>0</v>
      </c>
      <c r="AM220" s="21">
        <f t="shared" si="31"/>
        <v>0</v>
      </c>
      <c r="AN220" s="21">
        <f t="shared" si="31"/>
        <v>0</v>
      </c>
      <c r="AO220" s="21">
        <f t="shared" si="31"/>
        <v>0</v>
      </c>
      <c r="AP220" s="21">
        <f t="shared" si="31"/>
        <v>0</v>
      </c>
      <c r="AQ220" s="21">
        <f t="shared" si="31"/>
        <v>0</v>
      </c>
      <c r="AR220" s="21">
        <f t="shared" si="31"/>
        <v>0</v>
      </c>
      <c r="AS220" s="21">
        <f t="shared" si="31"/>
        <v>0</v>
      </c>
      <c r="AT220" s="21">
        <f t="shared" si="31"/>
        <v>0</v>
      </c>
      <c r="AU220" s="21">
        <f t="shared" si="31"/>
        <v>0</v>
      </c>
      <c r="AV220" s="21">
        <f t="shared" si="31"/>
        <v>0</v>
      </c>
      <c r="AW220" s="21">
        <f t="shared" si="31"/>
        <v>0</v>
      </c>
      <c r="AX220" s="21">
        <f t="shared" si="31"/>
        <v>0</v>
      </c>
      <c r="AY220" s="21">
        <f t="shared" si="31"/>
        <v>0</v>
      </c>
      <c r="AZ220" s="21">
        <f t="shared" si="31"/>
        <v>0</v>
      </c>
      <c r="BA220" s="21">
        <f t="shared" si="31"/>
        <v>0</v>
      </c>
      <c r="BB220" s="21">
        <f t="shared" si="31"/>
        <v>0</v>
      </c>
    </row>
    <row r="221" spans="1:54" outlineLevel="2">
      <c r="A221" s="527"/>
      <c r="B221" s="150" t="s">
        <v>455</v>
      </c>
      <c r="C221" s="19"/>
      <c r="D221" s="135" t="s">
        <v>346</v>
      </c>
      <c r="E221" s="21">
        <f>SUM(E210:E212,E214,E216:E218)</f>
        <v>3374.3356627256499</v>
      </c>
      <c r="F221" s="21">
        <f t="shared" ref="F221:BB221" si="32">SUM(F210:F212,F214,F216:F218)</f>
        <v>3303.3762471524128</v>
      </c>
      <c r="G221" s="21">
        <f t="shared" si="32"/>
        <v>3221.8913376004234</v>
      </c>
      <c r="H221" s="21">
        <f t="shared" si="32"/>
        <v>3141.8968911838383</v>
      </c>
      <c r="I221" s="21">
        <f t="shared" si="32"/>
        <v>3073.6775472123536</v>
      </c>
      <c r="J221" s="21">
        <f t="shared" si="32"/>
        <v>3006.1733220258952</v>
      </c>
      <c r="K221" s="21">
        <f t="shared" si="32"/>
        <v>2929.9165448972785</v>
      </c>
      <c r="L221" s="21">
        <f t="shared" si="32"/>
        <v>2864.3345555137048</v>
      </c>
      <c r="M221" s="21">
        <f t="shared" si="32"/>
        <v>2799.5752889677783</v>
      </c>
      <c r="N221" s="21">
        <f t="shared" si="32"/>
        <v>2727.2017698303994</v>
      </c>
      <c r="O221" s="21">
        <f t="shared" si="32"/>
        <v>2664.5031767272881</v>
      </c>
      <c r="P221" s="21">
        <f t="shared" si="32"/>
        <v>2602.7015632360199</v>
      </c>
      <c r="Q221" s="21">
        <f t="shared" si="32"/>
        <v>2541.8193470655019</v>
      </c>
      <c r="R221" s="21">
        <f t="shared" si="32"/>
        <v>2489.1327859707421</v>
      </c>
      <c r="S221" s="21">
        <f t="shared" si="32"/>
        <v>2429.8698399556101</v>
      </c>
      <c r="T221" s="21">
        <f t="shared" si="32"/>
        <v>0</v>
      </c>
      <c r="U221" s="21">
        <f t="shared" si="32"/>
        <v>0</v>
      </c>
      <c r="V221" s="21">
        <f t="shared" si="32"/>
        <v>0</v>
      </c>
      <c r="W221" s="21">
        <f t="shared" si="32"/>
        <v>0</v>
      </c>
      <c r="X221" s="21">
        <f t="shared" si="32"/>
        <v>0</v>
      </c>
      <c r="Y221" s="21">
        <f t="shared" si="32"/>
        <v>0</v>
      </c>
      <c r="Z221" s="21">
        <f t="shared" si="32"/>
        <v>0</v>
      </c>
      <c r="AA221" s="21">
        <f t="shared" si="32"/>
        <v>0</v>
      </c>
      <c r="AB221" s="21">
        <f t="shared" si="32"/>
        <v>0</v>
      </c>
      <c r="AC221" s="21">
        <f t="shared" si="32"/>
        <v>0</v>
      </c>
      <c r="AD221" s="21">
        <f t="shared" si="32"/>
        <v>0</v>
      </c>
      <c r="AE221" s="21">
        <f t="shared" si="32"/>
        <v>0</v>
      </c>
      <c r="AF221" s="21">
        <f t="shared" si="32"/>
        <v>0</v>
      </c>
      <c r="AG221" s="21">
        <f t="shared" si="32"/>
        <v>0</v>
      </c>
      <c r="AH221" s="21">
        <f t="shared" si="32"/>
        <v>0</v>
      </c>
      <c r="AI221" s="21">
        <f t="shared" si="32"/>
        <v>0</v>
      </c>
      <c r="AJ221" s="21">
        <f t="shared" si="32"/>
        <v>0</v>
      </c>
      <c r="AK221" s="21">
        <f t="shared" si="32"/>
        <v>0</v>
      </c>
      <c r="AL221" s="21">
        <f t="shared" si="32"/>
        <v>0</v>
      </c>
      <c r="AM221" s="21">
        <f t="shared" si="32"/>
        <v>0</v>
      </c>
      <c r="AN221" s="21">
        <f t="shared" si="32"/>
        <v>0</v>
      </c>
      <c r="AO221" s="21">
        <f t="shared" si="32"/>
        <v>0</v>
      </c>
      <c r="AP221" s="21">
        <f t="shared" si="32"/>
        <v>0</v>
      </c>
      <c r="AQ221" s="21">
        <f t="shared" si="32"/>
        <v>0</v>
      </c>
      <c r="AR221" s="21">
        <f t="shared" si="32"/>
        <v>0</v>
      </c>
      <c r="AS221" s="21">
        <f t="shared" si="32"/>
        <v>0</v>
      </c>
      <c r="AT221" s="21">
        <f t="shared" si="32"/>
        <v>0</v>
      </c>
      <c r="AU221" s="21">
        <f t="shared" si="32"/>
        <v>0</v>
      </c>
      <c r="AV221" s="21">
        <f t="shared" si="32"/>
        <v>0</v>
      </c>
      <c r="AW221" s="21">
        <f t="shared" si="32"/>
        <v>0</v>
      </c>
      <c r="AX221" s="21">
        <f t="shared" si="32"/>
        <v>0</v>
      </c>
      <c r="AY221" s="21">
        <f t="shared" si="32"/>
        <v>0</v>
      </c>
      <c r="AZ221" s="21">
        <f t="shared" si="32"/>
        <v>0</v>
      </c>
      <c r="BA221" s="21">
        <f t="shared" si="32"/>
        <v>0</v>
      </c>
      <c r="BB221" s="21">
        <f t="shared" si="32"/>
        <v>0</v>
      </c>
    </row>
    <row r="222" spans="1:54" outlineLevel="2">
      <c r="A222" s="528"/>
      <c r="B222" s="150" t="s">
        <v>456</v>
      </c>
      <c r="C222" s="19"/>
      <c r="D222" s="135" t="s">
        <v>346</v>
      </c>
      <c r="E222" s="21">
        <f>SUM(E210:E212,E215:E218)</f>
        <v>3374.3356627256499</v>
      </c>
      <c r="F222" s="21">
        <f t="shared" ref="F222:BB222" si="33">SUM(F210:F212,F215:F218)</f>
        <v>3303.3762471524128</v>
      </c>
      <c r="G222" s="21">
        <f t="shared" si="33"/>
        <v>3221.8913376004234</v>
      </c>
      <c r="H222" s="21">
        <f t="shared" si="33"/>
        <v>3141.8968911838383</v>
      </c>
      <c r="I222" s="21">
        <f t="shared" si="33"/>
        <v>3073.6775472123536</v>
      </c>
      <c r="J222" s="21">
        <f t="shared" si="33"/>
        <v>3006.1733220258952</v>
      </c>
      <c r="K222" s="21">
        <f t="shared" si="33"/>
        <v>2929.9165448972785</v>
      </c>
      <c r="L222" s="21">
        <f t="shared" si="33"/>
        <v>2864.3345555137048</v>
      </c>
      <c r="M222" s="21">
        <f t="shared" si="33"/>
        <v>2799.5752889677783</v>
      </c>
      <c r="N222" s="21">
        <f t="shared" si="33"/>
        <v>2727.2017698303994</v>
      </c>
      <c r="O222" s="21">
        <f t="shared" si="33"/>
        <v>2664.5031767272881</v>
      </c>
      <c r="P222" s="21">
        <f t="shared" si="33"/>
        <v>2602.7015632360199</v>
      </c>
      <c r="Q222" s="21">
        <f t="shared" si="33"/>
        <v>2541.8193470655019</v>
      </c>
      <c r="R222" s="21">
        <f t="shared" si="33"/>
        <v>2489.1327859707421</v>
      </c>
      <c r="S222" s="21">
        <f t="shared" si="33"/>
        <v>2429.8698399556101</v>
      </c>
      <c r="T222" s="21">
        <f t="shared" si="33"/>
        <v>0</v>
      </c>
      <c r="U222" s="21">
        <f t="shared" si="33"/>
        <v>0</v>
      </c>
      <c r="V222" s="21">
        <f t="shared" si="33"/>
        <v>0</v>
      </c>
      <c r="W222" s="21">
        <f t="shared" si="33"/>
        <v>0</v>
      </c>
      <c r="X222" s="21">
        <f t="shared" si="33"/>
        <v>0</v>
      </c>
      <c r="Y222" s="21">
        <f t="shared" si="33"/>
        <v>0</v>
      </c>
      <c r="Z222" s="21">
        <f t="shared" si="33"/>
        <v>0</v>
      </c>
      <c r="AA222" s="21">
        <f t="shared" si="33"/>
        <v>0</v>
      </c>
      <c r="AB222" s="21">
        <f t="shared" si="33"/>
        <v>0</v>
      </c>
      <c r="AC222" s="21">
        <f t="shared" si="33"/>
        <v>0</v>
      </c>
      <c r="AD222" s="21">
        <f t="shared" si="33"/>
        <v>0</v>
      </c>
      <c r="AE222" s="21">
        <f t="shared" si="33"/>
        <v>0</v>
      </c>
      <c r="AF222" s="21">
        <f t="shared" si="33"/>
        <v>0</v>
      </c>
      <c r="AG222" s="21">
        <f t="shared" si="33"/>
        <v>0</v>
      </c>
      <c r="AH222" s="21">
        <f t="shared" si="33"/>
        <v>0</v>
      </c>
      <c r="AI222" s="21">
        <f t="shared" si="33"/>
        <v>0</v>
      </c>
      <c r="AJ222" s="21">
        <f t="shared" si="33"/>
        <v>0</v>
      </c>
      <c r="AK222" s="21">
        <f t="shared" si="33"/>
        <v>0</v>
      </c>
      <c r="AL222" s="21">
        <f t="shared" si="33"/>
        <v>0</v>
      </c>
      <c r="AM222" s="21">
        <f t="shared" si="33"/>
        <v>0</v>
      </c>
      <c r="AN222" s="21">
        <f t="shared" si="33"/>
        <v>0</v>
      </c>
      <c r="AO222" s="21">
        <f t="shared" si="33"/>
        <v>0</v>
      </c>
      <c r="AP222" s="21">
        <f t="shared" si="33"/>
        <v>0</v>
      </c>
      <c r="AQ222" s="21">
        <f t="shared" si="33"/>
        <v>0</v>
      </c>
      <c r="AR222" s="21">
        <f t="shared" si="33"/>
        <v>0</v>
      </c>
      <c r="AS222" s="21">
        <f t="shared" si="33"/>
        <v>0</v>
      </c>
      <c r="AT222" s="21">
        <f t="shared" si="33"/>
        <v>0</v>
      </c>
      <c r="AU222" s="21">
        <f t="shared" si="33"/>
        <v>0</v>
      </c>
      <c r="AV222" s="21">
        <f t="shared" si="33"/>
        <v>0</v>
      </c>
      <c r="AW222" s="21">
        <f t="shared" si="33"/>
        <v>0</v>
      </c>
      <c r="AX222" s="21">
        <f t="shared" si="33"/>
        <v>0</v>
      </c>
      <c r="AY222" s="21">
        <f t="shared" si="33"/>
        <v>0</v>
      </c>
      <c r="AZ222" s="21">
        <f t="shared" si="33"/>
        <v>0</v>
      </c>
      <c r="BA222" s="21">
        <f t="shared" si="33"/>
        <v>0</v>
      </c>
      <c r="BB222" s="21">
        <f t="shared" si="33"/>
        <v>0</v>
      </c>
    </row>
    <row r="223" spans="1:54" outlineLevel="2">
      <c r="B223" s="19"/>
      <c r="C223" s="19"/>
      <c r="D223" s="19"/>
      <c r="E223" s="15"/>
    </row>
    <row r="224" spans="1:54" outlineLevel="2">
      <c r="A224" s="526" t="s">
        <v>457</v>
      </c>
      <c r="B224" s="150" t="s">
        <v>454</v>
      </c>
      <c r="C224" s="19"/>
      <c r="D224" s="135" t="s">
        <v>346</v>
      </c>
      <c r="E224" s="21">
        <f>E204-Baseline!E204</f>
        <v>3374.3356627256499</v>
      </c>
      <c r="F224" s="21">
        <f>F204-Baseline!F204</f>
        <v>6677.7119098780622</v>
      </c>
      <c r="G224" s="21">
        <f>G204-Baseline!G204</f>
        <v>9899.6032474784861</v>
      </c>
      <c r="H224" s="21">
        <f>H204-Baseline!H204</f>
        <v>13041.500138662324</v>
      </c>
      <c r="I224" s="21">
        <f>I204-Baseline!I204</f>
        <v>16115.177685874678</v>
      </c>
      <c r="J224" s="21">
        <f>J204-Baseline!J204</f>
        <v>19121.351007900572</v>
      </c>
      <c r="K224" s="21">
        <f>K204-Baseline!K204</f>
        <v>22051.26755279785</v>
      </c>
      <c r="L224" s="21">
        <f>L204-Baseline!L204</f>
        <v>24915.602108311556</v>
      </c>
      <c r="M224" s="21">
        <f>M204-Baseline!M204</f>
        <v>27715.177397279334</v>
      </c>
      <c r="N224" s="21">
        <f>N204-Baseline!N204</f>
        <v>30442.379167109735</v>
      </c>
      <c r="O224" s="21">
        <f>O204-Baseline!O204</f>
        <v>33106.882343837024</v>
      </c>
      <c r="P224" s="21">
        <f>P204-Baseline!P204</f>
        <v>35709.583907073044</v>
      </c>
      <c r="Q224" s="21">
        <f>Q204-Baseline!Q204</f>
        <v>38251.403254138546</v>
      </c>
      <c r="R224" s="21">
        <f>R204-Baseline!R204</f>
        <v>40740.536040109291</v>
      </c>
      <c r="S224" s="21">
        <f>S204-Baseline!S204</f>
        <v>43170.4058800649</v>
      </c>
      <c r="T224" s="21">
        <f>T204-Baseline!T204</f>
        <v>43170.4058800649</v>
      </c>
      <c r="U224" s="21">
        <f>U204-Baseline!U204</f>
        <v>43170.4058800649</v>
      </c>
      <c r="V224" s="21">
        <f>V204-Baseline!V204</f>
        <v>43170.4058800649</v>
      </c>
      <c r="W224" s="21">
        <f>W204-Baseline!W204</f>
        <v>43170.4058800649</v>
      </c>
      <c r="X224" s="21">
        <f>X204-Baseline!X204</f>
        <v>43170.4058800649</v>
      </c>
      <c r="Y224" s="21">
        <f>Y204-Baseline!Y204</f>
        <v>43170.4058800649</v>
      </c>
      <c r="Z224" s="21">
        <f>Z204-Baseline!Z204</f>
        <v>43170.4058800649</v>
      </c>
      <c r="AA224" s="21">
        <f>AA204-Baseline!AA204</f>
        <v>43170.4058800649</v>
      </c>
      <c r="AB224" s="21">
        <f>AB204-Baseline!AB204</f>
        <v>43170.4058800649</v>
      </c>
      <c r="AC224" s="21">
        <f>AC204-Baseline!AC204</f>
        <v>43170.4058800649</v>
      </c>
      <c r="AD224" s="21">
        <f>AD204-Baseline!AD204</f>
        <v>43170.4058800649</v>
      </c>
      <c r="AE224" s="21">
        <f>AE204-Baseline!AE204</f>
        <v>43170.4058800649</v>
      </c>
      <c r="AF224" s="21">
        <f>AF204-Baseline!AF204</f>
        <v>43170.4058800649</v>
      </c>
      <c r="AG224" s="21">
        <f>AG204-Baseline!AG204</f>
        <v>43170.4058800649</v>
      </c>
      <c r="AH224" s="21">
        <f>AH204-Baseline!AH204</f>
        <v>43170.4058800649</v>
      </c>
      <c r="AI224" s="21">
        <f>AI204-Baseline!AI204</f>
        <v>43170.4058800649</v>
      </c>
      <c r="AJ224" s="21">
        <f>AJ204-Baseline!AJ204</f>
        <v>43170.4058800649</v>
      </c>
      <c r="AK224" s="21">
        <f>AK204-Baseline!AK204</f>
        <v>43170.4058800649</v>
      </c>
      <c r="AL224" s="21">
        <f>AL204-Baseline!AL204</f>
        <v>43170.4058800649</v>
      </c>
      <c r="AM224" s="21">
        <f>AM204-Baseline!AM204</f>
        <v>43170.4058800649</v>
      </c>
      <c r="AN224" s="21">
        <f>AN204-Baseline!AN204</f>
        <v>43170.4058800649</v>
      </c>
      <c r="AO224" s="21">
        <f>AO204-Baseline!AO204</f>
        <v>43170.4058800649</v>
      </c>
      <c r="AP224" s="21">
        <f>AP204-Baseline!AP204</f>
        <v>43170.4058800649</v>
      </c>
      <c r="AQ224" s="21">
        <f>AQ204-Baseline!AQ204</f>
        <v>43170.4058800649</v>
      </c>
      <c r="AR224" s="21">
        <f>AR204-Baseline!AR204</f>
        <v>43170.4058800649</v>
      </c>
      <c r="AS224" s="21">
        <f>AS204-Baseline!AS204</f>
        <v>43170.4058800649</v>
      </c>
      <c r="AT224" s="21">
        <f>AT204-Baseline!AT204</f>
        <v>43170.4058800649</v>
      </c>
      <c r="AU224" s="21">
        <f>AU204-Baseline!AU204</f>
        <v>43170.4058800649</v>
      </c>
      <c r="AV224" s="21">
        <f>AV204-Baseline!AV204</f>
        <v>43170.4058800649</v>
      </c>
      <c r="AW224" s="21">
        <f>AW204-Baseline!AW204</f>
        <v>43170.4058800649</v>
      </c>
      <c r="AX224" s="21">
        <f>AX204-Baseline!AX204</f>
        <v>43170.4058800649</v>
      </c>
      <c r="AY224" s="21">
        <f>AY204-Baseline!AY204</f>
        <v>43170.4058800649</v>
      </c>
      <c r="AZ224" s="21">
        <f>AZ204-Baseline!AZ204</f>
        <v>43170.4058800649</v>
      </c>
      <c r="BA224" s="21">
        <f>BA204-Baseline!BA204</f>
        <v>43170.4058800649</v>
      </c>
      <c r="BB224" s="21">
        <f>BB204-Baseline!BB204</f>
        <v>43170.4058800649</v>
      </c>
    </row>
    <row r="225" spans="1:54" outlineLevel="2">
      <c r="A225" s="527"/>
      <c r="B225" s="150" t="s">
        <v>455</v>
      </c>
      <c r="C225" s="19"/>
      <c r="D225" s="135" t="s">
        <v>346</v>
      </c>
      <c r="E225" s="21">
        <f>E205-Baseline!E205</f>
        <v>3374.3356627256499</v>
      </c>
      <c r="F225" s="21">
        <f>F205-Baseline!F205</f>
        <v>6677.7119098780622</v>
      </c>
      <c r="G225" s="21">
        <f>G205-Baseline!G205</f>
        <v>9899.6032474784861</v>
      </c>
      <c r="H225" s="21">
        <f>H205-Baseline!H205</f>
        <v>13041.500138662324</v>
      </c>
      <c r="I225" s="21">
        <f>I205-Baseline!I205</f>
        <v>16115.177685874678</v>
      </c>
      <c r="J225" s="21">
        <f>J205-Baseline!J205</f>
        <v>19121.351007900572</v>
      </c>
      <c r="K225" s="21">
        <f>K205-Baseline!K205</f>
        <v>22051.26755279785</v>
      </c>
      <c r="L225" s="21">
        <f>L205-Baseline!L205</f>
        <v>24915.602108311556</v>
      </c>
      <c r="M225" s="21">
        <f>M205-Baseline!M205</f>
        <v>27715.177397279334</v>
      </c>
      <c r="N225" s="21">
        <f>N205-Baseline!N205</f>
        <v>30442.379167109735</v>
      </c>
      <c r="O225" s="21">
        <f>O205-Baseline!O205</f>
        <v>33106.882343837024</v>
      </c>
      <c r="P225" s="21">
        <f>P205-Baseline!P205</f>
        <v>35709.583907073044</v>
      </c>
      <c r="Q225" s="21">
        <f>Q205-Baseline!Q205</f>
        <v>38251.403254138546</v>
      </c>
      <c r="R225" s="21">
        <f>R205-Baseline!R205</f>
        <v>40740.536040109291</v>
      </c>
      <c r="S225" s="21">
        <f>S205-Baseline!S205</f>
        <v>43170.4058800649</v>
      </c>
      <c r="T225" s="21">
        <f>T205-Baseline!T205</f>
        <v>43170.4058800649</v>
      </c>
      <c r="U225" s="21">
        <f>U205-Baseline!U205</f>
        <v>43170.4058800649</v>
      </c>
      <c r="V225" s="21">
        <f>V205-Baseline!V205</f>
        <v>43170.4058800649</v>
      </c>
      <c r="W225" s="21">
        <f>W205-Baseline!W205</f>
        <v>43170.4058800649</v>
      </c>
      <c r="X225" s="21">
        <f>X205-Baseline!X205</f>
        <v>43170.4058800649</v>
      </c>
      <c r="Y225" s="21">
        <f>Y205-Baseline!Y205</f>
        <v>43170.4058800649</v>
      </c>
      <c r="Z225" s="21">
        <f>Z205-Baseline!Z205</f>
        <v>43170.4058800649</v>
      </c>
      <c r="AA225" s="21">
        <f>AA205-Baseline!AA205</f>
        <v>43170.4058800649</v>
      </c>
      <c r="AB225" s="21">
        <f>AB205-Baseline!AB205</f>
        <v>43170.4058800649</v>
      </c>
      <c r="AC225" s="21">
        <f>AC205-Baseline!AC205</f>
        <v>43170.4058800649</v>
      </c>
      <c r="AD225" s="21">
        <f>AD205-Baseline!AD205</f>
        <v>43170.4058800649</v>
      </c>
      <c r="AE225" s="21">
        <f>AE205-Baseline!AE205</f>
        <v>43170.4058800649</v>
      </c>
      <c r="AF225" s="21">
        <f>AF205-Baseline!AF205</f>
        <v>43170.4058800649</v>
      </c>
      <c r="AG225" s="21">
        <f>AG205-Baseline!AG205</f>
        <v>43170.4058800649</v>
      </c>
      <c r="AH225" s="21">
        <f>AH205-Baseline!AH205</f>
        <v>43170.4058800649</v>
      </c>
      <c r="AI225" s="21">
        <f>AI205-Baseline!AI205</f>
        <v>43170.4058800649</v>
      </c>
      <c r="AJ225" s="21">
        <f>AJ205-Baseline!AJ205</f>
        <v>43170.4058800649</v>
      </c>
      <c r="AK225" s="21">
        <f>AK205-Baseline!AK205</f>
        <v>43170.4058800649</v>
      </c>
      <c r="AL225" s="21">
        <f>AL205-Baseline!AL205</f>
        <v>43170.4058800649</v>
      </c>
      <c r="AM225" s="21">
        <f>AM205-Baseline!AM205</f>
        <v>43170.4058800649</v>
      </c>
      <c r="AN225" s="21">
        <f>AN205-Baseline!AN205</f>
        <v>43170.4058800649</v>
      </c>
      <c r="AO225" s="21">
        <f>AO205-Baseline!AO205</f>
        <v>43170.4058800649</v>
      </c>
      <c r="AP225" s="21">
        <f>AP205-Baseline!AP205</f>
        <v>43170.4058800649</v>
      </c>
      <c r="AQ225" s="21">
        <f>AQ205-Baseline!AQ205</f>
        <v>43170.4058800649</v>
      </c>
      <c r="AR225" s="21">
        <f>AR205-Baseline!AR205</f>
        <v>43170.4058800649</v>
      </c>
      <c r="AS225" s="21">
        <f>AS205-Baseline!AS205</f>
        <v>43170.4058800649</v>
      </c>
      <c r="AT225" s="21">
        <f>AT205-Baseline!AT205</f>
        <v>43170.4058800649</v>
      </c>
      <c r="AU225" s="21">
        <f>AU205-Baseline!AU205</f>
        <v>43170.4058800649</v>
      </c>
      <c r="AV225" s="21">
        <f>AV205-Baseline!AV205</f>
        <v>43170.4058800649</v>
      </c>
      <c r="AW225" s="21">
        <f>AW205-Baseline!AW205</f>
        <v>43170.4058800649</v>
      </c>
      <c r="AX225" s="21">
        <f>AX205-Baseline!AX205</f>
        <v>43170.4058800649</v>
      </c>
      <c r="AY225" s="21">
        <f>AY205-Baseline!AY205</f>
        <v>43170.4058800649</v>
      </c>
      <c r="AZ225" s="21">
        <f>AZ205-Baseline!AZ205</f>
        <v>43170.4058800649</v>
      </c>
      <c r="BA225" s="21">
        <f>BA205-Baseline!BA205</f>
        <v>43170.4058800649</v>
      </c>
      <c r="BB225" s="21">
        <f>BB205-Baseline!BB205</f>
        <v>43170.4058800649</v>
      </c>
    </row>
    <row r="226" spans="1:54" outlineLevel="2">
      <c r="A226" s="528"/>
      <c r="B226" s="150" t="s">
        <v>456</v>
      </c>
      <c r="C226" s="19"/>
      <c r="D226" s="135" t="s">
        <v>346</v>
      </c>
      <c r="E226" s="21">
        <f>E206-Baseline!E206</f>
        <v>3374.3356627256499</v>
      </c>
      <c r="F226" s="21">
        <f>F206-Baseline!F206</f>
        <v>6677.7119098780622</v>
      </c>
      <c r="G226" s="21">
        <f>G206-Baseline!G206</f>
        <v>9899.6032474784861</v>
      </c>
      <c r="H226" s="21">
        <f>H206-Baseline!H206</f>
        <v>13041.500138662324</v>
      </c>
      <c r="I226" s="21">
        <f>I206-Baseline!I206</f>
        <v>16115.177685874678</v>
      </c>
      <c r="J226" s="21">
        <f>J206-Baseline!J206</f>
        <v>19121.351007900572</v>
      </c>
      <c r="K226" s="21">
        <f>K206-Baseline!K206</f>
        <v>22051.26755279785</v>
      </c>
      <c r="L226" s="21">
        <f>L206-Baseline!L206</f>
        <v>24915.602108311556</v>
      </c>
      <c r="M226" s="21">
        <f>M206-Baseline!M206</f>
        <v>27715.177397279334</v>
      </c>
      <c r="N226" s="21">
        <f>N206-Baseline!N206</f>
        <v>30442.379167109735</v>
      </c>
      <c r="O226" s="21">
        <f>O206-Baseline!O206</f>
        <v>33106.882343837024</v>
      </c>
      <c r="P226" s="21">
        <f>P206-Baseline!P206</f>
        <v>35709.583907073044</v>
      </c>
      <c r="Q226" s="21">
        <f>Q206-Baseline!Q206</f>
        <v>38251.403254138546</v>
      </c>
      <c r="R226" s="21">
        <f>R206-Baseline!R206</f>
        <v>40740.536040109291</v>
      </c>
      <c r="S226" s="21">
        <f>S206-Baseline!S206</f>
        <v>43170.4058800649</v>
      </c>
      <c r="T226" s="21">
        <f>T206-Baseline!T206</f>
        <v>43170.4058800649</v>
      </c>
      <c r="U226" s="21">
        <f>U206-Baseline!U206</f>
        <v>43170.4058800649</v>
      </c>
      <c r="V226" s="21">
        <f>V206-Baseline!V206</f>
        <v>43170.4058800649</v>
      </c>
      <c r="W226" s="21">
        <f>W206-Baseline!W206</f>
        <v>43170.4058800649</v>
      </c>
      <c r="X226" s="21">
        <f>X206-Baseline!X206</f>
        <v>43170.4058800649</v>
      </c>
      <c r="Y226" s="21">
        <f>Y206-Baseline!Y206</f>
        <v>43170.4058800649</v>
      </c>
      <c r="Z226" s="21">
        <f>Z206-Baseline!Z206</f>
        <v>43170.4058800649</v>
      </c>
      <c r="AA226" s="21">
        <f>AA206-Baseline!AA206</f>
        <v>43170.4058800649</v>
      </c>
      <c r="AB226" s="21">
        <f>AB206-Baseline!AB206</f>
        <v>43170.4058800649</v>
      </c>
      <c r="AC226" s="21">
        <f>AC206-Baseline!AC206</f>
        <v>43170.4058800649</v>
      </c>
      <c r="AD226" s="21">
        <f>AD206-Baseline!AD206</f>
        <v>43170.4058800649</v>
      </c>
      <c r="AE226" s="21">
        <f>AE206-Baseline!AE206</f>
        <v>43170.4058800649</v>
      </c>
      <c r="AF226" s="21">
        <f>AF206-Baseline!AF206</f>
        <v>43170.4058800649</v>
      </c>
      <c r="AG226" s="21">
        <f>AG206-Baseline!AG206</f>
        <v>43170.4058800649</v>
      </c>
      <c r="AH226" s="21">
        <f>AH206-Baseline!AH206</f>
        <v>43170.4058800649</v>
      </c>
      <c r="AI226" s="21">
        <f>AI206-Baseline!AI206</f>
        <v>43170.4058800649</v>
      </c>
      <c r="AJ226" s="21">
        <f>AJ206-Baseline!AJ206</f>
        <v>43170.4058800649</v>
      </c>
      <c r="AK226" s="21">
        <f>AK206-Baseline!AK206</f>
        <v>43170.4058800649</v>
      </c>
      <c r="AL226" s="21">
        <f>AL206-Baseline!AL206</f>
        <v>43170.4058800649</v>
      </c>
      <c r="AM226" s="21">
        <f>AM206-Baseline!AM206</f>
        <v>43170.4058800649</v>
      </c>
      <c r="AN226" s="21">
        <f>AN206-Baseline!AN206</f>
        <v>43170.4058800649</v>
      </c>
      <c r="AO226" s="21">
        <f>AO206-Baseline!AO206</f>
        <v>43170.4058800649</v>
      </c>
      <c r="AP226" s="21">
        <f>AP206-Baseline!AP206</f>
        <v>43170.4058800649</v>
      </c>
      <c r="AQ226" s="21">
        <f>AQ206-Baseline!AQ206</f>
        <v>43170.4058800649</v>
      </c>
      <c r="AR226" s="21">
        <f>AR206-Baseline!AR206</f>
        <v>43170.4058800649</v>
      </c>
      <c r="AS226" s="21">
        <f>AS206-Baseline!AS206</f>
        <v>43170.4058800649</v>
      </c>
      <c r="AT226" s="21">
        <f>AT206-Baseline!AT206</f>
        <v>43170.4058800649</v>
      </c>
      <c r="AU226" s="21">
        <f>AU206-Baseline!AU206</f>
        <v>43170.4058800649</v>
      </c>
      <c r="AV226" s="21">
        <f>AV206-Baseline!AV206</f>
        <v>43170.4058800649</v>
      </c>
      <c r="AW226" s="21">
        <f>AW206-Baseline!AW206</f>
        <v>43170.4058800649</v>
      </c>
      <c r="AX226" s="21">
        <f>AX206-Baseline!AX206</f>
        <v>43170.4058800649</v>
      </c>
      <c r="AY226" s="21">
        <f>AY206-Baseline!AY206</f>
        <v>43170.4058800649</v>
      </c>
      <c r="AZ226" s="21">
        <f>AZ206-Baseline!AZ206</f>
        <v>43170.4058800649</v>
      </c>
      <c r="BA226" s="21">
        <f>BA206-Baseline!BA206</f>
        <v>43170.4058800649</v>
      </c>
      <c r="BB226" s="21">
        <f>BB206-Baseline!BB206</f>
        <v>43170.4058800649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461</v>
      </c>
      <c r="C229" s="57"/>
      <c r="D229" s="56" t="s">
        <v>346</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84" customFormat="1" ht="56.9" customHeight="1"/>
    <row r="2" spans="1:14">
      <c r="A2" s="40"/>
    </row>
    <row r="3" spans="1:14">
      <c r="A3" s="40"/>
    </row>
    <row r="4" spans="1:14">
      <c r="A4" s="42" t="s">
        <v>77</v>
      </c>
      <c r="B4" s="42" t="s">
        <v>78</v>
      </c>
      <c r="C4" s="385" t="s">
        <v>79</v>
      </c>
      <c r="D4" s="385"/>
      <c r="E4" s="385"/>
      <c r="F4" s="385"/>
      <c r="G4" s="385"/>
      <c r="H4" s="385"/>
      <c r="I4" s="385"/>
      <c r="J4" s="385"/>
      <c r="K4" s="385"/>
      <c r="L4" s="385"/>
      <c r="M4" s="385"/>
      <c r="N4" s="385"/>
    </row>
    <row r="5" spans="1:14" ht="72.400000000000006" customHeight="1">
      <c r="A5" s="94" t="s">
        <v>80</v>
      </c>
      <c r="B5" s="43" t="s">
        <v>81</v>
      </c>
      <c r="C5" s="387" t="s">
        <v>82</v>
      </c>
      <c r="D5" s="390"/>
      <c r="E5" s="390"/>
      <c r="F5" s="390"/>
      <c r="G5" s="390"/>
      <c r="H5" s="390"/>
      <c r="I5" s="390"/>
      <c r="J5" s="390"/>
      <c r="K5" s="390"/>
      <c r="L5" s="390"/>
      <c r="M5" s="390"/>
      <c r="N5" s="391"/>
    </row>
    <row r="6" spans="1:14" ht="83.65" customHeight="1">
      <c r="A6" s="95" t="s">
        <v>83</v>
      </c>
      <c r="B6" s="43" t="s">
        <v>84</v>
      </c>
      <c r="C6" s="386" t="s">
        <v>85</v>
      </c>
      <c r="D6" s="382"/>
      <c r="E6" s="382"/>
      <c r="F6" s="382"/>
      <c r="G6" s="382"/>
      <c r="H6" s="382"/>
      <c r="I6" s="382"/>
      <c r="J6" s="382"/>
      <c r="K6" s="382"/>
      <c r="L6" s="382"/>
      <c r="M6" s="382"/>
      <c r="N6" s="382"/>
    </row>
    <row r="7" spans="1:14" ht="70.900000000000006" customHeight="1">
      <c r="A7" s="96" t="s">
        <v>13</v>
      </c>
      <c r="B7" s="43" t="s">
        <v>86</v>
      </c>
      <c r="C7" s="382" t="s">
        <v>87</v>
      </c>
      <c r="D7" s="382"/>
      <c r="E7" s="382"/>
      <c r="F7" s="382"/>
      <c r="G7" s="382"/>
      <c r="H7" s="382"/>
      <c r="I7" s="382"/>
      <c r="J7" s="382"/>
      <c r="K7" s="382"/>
      <c r="L7" s="382"/>
      <c r="M7" s="382"/>
      <c r="N7" s="382"/>
    </row>
    <row r="8" spans="1:14" ht="158.65" customHeight="1">
      <c r="A8" s="95" t="s">
        <v>88</v>
      </c>
      <c r="B8" s="43" t="s">
        <v>89</v>
      </c>
      <c r="C8" s="382" t="s">
        <v>90</v>
      </c>
      <c r="D8" s="382"/>
      <c r="E8" s="382"/>
      <c r="F8" s="382"/>
      <c r="G8" s="382"/>
      <c r="H8" s="382"/>
      <c r="I8" s="382"/>
      <c r="J8" s="382"/>
      <c r="K8" s="382"/>
      <c r="L8" s="382"/>
      <c r="M8" s="382"/>
      <c r="N8" s="382"/>
    </row>
    <row r="9" spans="1:14" ht="105" customHeight="1">
      <c r="A9" s="97" t="s">
        <v>91</v>
      </c>
      <c r="B9" s="43" t="s">
        <v>92</v>
      </c>
      <c r="C9" s="382" t="s">
        <v>93</v>
      </c>
      <c r="D9" s="382"/>
      <c r="E9" s="382"/>
      <c r="F9" s="382"/>
      <c r="G9" s="382"/>
      <c r="H9" s="382"/>
      <c r="I9" s="382"/>
      <c r="J9" s="382"/>
      <c r="K9" s="382"/>
      <c r="L9" s="382"/>
      <c r="M9" s="382"/>
      <c r="N9" s="382"/>
    </row>
    <row r="10" spans="1:14" ht="105" customHeight="1">
      <c r="A10" s="157" t="s">
        <v>94</v>
      </c>
      <c r="B10" s="43" t="s">
        <v>95</v>
      </c>
      <c r="C10" s="387"/>
      <c r="D10" s="388"/>
      <c r="E10" s="388"/>
      <c r="F10" s="388"/>
      <c r="G10" s="388"/>
      <c r="H10" s="388"/>
      <c r="I10" s="388"/>
      <c r="J10" s="388"/>
      <c r="K10" s="388"/>
      <c r="L10" s="388"/>
      <c r="M10" s="388"/>
      <c r="N10" s="389"/>
    </row>
    <row r="11" spans="1:14" ht="384" customHeight="1">
      <c r="A11" s="98" t="s">
        <v>96</v>
      </c>
      <c r="B11" s="43" t="s">
        <v>97</v>
      </c>
      <c r="C11" s="382" t="s">
        <v>98</v>
      </c>
      <c r="D11" s="383"/>
      <c r="E11" s="383"/>
      <c r="F11" s="383"/>
      <c r="G11" s="383"/>
      <c r="H11" s="383"/>
      <c r="I11" s="383"/>
      <c r="J11" s="383"/>
      <c r="K11" s="383"/>
      <c r="L11" s="383"/>
      <c r="M11" s="383"/>
      <c r="N11" s="383"/>
    </row>
    <row r="12" spans="1:14" ht="122.25" customHeight="1">
      <c r="A12" s="229" t="s">
        <v>99</v>
      </c>
      <c r="B12" s="156" t="s">
        <v>100</v>
      </c>
      <c r="C12" s="380" t="s">
        <v>101</v>
      </c>
      <c r="D12" s="381"/>
      <c r="E12" s="381"/>
      <c r="F12" s="381"/>
      <c r="G12" s="381"/>
      <c r="H12" s="381"/>
      <c r="I12" s="381"/>
      <c r="J12" s="381"/>
      <c r="K12" s="381"/>
      <c r="L12" s="381"/>
      <c r="M12" s="381"/>
      <c r="N12" s="381"/>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550</v>
      </c>
    </row>
    <row r="2" spans="1:19">
      <c r="A2" s="498" t="s">
        <v>551</v>
      </c>
      <c r="B2" s="498"/>
      <c r="C2" s="498"/>
      <c r="D2" s="498"/>
      <c r="E2" s="498"/>
      <c r="F2" s="498"/>
      <c r="G2" s="498"/>
      <c r="H2" s="498"/>
      <c r="I2" s="498"/>
      <c r="J2" s="498"/>
      <c r="K2" s="498"/>
      <c r="L2" s="498"/>
      <c r="M2" s="498"/>
      <c r="N2" s="498"/>
      <c r="O2" s="498"/>
      <c r="P2" s="498"/>
      <c r="Q2" s="498"/>
      <c r="R2" s="498"/>
      <c r="S2" s="498"/>
    </row>
    <row r="3" spans="1:19">
      <c r="A3" s="498"/>
      <c r="B3" s="498"/>
      <c r="C3" s="498"/>
      <c r="D3" s="498"/>
      <c r="E3" s="498"/>
      <c r="F3" s="498"/>
      <c r="G3" s="498"/>
      <c r="H3" s="498"/>
      <c r="I3" s="498"/>
      <c r="J3" s="498"/>
      <c r="K3" s="498"/>
      <c r="L3" s="498"/>
      <c r="M3" s="498"/>
      <c r="N3" s="498"/>
      <c r="O3" s="498"/>
      <c r="P3" s="498"/>
      <c r="Q3" s="498"/>
      <c r="R3" s="498"/>
      <c r="S3" s="498"/>
    </row>
    <row r="4" spans="1:19">
      <c r="A4" s="498"/>
      <c r="B4" s="498"/>
      <c r="C4" s="498"/>
      <c r="D4" s="498"/>
      <c r="E4" s="498"/>
      <c r="F4" s="498"/>
      <c r="G4" s="498"/>
      <c r="H4" s="498"/>
      <c r="I4" s="498"/>
      <c r="J4" s="498"/>
      <c r="K4" s="498"/>
      <c r="L4" s="498"/>
      <c r="M4" s="498"/>
      <c r="N4" s="498"/>
      <c r="O4" s="498"/>
      <c r="P4" s="498"/>
      <c r="Q4" s="498"/>
      <c r="R4" s="498"/>
      <c r="S4" s="498"/>
    </row>
    <row r="19" spans="1:19">
      <c r="A19" s="4" t="s">
        <v>587</v>
      </c>
    </row>
    <row r="20" spans="1:19">
      <c r="A20" s="498" t="s">
        <v>588</v>
      </c>
      <c r="B20" s="498"/>
      <c r="C20" s="498"/>
      <c r="D20" s="498"/>
      <c r="E20" s="498"/>
      <c r="F20" s="498"/>
      <c r="G20" s="498"/>
      <c r="H20" s="498"/>
      <c r="I20" s="498"/>
      <c r="J20" s="498"/>
      <c r="K20" s="498"/>
      <c r="L20" s="498"/>
      <c r="M20" s="498"/>
      <c r="N20" s="498"/>
      <c r="O20" s="498"/>
      <c r="P20" s="498"/>
      <c r="Q20" s="498"/>
      <c r="R20" s="498"/>
      <c r="S20" s="498"/>
    </row>
    <row r="21" spans="1:19" ht="25.5" customHeight="1">
      <c r="A21" s="498"/>
      <c r="B21" s="498"/>
      <c r="C21" s="498"/>
      <c r="D21" s="498"/>
      <c r="E21" s="498"/>
      <c r="F21" s="498"/>
      <c r="G21" s="498"/>
      <c r="H21" s="498"/>
      <c r="I21" s="498"/>
      <c r="J21" s="498"/>
      <c r="K21" s="498"/>
      <c r="L21" s="498"/>
      <c r="M21" s="498"/>
      <c r="N21" s="498"/>
      <c r="O21" s="498"/>
      <c r="P21" s="498"/>
      <c r="Q21" s="498"/>
      <c r="R21" s="498"/>
      <c r="S21" s="498"/>
    </row>
    <row r="23" spans="1:19">
      <c r="A23" s="158" t="s">
        <v>310</v>
      </c>
      <c r="B23" s="440"/>
      <c r="C23" s="440"/>
      <c r="D23" s="440"/>
      <c r="E23" s="440"/>
      <c r="F23" s="440"/>
      <c r="G23" s="440"/>
      <c r="H23" s="440"/>
      <c r="I23" s="440"/>
      <c r="J23" s="440"/>
      <c r="K23" s="440"/>
      <c r="L23" s="440"/>
      <c r="M23" s="440"/>
      <c r="N23" s="440"/>
      <c r="O23" s="440"/>
      <c r="P23" s="440"/>
      <c r="Q23" s="440"/>
      <c r="R23" s="440"/>
      <c r="S23" s="440"/>
    </row>
    <row r="24" spans="1:19">
      <c r="A24" s="158" t="s">
        <v>449</v>
      </c>
      <c r="B24" s="440"/>
      <c r="C24" s="440"/>
      <c r="D24" s="440"/>
      <c r="E24" s="440"/>
      <c r="F24" s="440"/>
      <c r="G24" s="440"/>
      <c r="H24" s="440"/>
      <c r="I24" s="440"/>
      <c r="J24" s="440"/>
      <c r="K24" s="440"/>
      <c r="L24" s="440"/>
      <c r="M24" s="440"/>
      <c r="N24" s="440"/>
      <c r="O24" s="440"/>
      <c r="P24" s="440"/>
      <c r="Q24" s="440"/>
      <c r="R24" s="440"/>
      <c r="S24" s="440"/>
    </row>
    <row r="25" spans="1:19">
      <c r="A25" s="159" t="s">
        <v>352</v>
      </c>
      <c r="B25" s="440"/>
      <c r="C25" s="440"/>
      <c r="D25" s="440"/>
      <c r="E25" s="440"/>
      <c r="F25" s="440"/>
      <c r="G25" s="440"/>
      <c r="H25" s="440"/>
      <c r="I25" s="440"/>
      <c r="J25" s="440"/>
      <c r="K25" s="440"/>
      <c r="L25" s="440"/>
      <c r="M25" s="440"/>
      <c r="N25" s="440"/>
      <c r="O25" s="440"/>
      <c r="P25" s="440"/>
      <c r="Q25" s="440"/>
      <c r="R25" s="440"/>
      <c r="S25" s="440"/>
    </row>
    <row r="26" spans="1:19">
      <c r="A26" s="159" t="s">
        <v>428</v>
      </c>
      <c r="B26" s="440"/>
      <c r="C26" s="440"/>
      <c r="D26" s="440"/>
      <c r="E26" s="440"/>
      <c r="F26" s="440"/>
      <c r="G26" s="440"/>
      <c r="H26" s="440"/>
      <c r="I26" s="440"/>
      <c r="J26" s="440"/>
      <c r="K26" s="440"/>
      <c r="L26" s="440"/>
      <c r="M26" s="440"/>
      <c r="N26" s="440"/>
      <c r="O26" s="440"/>
      <c r="P26" s="440"/>
      <c r="Q26" s="440"/>
      <c r="R26" s="440"/>
      <c r="S26" s="440"/>
    </row>
    <row r="27" spans="1:19">
      <c r="A27" s="159" t="s">
        <v>429</v>
      </c>
      <c r="B27" s="440"/>
      <c r="C27" s="440"/>
      <c r="D27" s="440"/>
      <c r="E27" s="440"/>
      <c r="F27" s="440"/>
      <c r="G27" s="440"/>
      <c r="H27" s="440"/>
      <c r="I27" s="440"/>
      <c r="J27" s="440"/>
      <c r="K27" s="440"/>
      <c r="L27" s="440"/>
      <c r="M27" s="440"/>
      <c r="N27" s="440"/>
      <c r="O27" s="440"/>
      <c r="P27" s="440"/>
      <c r="Q27" s="440"/>
      <c r="R27" s="440"/>
      <c r="S27" s="440"/>
    </row>
    <row r="31" spans="1:19">
      <c r="A31" s="4" t="s">
        <v>589</v>
      </c>
    </row>
    <row r="32" spans="1:19">
      <c r="A32" t="s">
        <v>590</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abSelected="1" zoomScale="80" zoomScaleNormal="80" workbookViewId="0">
      <selection activeCell="D5" sqref="D5"/>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92" t="s">
        <v>110</v>
      </c>
      <c r="J4" s="384"/>
      <c r="K4" s="384"/>
      <c r="L4" s="384"/>
      <c r="M4" s="384"/>
      <c r="N4" s="384"/>
      <c r="O4" s="41"/>
      <c r="P4" s="392" t="s">
        <v>111</v>
      </c>
      <c r="Q4" s="384"/>
      <c r="R4" s="384"/>
      <c r="S4" s="384"/>
      <c r="T4" s="384"/>
      <c r="U4" s="384"/>
      <c r="V4" s="41"/>
      <c r="W4" s="392" t="s">
        <v>112</v>
      </c>
      <c r="X4" s="384"/>
      <c r="Y4" s="384"/>
      <c r="Z4" s="384"/>
      <c r="AA4" s="384"/>
      <c r="AB4" s="384"/>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96" t="s">
        <v>114</v>
      </c>
      <c r="J6" s="397"/>
      <c r="K6" s="397"/>
      <c r="L6" s="397"/>
      <c r="M6" s="397"/>
      <c r="N6" s="398"/>
      <c r="O6" s="76"/>
      <c r="P6" s="396" t="s">
        <v>114</v>
      </c>
      <c r="Q6" s="397"/>
      <c r="R6" s="397"/>
      <c r="S6" s="397"/>
      <c r="T6" s="397"/>
      <c r="U6" s="398"/>
      <c r="V6" s="76"/>
      <c r="W6" s="396" t="s">
        <v>114</v>
      </c>
      <c r="X6" s="397"/>
      <c r="Y6" s="397"/>
      <c r="Z6" s="397"/>
      <c r="AA6" s="397"/>
      <c r="AB6" s="398"/>
      <c r="AC6" s="41"/>
      <c r="AD6" s="41"/>
      <c r="AG6" s="66"/>
    </row>
    <row r="7" spans="2:33" ht="33.75" customHeight="1">
      <c r="B7" s="64"/>
      <c r="C7" s="69" t="s">
        <v>115</v>
      </c>
      <c r="D7" s="69" t="s">
        <v>116</v>
      </c>
      <c r="E7" s="70" t="s">
        <v>117</v>
      </c>
      <c r="F7" s="393" t="s">
        <v>118</v>
      </c>
      <c r="G7" s="395"/>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 - do nothing</v>
      </c>
      <c r="E9" s="37" t="str" cm="1">
        <f t="array" aca="1" ref="E9" ca="1">INDIRECT("'" &amp; $C9 &amp;"'!" &amp; "B7")</f>
        <v>N</v>
      </c>
      <c r="F9" s="37">
        <f ca="1">SUM(INDIRECT("'" &amp; $C9 &amp;"'!" &amp; "B26:F26"))</f>
        <v>0</v>
      </c>
      <c r="G9" s="37">
        <f ca="1">SUM(INDIRECT("'" &amp; $C9 &amp;"'!" &amp; "B27:F27"))</f>
        <v>-17255.293553242671</v>
      </c>
      <c r="H9" s="37" t="str" cm="1">
        <f t="array" aca="1" ref="H9" ca="1">INDIRECT("'" &amp; $C9 &amp;"'!" &amp; "B8")</f>
        <v xml:space="preserve">Atypical - M8.14 BUS  </v>
      </c>
      <c r="I9" s="37" cm="1">
        <f t="array" aca="1" ref="I9" ca="1">INDIRECT("'" &amp; $C9 &amp;"'!" &amp; "B13")</f>
        <v>-27715.177397279334</v>
      </c>
      <c r="J9" s="37" cm="1">
        <f t="array" aca="1" ref="J9" ca="1">INDIRECT("'" &amp; $C9 &amp;"'!" &amp; "B14")</f>
        <v>-40740.536040109291</v>
      </c>
      <c r="K9" s="37" cm="1">
        <f t="array" aca="1" ref="K9" ca="1">INDIRECT("'" &amp; $C9 &amp;"'!" &amp; "B15")</f>
        <v>-43170.4058800649</v>
      </c>
      <c r="L9" s="37" cm="1">
        <f t="array" aca="1" ref="L9" ca="1">INDIRECT("'" &amp; $C9 &amp;"'!" &amp; "B16")</f>
        <v>-43170.4058800649</v>
      </c>
      <c r="M9" s="277" cm="1">
        <f t="array" aca="1" ref="M9" ca="1">INDIRECT("'" &amp; $C9 &amp;"'!" &amp; "B17")</f>
        <v>-43170.4058800649</v>
      </c>
      <c r="N9" s="277" cm="1">
        <f t="array" aca="1" ref="N9" ca="1">INDIRECT("'" &amp; $C9 &amp;"'!" &amp; "B18")</f>
        <v>-43170.4058800649</v>
      </c>
      <c r="O9" s="76"/>
      <c r="P9" s="37" cm="1">
        <f t="array" aca="1" ref="P9" ca="1">INDIRECT("'" &amp; $C9 &amp;"'!" &amp; "D13")</f>
        <v>-27715.177397279334</v>
      </c>
      <c r="Q9" s="37" cm="1">
        <f t="array" aca="1" ref="Q9" ca="1">INDIRECT("'" &amp; $C9 &amp;"'!" &amp; "D14")</f>
        <v>-40740.536040109291</v>
      </c>
      <c r="R9" s="37" cm="1">
        <f t="array" aca="1" ref="R9" ca="1">INDIRECT("'" &amp; $C9 &amp;"'!" &amp; "D15")</f>
        <v>-43170.4058800649</v>
      </c>
      <c r="S9" s="37" cm="1">
        <f t="array" aca="1" ref="S9" ca="1">INDIRECT("'" &amp; $C9 &amp;"'!" &amp; "D16")</f>
        <v>-43170.4058800649</v>
      </c>
      <c r="T9" s="277" cm="1">
        <f t="array" aca="1" ref="T9" ca="1">INDIRECT("'" &amp; $C9 &amp;"'!" &amp; "D17")</f>
        <v>-43170.4058800649</v>
      </c>
      <c r="U9" s="277" cm="1">
        <f t="array" aca="1" ref="U9" ca="1">INDIRECT("'" &amp; $C9 &amp;"'!" &amp; "D18")</f>
        <v>-43170.4058800649</v>
      </c>
      <c r="V9" s="76"/>
      <c r="W9" s="37" cm="1">
        <f t="array" aca="1" ref="W9" ca="1">INDIRECT("'" &amp; $C9 &amp;"'!" &amp; "F13")</f>
        <v>-27715.177397279334</v>
      </c>
      <c r="X9" s="37" cm="1">
        <f t="array" aca="1" ref="X9" ca="1">INDIRECT("'" &amp; $C9 &amp;"'!" &amp; "F14")</f>
        <v>-40740.536040109291</v>
      </c>
      <c r="Y9" s="37" cm="1">
        <f t="array" aca="1" ref="Y9" ca="1">INDIRECT("'" &amp; $C9 &amp;"'!" &amp; "F15")</f>
        <v>-43170.4058800649</v>
      </c>
      <c r="Z9" s="37" cm="1">
        <f t="array" aca="1" ref="Z9" ca="1">INDIRECT("'" &amp; $C9 &amp;"'!" &amp; "F16")</f>
        <v>-43170.4058800649</v>
      </c>
      <c r="AA9" s="277" cm="1">
        <f t="array" aca="1" ref="AA9" ca="1">INDIRECT("'" &amp; $C9 &amp;"'!" &amp; "F17")</f>
        <v>-43170.4058800649</v>
      </c>
      <c r="AB9" s="277" cm="1">
        <f t="array" aca="1" ref="AB9" ca="1">INDIRECT("'" &amp; $C9 &amp;"'!" &amp; "F18")</f>
        <v>-43170.4058800649</v>
      </c>
      <c r="AC9" s="41"/>
      <c r="AD9" s="84"/>
      <c r="AE9" s="84"/>
      <c r="AF9" s="84"/>
      <c r="AG9" s="66"/>
    </row>
    <row r="10" spans="2:33">
      <c r="B10" s="64"/>
      <c r="C10" s="72" t="s">
        <v>126</v>
      </c>
      <c r="D10" s="37" t="str" cm="1">
        <f t="array" aca="1" ref="D10" ca="1">INDIRECT("'" &amp; $C10 &amp;"'!" &amp; "B4")</f>
        <v>NeRV</v>
      </c>
      <c r="E10" s="37" t="str" cm="1">
        <f t="array" aca="1" ref="E10" ca="1">IF(ISTEXT($D10),INDIRECT("'" &amp; $C10 &amp;"'!" &amp; "B7"),"")</f>
        <v>Y</v>
      </c>
      <c r="F10" s="37">
        <f t="shared" ref="F10:F19" ca="1" si="0">IF(ISTEXT($D10),SUM(INDIRECT("'" &amp; $C10 &amp;"'!" &amp; "B26:f26")),"")</f>
        <v>-11.951998</v>
      </c>
      <c r="G10" s="37">
        <f t="shared" ref="G10:G19" ca="1" si="1">IF(ISTEXT($D10),SUM(INDIRECT("'" &amp; $C10 &amp;"'!" &amp; "B27:f27")),"")</f>
        <v>-17244.343558212793</v>
      </c>
      <c r="H10" s="37" t="str" cm="1">
        <f t="array" aca="1" ref="H10" ca="1">IF(ISTEXT($D10),INDIRECT("'" &amp; $C10 &amp;"'!" &amp; "B8"),"")</f>
        <v xml:space="preserve">Atypical - M8.14 BUS  </v>
      </c>
      <c r="I10" s="37" cm="1">
        <f t="array" aca="1" ref="I10" ca="1">IF(ISTEXT($D10),INDIRECT("'" &amp; $C10 &amp;"'!" &amp; "B13"),"")</f>
        <v>-27686.403980624851</v>
      </c>
      <c r="J10" s="37" cm="1">
        <f t="array" aca="1" ref="J10" ca="1">IF(ISTEXT($D10),INDIRECT("'" &amp; $C10 &amp;"'!" &amp; "B14"),"")</f>
        <v>-40655.70892165706</v>
      </c>
      <c r="K10" s="37" cm="1">
        <f t="array" aca="1" ref="K10" ca="1">IF(ISTEXT($D10),INDIRECT("'" &amp; $C10 &amp;"'!" &amp; "B15"),"")</f>
        <v>-43072.48646449134</v>
      </c>
      <c r="L10" s="37" cm="1">
        <f t="array" aca="1" ref="L10" ca="1">IF(ISTEXT($D10),INDIRECT("'" &amp; $C10 &amp;"'!" &amp; "B16"),"")</f>
        <v>-43072.608888263807</v>
      </c>
      <c r="M10" s="277" cm="1">
        <f t="array" aca="1" ref="M10" ca="1">IF(ISTEXT($D10),INDIRECT("'" &amp; $C10 &amp;"'!" &amp; "B17"),"")</f>
        <v>-43072.608888263807</v>
      </c>
      <c r="N10" s="277" cm="1">
        <f t="array" aca="1" ref="N10" ca="1">IF(ISTEXT($D10),INDIRECT("'" &amp; $C10 &amp;"'!" &amp; "B18"),"")</f>
        <v>-43072.608888263807</v>
      </c>
      <c r="O10" s="76"/>
      <c r="P10" s="37" cm="1">
        <f t="array" aca="1" ref="P10" ca="1">IF(ISTEXT($D10),INDIRECT("'" &amp; $C10 &amp;"'!" &amp; "D13"),"")</f>
        <v>-27686.403980624851</v>
      </c>
      <c r="Q10" s="37" cm="1">
        <f t="array" aca="1" ref="Q10" ca="1">IF(ISTEXT($D10),INDIRECT("'" &amp; $C10 &amp;"'!" &amp; "D14"),"")</f>
        <v>-40655.70892165706</v>
      </c>
      <c r="R10" s="37" cm="1">
        <f t="array" aca="1" ref="R10" ca="1">IF(ISTEXT($D10),INDIRECT("'" &amp; $C10 &amp;"'!" &amp; "D15"),"")</f>
        <v>-43072.48646449134</v>
      </c>
      <c r="S10" s="37" cm="1">
        <f t="array" aca="1" ref="S10" ca="1">IF(ISTEXT($D10),INDIRECT("'" &amp; $C10 &amp;"'!" &amp; "D16"),"")</f>
        <v>-43072.608888263807</v>
      </c>
      <c r="T10" s="277" cm="1">
        <f t="array" aca="1" ref="T10" ca="1">IF(ISTEXT($D10),INDIRECT("'" &amp; $C10 &amp;"'!" &amp; "D17"),"")</f>
        <v>-43072.608888263807</v>
      </c>
      <c r="U10" s="277" cm="1">
        <f t="array" aca="1" ref="U10" ca="1">IF(ISTEXT($D10),INDIRECT("'" &amp; $C10 &amp;"'!" &amp; "D18"),"")</f>
        <v>-43072.608888263807</v>
      </c>
      <c r="V10" s="76"/>
      <c r="W10" s="37" cm="1">
        <f t="array" aca="1" ref="W10" ca="1">IF(ISTEXT($D10),INDIRECT("'" &amp; $C10 &amp;"'!" &amp; "F13"),"")</f>
        <v>-27686.403980624851</v>
      </c>
      <c r="X10" s="37" cm="1">
        <f t="array" aca="1" ref="X10" ca="1">IF(ISTEXT($D10),INDIRECT("'" &amp; $C10 &amp;"'!" &amp; "F14"),"")</f>
        <v>-40655.70892165706</v>
      </c>
      <c r="Y10" s="37" cm="1">
        <f t="array" aca="1" ref="Y10" ca="1">IF(ISTEXT($D10),INDIRECT("'" &amp; $C10 &amp;"'!" &amp; "F15"),"")</f>
        <v>-43072.48646449134</v>
      </c>
      <c r="Z10" s="37" cm="1">
        <f t="array" aca="1" ref="Z10" ca="1">IF(ISTEXT($D10),INDIRECT("'" &amp; $C10 &amp;"'!" &amp; "F16"),"")</f>
        <v>-43072.608888263807</v>
      </c>
      <c r="AA10" s="277" cm="1">
        <f t="array" aca="1" ref="AA10" ca="1">IF(ISTEXT($D10),INDIRECT("'" &amp; $C10 &amp;"'!" &amp; "F17"),"")</f>
        <v>-43072.608888263807</v>
      </c>
      <c r="AB10" s="277" cm="1">
        <f t="array" aca="1" ref="AB10" ca="1">IF(ISTEXT($D10),INDIRECT("'" &amp; $C10 &amp;"'!" &amp; "F18"),"")</f>
        <v>-43072.608888263807</v>
      </c>
      <c r="AC10" s="41"/>
      <c r="AD10" s="84"/>
      <c r="AE10" s="84"/>
      <c r="AF10" s="84"/>
      <c r="AG10" s="66"/>
    </row>
    <row r="11" spans="2:33">
      <c r="B11" s="64"/>
      <c r="C11" s="72" t="s">
        <v>127</v>
      </c>
      <c r="D11" s="37" cm="1">
        <f t="array" aca="1" ref="D11" ca="1">INDIRECT("'" &amp; $C11 &amp;"'!" &amp; "B4")</f>
        <v>0</v>
      </c>
      <c r="E11" s="37" t="str" cm="1">
        <f t="array" aca="1" ref="E11" ca="1">IF(ISTEXT($D11),INDIRECT("'" &amp; $C11 &amp;"'!" &amp; "B7"),"")</f>
        <v/>
      </c>
      <c r="F11" s="37" t="str">
        <f t="shared" ca="1" si="0"/>
        <v/>
      </c>
      <c r="G11" s="37" t="str">
        <f t="shared" ca="1" si="1"/>
        <v/>
      </c>
      <c r="H11" s="37" t="str" cm="1">
        <f t="array" aca="1" ref="H11" ca="1">IF(ISTEXT($D11),INDIRECT("'" &amp; $C11 &amp;"'!" &amp; "B8"),"")</f>
        <v/>
      </c>
      <c r="I11" s="37" t="str" cm="1">
        <f t="array" aca="1" ref="I11" ca="1">IF(ISTEXT($D11),INDIRECT("'" &amp; $C11 &amp;"'!" &amp; "B13"),"")</f>
        <v/>
      </c>
      <c r="J11" s="37" t="str" cm="1">
        <f t="array" aca="1" ref="J11" ca="1">IF(ISTEXT($D11),INDIRECT("'" &amp; $C11 &amp;"'!" &amp; "B14"),"")</f>
        <v/>
      </c>
      <c r="K11" s="37" t="str" cm="1">
        <f t="array" aca="1" ref="K11" ca="1">IF(ISTEXT($D11),INDIRECT("'" &amp; $C11 &amp;"'!" &amp; "B15"),"")</f>
        <v/>
      </c>
      <c r="L11" s="37" t="str" cm="1">
        <f t="array" aca="1" ref="L11" ca="1">IF(ISTEXT($D11),INDIRECT("'" &amp; $C11 &amp;"'!" &amp; "B16"),"")</f>
        <v/>
      </c>
      <c r="M11" s="277" t="str" cm="1">
        <f t="array" aca="1" ref="M11" ca="1">IF(ISTEXT($D11),INDIRECT("'" &amp; $C11 &amp;"'!" &amp; "B17"),"")</f>
        <v/>
      </c>
      <c r="N11" s="277" t="str" cm="1">
        <f t="array" aca="1" ref="N11" ca="1">IF(ISTEXT($D11),INDIRECT("'" &amp; $C11 &amp;"'!" &amp; "B18"),"")</f>
        <v/>
      </c>
      <c r="O11" s="76"/>
      <c r="P11" s="37" t="str" cm="1">
        <f t="array" aca="1" ref="P11" ca="1">IF(ISTEXT($D11),INDIRECT("'" &amp; $C11 &amp;"'!" &amp; "D13"),"")</f>
        <v/>
      </c>
      <c r="Q11" s="37" t="str" cm="1">
        <f t="array" aca="1" ref="Q11" ca="1">IF(ISTEXT($D11),INDIRECT("'" &amp; $C11 &amp;"'!" &amp; "D14"),"")</f>
        <v/>
      </c>
      <c r="R11" s="37" t="str" cm="1">
        <f t="array" aca="1" ref="R11" ca="1">IF(ISTEXT($D11),INDIRECT("'" &amp; $C11 &amp;"'!" &amp; "D15"),"")</f>
        <v/>
      </c>
      <c r="S11" s="37" t="str" cm="1">
        <f t="array" aca="1" ref="S11" ca="1">IF(ISTEXT($D11),INDIRECT("'" &amp; $C11 &amp;"'!" &amp; "D16"),"")</f>
        <v/>
      </c>
      <c r="T11" s="277" t="str" cm="1">
        <f t="array" aca="1" ref="T11" ca="1">IF(ISTEXT($D11),INDIRECT("'" &amp; $C11 &amp;"'!" &amp; "D17"),"")</f>
        <v/>
      </c>
      <c r="U11" s="277" t="str" cm="1">
        <f t="array" aca="1" ref="U11" ca="1">IF(ISTEXT($D11),INDIRECT("'" &amp; $C11 &amp;"'!" &amp; "D18"),"")</f>
        <v/>
      </c>
      <c r="V11" s="76"/>
      <c r="W11" s="37" t="str" cm="1">
        <f t="array" aca="1" ref="W11" ca="1">IF(ISTEXT($D11),INDIRECT("'" &amp; $C11 &amp;"'!" &amp; "F13"),"")</f>
        <v/>
      </c>
      <c r="X11" s="37" t="str" cm="1">
        <f t="array" aca="1" ref="X11" ca="1">IF(ISTEXT($D11),INDIRECT("'" &amp; $C11 &amp;"'!" &amp; "F14"),"")</f>
        <v/>
      </c>
      <c r="Y11" s="37" t="str" cm="1">
        <f t="array" aca="1" ref="Y11" ca="1">IF(ISTEXT($D11),INDIRECT("'" &amp; $C11 &amp;"'!" &amp; "F15"),"")</f>
        <v/>
      </c>
      <c r="Z11" s="37" t="str" cm="1">
        <f t="array" aca="1" ref="Z11" ca="1">IF(ISTEXT($D11),INDIRECT("'" &amp; $C11 &amp;"'!" &amp; "F16"),"")</f>
        <v/>
      </c>
      <c r="AA11" s="277" t="str" cm="1">
        <f t="array" aca="1" ref="AA11" ca="1">IF(ISTEXT($D11),INDIRECT("'" &amp; $C11 &amp;"'!" &amp; "F17"),"")</f>
        <v/>
      </c>
      <c r="AB11" s="277" t="str" cm="1">
        <f t="array" aca="1" ref="AB11" ca="1">IF(ISTEXT($D11),INDIRECT("'" &amp; $C11 &amp;"'!" &amp; "F18"),"")</f>
        <v/>
      </c>
      <c r="AC11" s="41"/>
      <c r="AD11" s="84"/>
      <c r="AE11" s="84"/>
      <c r="AF11" s="84"/>
      <c r="AG11" s="66"/>
    </row>
    <row r="12" spans="2:33">
      <c r="B12" s="64"/>
      <c r="C12" s="72" t="s">
        <v>128</v>
      </c>
      <c r="D12" s="37" cm="1">
        <f t="array" aca="1" ref="D12" ca="1">INDIRECT("'" &amp; $C12 &amp;"'!" &amp; "B4")</f>
        <v>0</v>
      </c>
      <c r="E12" s="37" t="str" cm="1">
        <f t="array" aca="1" ref="E12" ca="1">IF(ISTEXT($D12),INDIRECT("'" &amp; $C12 &amp;"'!" &amp; "B7"),"")</f>
        <v/>
      </c>
      <c r="F12" s="37" t="str">
        <f t="shared" ca="1" si="0"/>
        <v/>
      </c>
      <c r="G12" s="37" t="str">
        <f t="shared" ca="1" si="1"/>
        <v/>
      </c>
      <c r="H12" s="37" t="str" cm="1">
        <f t="array" aca="1" ref="H12" ca="1">IF(ISTEXT($D12),INDIRECT("'" &amp; $C12 &amp;"'!" &amp; "B8"),"")</f>
        <v/>
      </c>
      <c r="I12" s="37" t="str" cm="1">
        <f t="array" aca="1" ref="I12" ca="1">IF(ISTEXT($D12),INDIRECT("'" &amp; $C12 &amp;"'!" &amp; "B13"),"")</f>
        <v/>
      </c>
      <c r="J12" s="37" t="str" cm="1">
        <f t="array" aca="1" ref="J12" ca="1">IF(ISTEXT($D12),INDIRECT("'" &amp; $C12 &amp;"'!" &amp; "B14"),"")</f>
        <v/>
      </c>
      <c r="K12" s="37" t="str" cm="1">
        <f t="array" aca="1" ref="K12" ca="1">IF(ISTEXT($D12),INDIRECT("'" &amp; $C12 &amp;"'!" &amp; "B15"),"")</f>
        <v/>
      </c>
      <c r="L12" s="37" t="str" cm="1">
        <f t="array" aca="1" ref="L12" ca="1">IF(ISTEXT($D12),INDIRECT("'" &amp; $C12 &amp;"'!" &amp; "B16"),"")</f>
        <v/>
      </c>
      <c r="M12" s="277" t="str" cm="1">
        <f t="array" aca="1" ref="M12" ca="1">IF(ISTEXT($D12),INDIRECT("'" &amp; $C12 &amp;"'!" &amp; "B17"),"")</f>
        <v/>
      </c>
      <c r="N12" s="277" t="str" cm="1">
        <f t="array" aca="1" ref="N12" ca="1">IF(ISTEXT($D12),INDIRECT("'" &amp; $C12 &amp;"'!" &amp; "B18"),"")</f>
        <v/>
      </c>
      <c r="O12" s="76"/>
      <c r="P12" s="37" t="str" cm="1">
        <f t="array" aca="1" ref="P12" ca="1">IF(ISTEXT($D12),INDIRECT("'" &amp; $C12 &amp;"'!" &amp; "D13"),"")</f>
        <v/>
      </c>
      <c r="Q12" s="37" t="str" cm="1">
        <f t="array" aca="1" ref="Q12" ca="1">IF(ISTEXT($D12),INDIRECT("'" &amp; $C12 &amp;"'!" &amp; "D14"),"")</f>
        <v/>
      </c>
      <c r="R12" s="37" t="str" cm="1">
        <f t="array" aca="1" ref="R12" ca="1">IF(ISTEXT($D12),INDIRECT("'" &amp; $C12 &amp;"'!" &amp; "D15"),"")</f>
        <v/>
      </c>
      <c r="S12" s="37" t="str" cm="1">
        <f t="array" aca="1" ref="S12" ca="1">IF(ISTEXT($D12),INDIRECT("'" &amp; $C12 &amp;"'!" &amp; "D16"),"")</f>
        <v/>
      </c>
      <c r="T12" s="277" t="str" cm="1">
        <f t="array" aca="1" ref="T12" ca="1">IF(ISTEXT($D12),INDIRECT("'" &amp; $C12 &amp;"'!" &amp; "D17"),"")</f>
        <v/>
      </c>
      <c r="U12" s="277" t="str" cm="1">
        <f t="array" aca="1" ref="U12" ca="1">IF(ISTEXT($D12),INDIRECT("'" &amp; $C12 &amp;"'!" &amp; "D18"),"")</f>
        <v/>
      </c>
      <c r="V12" s="76"/>
      <c r="W12" s="37" t="str" cm="1">
        <f t="array" aca="1" ref="W12" ca="1">IF(ISTEXT($D12),INDIRECT("'" &amp; $C12 &amp;"'!" &amp; "F13"),"")</f>
        <v/>
      </c>
      <c r="X12" s="37" t="str" cm="1">
        <f t="array" aca="1" ref="X12" ca="1">IF(ISTEXT($D12),INDIRECT("'" &amp; $C12 &amp;"'!" &amp; "F14"),"")</f>
        <v/>
      </c>
      <c r="Y12" s="37" t="str" cm="1">
        <f t="array" aca="1" ref="Y12" ca="1">IF(ISTEXT($D12),INDIRECT("'" &amp; $C12 &amp;"'!" &amp; "F15"),"")</f>
        <v/>
      </c>
      <c r="Z12" s="37" t="str" cm="1">
        <f t="array" aca="1" ref="Z12" ca="1">IF(ISTEXT($D12),INDIRECT("'" &amp; $C12 &amp;"'!" &amp; "F16"),"")</f>
        <v/>
      </c>
      <c r="AA12" s="277" t="str" cm="1">
        <f t="array" aca="1" ref="AA12" ca="1">IF(ISTEXT($D12),INDIRECT("'" &amp; $C12 &amp;"'!" &amp; "F17"),"")</f>
        <v/>
      </c>
      <c r="AB12" s="277" t="str" cm="1">
        <f t="array" aca="1" ref="AB12" ca="1">IF(ISTEXT($D12),INDIRECT("'" &amp; $C12 &amp;"'!" &amp; "F18"),"")</f>
        <v/>
      </c>
      <c r="AC12" s="41"/>
      <c r="AD12" s="84"/>
      <c r="AE12" s="84"/>
      <c r="AF12" s="84"/>
      <c r="AG12" s="66"/>
    </row>
    <row r="13" spans="2:33">
      <c r="B13" s="64"/>
      <c r="C13" s="72" t="s">
        <v>129</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130</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131</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132</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133</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134</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135</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136</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96" t="s">
        <v>137</v>
      </c>
      <c r="J22" s="397"/>
      <c r="K22" s="397"/>
      <c r="L22" s="397"/>
      <c r="M22" s="397"/>
      <c r="N22" s="398"/>
      <c r="O22" s="76"/>
      <c r="P22" s="396" t="s">
        <v>137</v>
      </c>
      <c r="Q22" s="397"/>
      <c r="R22" s="397"/>
      <c r="S22" s="397"/>
      <c r="T22" s="397"/>
      <c r="U22" s="398"/>
      <c r="V22" s="76"/>
      <c r="W22" s="396" t="s">
        <v>137</v>
      </c>
      <c r="X22" s="397"/>
      <c r="Y22" s="397"/>
      <c r="Z22" s="397"/>
      <c r="AA22" s="397"/>
      <c r="AB22" s="398"/>
      <c r="AC22" s="41"/>
      <c r="AD22" s="76"/>
      <c r="AE22" s="76"/>
      <c r="AF22" s="76"/>
      <c r="AG22" s="66"/>
    </row>
    <row r="23" spans="2:33" ht="33.75" customHeight="1">
      <c r="B23" s="64"/>
      <c r="C23" s="69" t="s">
        <v>115</v>
      </c>
      <c r="D23" s="69" t="s">
        <v>116</v>
      </c>
      <c r="E23" s="70" t="s">
        <v>117</v>
      </c>
      <c r="F23" s="393" t="s">
        <v>118</v>
      </c>
      <c r="G23" s="394"/>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126</v>
      </c>
      <c r="D25" s="87" t="str">
        <f ca="1">D10</f>
        <v>NeRV</v>
      </c>
      <c r="E25" s="37" t="str">
        <f ca="1">E10</f>
        <v>Y</v>
      </c>
      <c r="F25" s="59">
        <f ca="1">IF(ISNUMBER(F10-F$9),F10-F$9,"")</f>
        <v>-11.951998</v>
      </c>
      <c r="G25" s="59">
        <f ca="1">IF(ISNUMBER(G10-G$9),G10-G$9,"")</f>
        <v>10.949995029877755</v>
      </c>
      <c r="H25" s="87" t="str">
        <f ca="1">H10</f>
        <v xml:space="preserve">Atypical - M8.14 BUS  </v>
      </c>
      <c r="I25" s="59">
        <f t="shared" ref="I25:N34" ca="1" si="2">IF(ISNUMBER(I10-I$9),I10-I$9,"")</f>
        <v>28.773416654483299</v>
      </c>
      <c r="J25" s="59">
        <f t="shared" ca="1" si="2"/>
        <v>84.827118452230934</v>
      </c>
      <c r="K25" s="59">
        <f t="shared" ca="1" si="2"/>
        <v>97.9194155735604</v>
      </c>
      <c r="L25" s="59">
        <f t="shared" ca="1" si="2"/>
        <v>97.7969918010931</v>
      </c>
      <c r="M25" s="59">
        <f t="shared" ca="1" si="2"/>
        <v>97.7969918010931</v>
      </c>
      <c r="N25" s="59">
        <f t="shared" ca="1" si="2"/>
        <v>97.7969918010931</v>
      </c>
      <c r="O25" s="76"/>
      <c r="P25" s="59">
        <f t="shared" ref="P25:U34" ca="1" si="3">IF(ISNUMBER(P10-P$9),P10-P$9,"")</f>
        <v>28.773416654483299</v>
      </c>
      <c r="Q25" s="59">
        <f t="shared" ca="1" si="3"/>
        <v>84.827118452230934</v>
      </c>
      <c r="R25" s="59">
        <f t="shared" ca="1" si="3"/>
        <v>97.9194155735604</v>
      </c>
      <c r="S25" s="59">
        <f t="shared" ca="1" si="3"/>
        <v>97.7969918010931</v>
      </c>
      <c r="T25" s="59">
        <f t="shared" ca="1" si="3"/>
        <v>97.7969918010931</v>
      </c>
      <c r="U25" s="59">
        <f t="shared" ca="1" si="3"/>
        <v>97.7969918010931</v>
      </c>
      <c r="V25" s="76"/>
      <c r="W25" s="59">
        <f t="shared" ref="W25:AB34" ca="1" si="4">IF(ISNUMBER(W10-W$9),W10-W$9,"")</f>
        <v>28.773416654483299</v>
      </c>
      <c r="X25" s="59">
        <f t="shared" ca="1" si="4"/>
        <v>84.827118452230934</v>
      </c>
      <c r="Y25" s="59">
        <f t="shared" ca="1" si="4"/>
        <v>97.9194155735604</v>
      </c>
      <c r="Z25" s="59">
        <f t="shared" ca="1" si="4"/>
        <v>97.7969918010931</v>
      </c>
      <c r="AA25" s="59">
        <f t="shared" ca="1" si="4"/>
        <v>97.7969918010931</v>
      </c>
      <c r="AB25" s="59">
        <f t="shared" ca="1" si="4"/>
        <v>97.7969918010931</v>
      </c>
      <c r="AC25" s="41"/>
      <c r="AD25" s="76"/>
      <c r="AE25" s="76"/>
      <c r="AF25" s="76"/>
      <c r="AG25" s="66"/>
    </row>
    <row r="26" spans="2:33">
      <c r="B26" s="64"/>
      <c r="C26" s="72" t="s">
        <v>127</v>
      </c>
      <c r="D26" s="87">
        <f t="shared" ref="D26:E34" ca="1" si="5">D11</f>
        <v>0</v>
      </c>
      <c r="E26" s="37" t="str">
        <f t="shared" ca="1" si="5"/>
        <v/>
      </c>
      <c r="F26" s="59" t="str">
        <f t="shared" ref="F26:G34" ca="1" si="6">IF(ISNUMBER(F11-F$9),F11-F$9,"")</f>
        <v/>
      </c>
      <c r="G26" s="59" t="str">
        <f t="shared" ca="1" si="6"/>
        <v/>
      </c>
      <c r="H26" s="87" t="str">
        <f t="shared" ref="H26:H34" ca="1" si="7">H11</f>
        <v/>
      </c>
      <c r="I26" s="59" t="str">
        <f t="shared" ca="1" si="2"/>
        <v/>
      </c>
      <c r="J26" s="59" t="str">
        <f t="shared" ca="1" si="2"/>
        <v/>
      </c>
      <c r="K26" s="59" t="str">
        <f t="shared" ca="1" si="2"/>
        <v/>
      </c>
      <c r="L26" s="59" t="str">
        <f t="shared" ca="1" si="2"/>
        <v/>
      </c>
      <c r="M26" s="59" t="str">
        <f t="shared" ca="1" si="2"/>
        <v/>
      </c>
      <c r="N26" s="59" t="str">
        <f t="shared" ca="1" si="2"/>
        <v/>
      </c>
      <c r="O26" s="76"/>
      <c r="P26" s="59" t="str">
        <f t="shared" ca="1" si="3"/>
        <v/>
      </c>
      <c r="Q26" s="59" t="str">
        <f t="shared" ca="1" si="3"/>
        <v/>
      </c>
      <c r="R26" s="59" t="str">
        <f t="shared" ca="1" si="3"/>
        <v/>
      </c>
      <c r="S26" s="59" t="str">
        <f t="shared" ca="1" si="3"/>
        <v/>
      </c>
      <c r="T26" s="59" t="str">
        <f t="shared" ca="1" si="3"/>
        <v/>
      </c>
      <c r="U26" s="59" t="str">
        <f t="shared" ca="1" si="3"/>
        <v/>
      </c>
      <c r="V26" s="76"/>
      <c r="W26" s="59" t="str">
        <f t="shared" ca="1" si="4"/>
        <v/>
      </c>
      <c r="X26" s="59" t="str">
        <f t="shared" ca="1" si="4"/>
        <v/>
      </c>
      <c r="Y26" s="59" t="str">
        <f t="shared" ca="1" si="4"/>
        <v/>
      </c>
      <c r="Z26" s="59" t="str">
        <f t="shared" ca="1" si="4"/>
        <v/>
      </c>
      <c r="AA26" s="59" t="str">
        <f t="shared" ca="1" si="4"/>
        <v/>
      </c>
      <c r="AB26" s="59" t="str">
        <f t="shared" ca="1" si="4"/>
        <v/>
      </c>
      <c r="AC26" s="41"/>
      <c r="AD26" s="76"/>
      <c r="AE26" s="76"/>
      <c r="AF26" s="76"/>
      <c r="AG26" s="66"/>
    </row>
    <row r="27" spans="2:33">
      <c r="B27" s="64"/>
      <c r="C27" s="72" t="s">
        <v>128</v>
      </c>
      <c r="D27" s="87">
        <f t="shared" ca="1" si="5"/>
        <v>0</v>
      </c>
      <c r="E27" s="37" t="str">
        <f t="shared" ca="1" si="5"/>
        <v/>
      </c>
      <c r="F27" s="59" t="str">
        <f t="shared" ca="1" si="6"/>
        <v/>
      </c>
      <c r="G27" s="59" t="str">
        <f t="shared" ca="1" si="6"/>
        <v/>
      </c>
      <c r="H27" s="87" t="str">
        <f t="shared" ca="1" si="7"/>
        <v/>
      </c>
      <c r="I27" s="59" t="str">
        <f t="shared" ca="1" si="2"/>
        <v/>
      </c>
      <c r="J27" s="59" t="str">
        <f t="shared" ca="1" si="2"/>
        <v/>
      </c>
      <c r="K27" s="59" t="str">
        <f t="shared" ca="1" si="2"/>
        <v/>
      </c>
      <c r="L27" s="59" t="str">
        <f t="shared" ca="1" si="2"/>
        <v/>
      </c>
      <c r="M27" s="59" t="str">
        <f t="shared" ca="1" si="2"/>
        <v/>
      </c>
      <c r="N27" s="59" t="str">
        <f t="shared" ca="1" si="2"/>
        <v/>
      </c>
      <c r="O27" s="76"/>
      <c r="P27" s="59" t="str">
        <f t="shared" ca="1" si="3"/>
        <v/>
      </c>
      <c r="Q27" s="59" t="str">
        <f t="shared" ca="1" si="3"/>
        <v/>
      </c>
      <c r="R27" s="59" t="str">
        <f t="shared" ca="1" si="3"/>
        <v/>
      </c>
      <c r="S27" s="59" t="str">
        <f t="shared" ca="1" si="3"/>
        <v/>
      </c>
      <c r="T27" s="59" t="str">
        <f t="shared" ca="1" si="3"/>
        <v/>
      </c>
      <c r="U27" s="59" t="str">
        <f t="shared" ca="1" si="3"/>
        <v/>
      </c>
      <c r="V27" s="76"/>
      <c r="W27" s="59" t="str">
        <f t="shared" ca="1" si="4"/>
        <v/>
      </c>
      <c r="X27" s="59" t="str">
        <f t="shared" ca="1" si="4"/>
        <v/>
      </c>
      <c r="Y27" s="59" t="str">
        <f t="shared" ca="1" si="4"/>
        <v/>
      </c>
      <c r="Z27" s="59" t="str">
        <f t="shared" ca="1" si="4"/>
        <v/>
      </c>
      <c r="AA27" s="59" t="str">
        <f t="shared" ca="1" si="4"/>
        <v/>
      </c>
      <c r="AB27" s="59" t="str">
        <f t="shared" ca="1" si="4"/>
        <v/>
      </c>
      <c r="AC27" s="41"/>
      <c r="AD27" s="76"/>
      <c r="AE27" s="76"/>
      <c r="AF27" s="76"/>
      <c r="AG27" s="66"/>
    </row>
    <row r="28" spans="2:33">
      <c r="B28" s="64"/>
      <c r="C28" s="72" t="s">
        <v>129</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130</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131</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132</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133</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134</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135</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99"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E1" zoomScale="90" zoomScaleNormal="90" workbookViewId="0">
      <selection activeCell="G19" sqref="G19:I19"/>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99" customFormat="1" ht="56.9" customHeight="1"/>
    <row r="2" spans="1:12">
      <c r="A2" s="1"/>
    </row>
    <row r="3" spans="1:12">
      <c r="A3" s="44" t="s">
        <v>138</v>
      </c>
      <c r="B3" s="45"/>
      <c r="C3" s="45"/>
    </row>
    <row r="4" spans="1:12" ht="12.75" customHeight="1">
      <c r="A4" s="409" t="s">
        <v>139</v>
      </c>
      <c r="B4" s="410"/>
      <c r="C4" s="410"/>
      <c r="D4" s="410"/>
      <c r="E4" s="410"/>
      <c r="F4" s="410"/>
      <c r="G4" s="410"/>
      <c r="H4" s="410"/>
      <c r="I4" s="410"/>
      <c r="J4" s="410"/>
      <c r="K4" s="410"/>
      <c r="L4" s="411"/>
    </row>
    <row r="5" spans="1:12" ht="12.75" customHeight="1">
      <c r="A5" s="412"/>
      <c r="B5" s="413"/>
      <c r="C5" s="413"/>
      <c r="D5" s="413"/>
      <c r="E5" s="413"/>
      <c r="F5" s="413"/>
      <c r="G5" s="413"/>
      <c r="H5" s="413"/>
      <c r="I5" s="413"/>
      <c r="J5" s="413"/>
      <c r="K5" s="413"/>
      <c r="L5" s="414"/>
    </row>
    <row r="6" spans="1:12">
      <c r="A6" s="44" t="s">
        <v>140</v>
      </c>
      <c r="B6" s="46"/>
      <c r="C6" s="46"/>
    </row>
    <row r="7" spans="1:12">
      <c r="A7" s="403" t="s">
        <v>141</v>
      </c>
      <c r="B7" s="404"/>
      <c r="C7" s="404"/>
      <c r="D7" s="404"/>
      <c r="E7" s="404"/>
      <c r="F7" s="404"/>
      <c r="G7" s="404"/>
      <c r="H7" s="404"/>
      <c r="I7" s="404"/>
      <c r="J7" s="404"/>
      <c r="K7" s="404"/>
      <c r="L7" s="405"/>
    </row>
    <row r="8" spans="1:12">
      <c r="A8" s="46"/>
      <c r="B8" s="46"/>
      <c r="C8" s="46"/>
    </row>
    <row r="9" spans="1:12">
      <c r="A9" s="44" t="s">
        <v>142</v>
      </c>
      <c r="B9" s="45"/>
      <c r="C9" s="45"/>
    </row>
    <row r="10" spans="1:12" s="38" customFormat="1" ht="23">
      <c r="A10" s="47" t="s">
        <v>115</v>
      </c>
      <c r="B10" s="48" t="s">
        <v>143</v>
      </c>
      <c r="C10" s="47" t="s">
        <v>144</v>
      </c>
      <c r="D10" s="406" t="s">
        <v>145</v>
      </c>
      <c r="E10" s="407"/>
      <c r="F10" s="408"/>
      <c r="G10" s="406" t="s">
        <v>146</v>
      </c>
      <c r="H10" s="407"/>
      <c r="I10" s="408"/>
      <c r="J10" s="406" t="s">
        <v>147</v>
      </c>
      <c r="K10" s="407"/>
      <c r="L10" s="408"/>
    </row>
    <row r="11" spans="1:12" ht="12.75" customHeight="1">
      <c r="A11" s="49">
        <v>1</v>
      </c>
      <c r="B11" s="50" t="s">
        <v>148</v>
      </c>
      <c r="C11" s="51" t="s">
        <v>126</v>
      </c>
      <c r="D11" s="400" t="s">
        <v>149</v>
      </c>
      <c r="E11" s="401"/>
      <c r="F11" s="402"/>
      <c r="G11" s="400" t="s">
        <v>150</v>
      </c>
      <c r="H11" s="401"/>
      <c r="I11" s="402"/>
      <c r="J11" s="400" t="s">
        <v>151</v>
      </c>
      <c r="K11" s="401"/>
      <c r="L11" s="402"/>
    </row>
    <row r="12" spans="1:12" ht="13.5" customHeight="1">
      <c r="A12" s="49">
        <v>2</v>
      </c>
      <c r="B12" s="50" t="s">
        <v>152</v>
      </c>
      <c r="C12" s="51"/>
      <c r="D12" s="400" t="s">
        <v>153</v>
      </c>
      <c r="E12" s="401"/>
      <c r="F12" s="402"/>
      <c r="G12" s="400" t="s">
        <v>153</v>
      </c>
      <c r="H12" s="401"/>
      <c r="I12" s="402"/>
      <c r="J12" s="400" t="s">
        <v>154</v>
      </c>
      <c r="K12" s="401"/>
      <c r="L12" s="402"/>
    </row>
    <row r="13" spans="1:12">
      <c r="A13" s="49">
        <v>3</v>
      </c>
      <c r="B13" s="50"/>
      <c r="C13" s="51"/>
      <c r="D13" s="400"/>
      <c r="E13" s="401"/>
      <c r="F13" s="402"/>
      <c r="G13" s="400"/>
      <c r="H13" s="401"/>
      <c r="I13" s="402"/>
      <c r="J13" s="400"/>
      <c r="K13" s="401"/>
      <c r="L13" s="402"/>
    </row>
    <row r="14" spans="1:12">
      <c r="A14" s="49">
        <v>4</v>
      </c>
      <c r="B14" s="50"/>
      <c r="C14" s="51"/>
      <c r="D14" s="400"/>
      <c r="E14" s="401"/>
      <c r="F14" s="402"/>
      <c r="G14" s="400"/>
      <c r="H14" s="401"/>
      <c r="I14" s="402"/>
      <c r="J14" s="400"/>
      <c r="K14" s="401"/>
      <c r="L14" s="402"/>
    </row>
    <row r="15" spans="1:12">
      <c r="A15" s="49">
        <v>5</v>
      </c>
      <c r="B15" s="50"/>
      <c r="C15" s="51"/>
      <c r="D15" s="400"/>
      <c r="E15" s="401"/>
      <c r="F15" s="402"/>
      <c r="G15" s="400"/>
      <c r="H15" s="401"/>
      <c r="I15" s="402"/>
      <c r="J15" s="400"/>
      <c r="K15" s="401"/>
      <c r="L15" s="402"/>
    </row>
    <row r="16" spans="1:12">
      <c r="A16" s="49">
        <v>6</v>
      </c>
      <c r="B16" s="50"/>
      <c r="C16" s="51"/>
      <c r="D16" s="400"/>
      <c r="E16" s="401"/>
      <c r="F16" s="402"/>
      <c r="G16" s="400"/>
      <c r="H16" s="401"/>
      <c r="I16" s="402"/>
      <c r="J16" s="400"/>
      <c r="K16" s="401"/>
      <c r="L16" s="402"/>
    </row>
    <row r="17" spans="1:12">
      <c r="A17" s="49">
        <v>7</v>
      </c>
      <c r="B17" s="50"/>
      <c r="C17" s="51"/>
      <c r="D17" s="400"/>
      <c r="E17" s="401"/>
      <c r="F17" s="402"/>
      <c r="G17" s="400"/>
      <c r="H17" s="401"/>
      <c r="I17" s="402"/>
      <c r="J17" s="400"/>
      <c r="K17" s="401"/>
      <c r="L17" s="402"/>
    </row>
    <row r="18" spans="1:12">
      <c r="A18" s="49">
        <v>8</v>
      </c>
      <c r="B18" s="50"/>
      <c r="C18" s="51"/>
      <c r="D18" s="400"/>
      <c r="E18" s="401"/>
      <c r="F18" s="402"/>
      <c r="G18" s="400"/>
      <c r="H18" s="401"/>
      <c r="I18" s="402"/>
      <c r="J18" s="400"/>
      <c r="K18" s="401"/>
      <c r="L18" s="402"/>
    </row>
    <row r="19" spans="1:12">
      <c r="A19" s="49">
        <v>9</v>
      </c>
      <c r="B19" s="50"/>
      <c r="C19" s="51"/>
      <c r="D19" s="400"/>
      <c r="E19" s="401"/>
      <c r="F19" s="402"/>
      <c r="G19" s="400"/>
      <c r="H19" s="401"/>
      <c r="I19" s="402"/>
      <c r="J19" s="400"/>
      <c r="K19" s="401"/>
      <c r="L19" s="402"/>
    </row>
    <row r="20" spans="1:12">
      <c r="A20" s="49">
        <v>10</v>
      </c>
      <c r="B20" s="50"/>
      <c r="C20" s="51"/>
      <c r="D20" s="400"/>
      <c r="E20" s="401"/>
      <c r="F20" s="402"/>
      <c r="G20" s="400"/>
      <c r="H20" s="401"/>
      <c r="I20" s="402"/>
      <c r="J20" s="400"/>
      <c r="K20" s="401"/>
      <c r="L20" s="402"/>
    </row>
    <row r="21" spans="1:12">
      <c r="A21" s="49">
        <v>11</v>
      </c>
      <c r="B21" s="50"/>
      <c r="C21" s="51"/>
      <c r="D21" s="400"/>
      <c r="E21" s="401"/>
      <c r="F21" s="402"/>
      <c r="G21" s="400"/>
      <c r="H21" s="401"/>
      <c r="I21" s="402"/>
      <c r="J21" s="400"/>
      <c r="K21" s="401"/>
      <c r="L21" s="402"/>
    </row>
    <row r="22" spans="1:12">
      <c r="A22" s="49">
        <v>12</v>
      </c>
      <c r="B22" s="50"/>
      <c r="C22" s="51"/>
      <c r="D22" s="400"/>
      <c r="E22" s="401"/>
      <c r="F22" s="402"/>
      <c r="G22" s="400"/>
      <c r="H22" s="401"/>
      <c r="I22" s="402"/>
      <c r="J22" s="400"/>
      <c r="K22" s="401"/>
      <c r="L22" s="402"/>
    </row>
    <row r="23" spans="1:12">
      <c r="A23" s="49">
        <v>13</v>
      </c>
      <c r="B23" s="50"/>
      <c r="C23" s="51"/>
      <c r="D23" s="400"/>
      <c r="E23" s="401"/>
      <c r="F23" s="402"/>
      <c r="G23" s="400"/>
      <c r="H23" s="401"/>
      <c r="I23" s="402"/>
      <c r="J23" s="400"/>
      <c r="K23" s="401"/>
      <c r="L23" s="402"/>
    </row>
    <row r="24" spans="1:12">
      <c r="A24" s="49">
        <v>14</v>
      </c>
      <c r="B24" s="50"/>
      <c r="C24" s="51"/>
      <c r="D24" s="400"/>
      <c r="E24" s="401"/>
      <c r="F24" s="402"/>
      <c r="G24" s="400"/>
      <c r="H24" s="401"/>
      <c r="I24" s="402"/>
      <c r="J24" s="400"/>
      <c r="K24" s="401"/>
      <c r="L24" s="402"/>
    </row>
    <row r="25" spans="1:12">
      <c r="A25" s="49">
        <v>15</v>
      </c>
      <c r="B25" s="50"/>
      <c r="C25" s="51"/>
      <c r="D25" s="400"/>
      <c r="E25" s="401"/>
      <c r="F25" s="402"/>
      <c r="G25" s="400"/>
      <c r="H25" s="401"/>
      <c r="I25" s="402"/>
      <c r="J25" s="400"/>
      <c r="K25" s="401"/>
      <c r="L25" s="402"/>
    </row>
    <row r="26" spans="1:12">
      <c r="A26" s="49">
        <v>16</v>
      </c>
      <c r="B26" s="50"/>
      <c r="C26" s="51"/>
      <c r="D26" s="400"/>
      <c r="E26" s="401"/>
      <c r="F26" s="402"/>
      <c r="G26" s="400"/>
      <c r="H26" s="401"/>
      <c r="I26" s="402"/>
      <c r="J26" s="400"/>
      <c r="K26" s="401"/>
      <c r="L26" s="402"/>
    </row>
    <row r="27" spans="1:12">
      <c r="A27" s="49">
        <v>17</v>
      </c>
      <c r="B27" s="50"/>
      <c r="C27" s="51"/>
      <c r="D27" s="400"/>
      <c r="E27" s="401"/>
      <c r="F27" s="402"/>
      <c r="G27" s="400"/>
      <c r="H27" s="401"/>
      <c r="I27" s="402"/>
      <c r="J27" s="400"/>
      <c r="K27" s="401"/>
      <c r="L27" s="402"/>
    </row>
    <row r="28" spans="1:12">
      <c r="A28" s="49">
        <v>18</v>
      </c>
      <c r="B28" s="50"/>
      <c r="C28" s="51"/>
      <c r="D28" s="400"/>
      <c r="E28" s="401"/>
      <c r="F28" s="402"/>
      <c r="G28" s="400"/>
      <c r="H28" s="401"/>
      <c r="I28" s="402"/>
      <c r="J28" s="400"/>
      <c r="K28" s="401"/>
      <c r="L28" s="402"/>
    </row>
    <row r="29" spans="1:12">
      <c r="A29" s="49">
        <v>19</v>
      </c>
      <c r="B29" s="50"/>
      <c r="C29" s="51"/>
      <c r="D29" s="400"/>
      <c r="E29" s="401"/>
      <c r="F29" s="402"/>
      <c r="G29" s="400"/>
      <c r="H29" s="401"/>
      <c r="I29" s="402"/>
      <c r="J29" s="400"/>
      <c r="K29" s="401"/>
      <c r="L29" s="402"/>
    </row>
    <row r="30" spans="1:12">
      <c r="A30" s="49">
        <v>20</v>
      </c>
      <c r="B30" s="50"/>
      <c r="C30" s="51"/>
      <c r="D30" s="400"/>
      <c r="E30" s="401"/>
      <c r="F30" s="402"/>
      <c r="G30" s="400"/>
      <c r="H30" s="401"/>
      <c r="I30" s="402"/>
      <c r="J30" s="400"/>
      <c r="K30" s="401"/>
      <c r="L30" s="402"/>
    </row>
    <row r="31" spans="1:12">
      <c r="A31" s="49">
        <v>21</v>
      </c>
      <c r="B31" s="50"/>
      <c r="C31" s="51"/>
      <c r="D31" s="400"/>
      <c r="E31" s="401"/>
      <c r="F31" s="402"/>
      <c r="G31" s="400"/>
      <c r="H31" s="401"/>
      <c r="I31" s="402"/>
      <c r="J31" s="400"/>
      <c r="K31" s="401"/>
      <c r="L31" s="402"/>
    </row>
    <row r="32" spans="1:12">
      <c r="A32" s="49">
        <v>22</v>
      </c>
      <c r="B32" s="50"/>
      <c r="C32" s="51"/>
      <c r="D32" s="400"/>
      <c r="E32" s="401"/>
      <c r="F32" s="402"/>
      <c r="G32" s="400"/>
      <c r="H32" s="401"/>
      <c r="I32" s="402"/>
      <c r="J32" s="400"/>
      <c r="K32" s="401"/>
      <c r="L32" s="402"/>
    </row>
    <row r="33" spans="1:12">
      <c r="A33" s="49">
        <v>23</v>
      </c>
      <c r="B33" s="50"/>
      <c r="C33" s="51"/>
      <c r="D33" s="400"/>
      <c r="E33" s="401"/>
      <c r="F33" s="402"/>
      <c r="G33" s="400"/>
      <c r="H33" s="401"/>
      <c r="I33" s="402"/>
      <c r="J33" s="400"/>
      <c r="K33" s="401"/>
      <c r="L33" s="402"/>
    </row>
    <row r="34" spans="1:12">
      <c r="A34" s="49">
        <v>24</v>
      </c>
      <c r="B34" s="50"/>
      <c r="C34" s="51"/>
      <c r="D34" s="400"/>
      <c r="E34" s="401"/>
      <c r="F34" s="402"/>
      <c r="G34" s="400"/>
      <c r="H34" s="401"/>
      <c r="I34" s="402"/>
      <c r="J34" s="400"/>
      <c r="K34" s="401"/>
      <c r="L34" s="402"/>
    </row>
    <row r="35" spans="1:12">
      <c r="A35" s="49">
        <v>25</v>
      </c>
      <c r="B35" s="50"/>
      <c r="C35" s="51"/>
      <c r="D35" s="400"/>
      <c r="E35" s="401"/>
      <c r="F35" s="402"/>
      <c r="G35" s="400"/>
      <c r="H35" s="401"/>
      <c r="I35" s="402"/>
      <c r="J35" s="400"/>
      <c r="K35" s="401"/>
      <c r="L35" s="402"/>
    </row>
    <row r="36" spans="1:12">
      <c r="A36" s="49">
        <v>26</v>
      </c>
      <c r="B36" s="50"/>
      <c r="C36" s="51"/>
      <c r="D36" s="400"/>
      <c r="E36" s="401"/>
      <c r="F36" s="402"/>
      <c r="G36" s="400"/>
      <c r="H36" s="401"/>
      <c r="I36" s="402"/>
      <c r="J36" s="400"/>
      <c r="K36" s="401"/>
      <c r="L36" s="402"/>
    </row>
    <row r="37" spans="1:12">
      <c r="A37" s="49">
        <v>27</v>
      </c>
      <c r="B37" s="50"/>
      <c r="C37" s="51"/>
      <c r="D37" s="400"/>
      <c r="E37" s="401"/>
      <c r="F37" s="402"/>
      <c r="G37" s="400"/>
      <c r="H37" s="401"/>
      <c r="I37" s="402"/>
      <c r="J37" s="400"/>
      <c r="K37" s="401"/>
      <c r="L37" s="402"/>
    </row>
    <row r="38" spans="1:12">
      <c r="A38" s="49">
        <v>28</v>
      </c>
      <c r="B38" s="50"/>
      <c r="C38" s="51"/>
      <c r="D38" s="400"/>
      <c r="E38" s="401"/>
      <c r="F38" s="402"/>
      <c r="G38" s="400"/>
      <c r="H38" s="401"/>
      <c r="I38" s="402"/>
      <c r="J38" s="400"/>
      <c r="K38" s="401"/>
      <c r="L38" s="402"/>
    </row>
    <row r="39" spans="1:12">
      <c r="A39" s="49">
        <v>29</v>
      </c>
      <c r="B39" s="50"/>
      <c r="C39" s="51"/>
      <c r="D39" s="400"/>
      <c r="E39" s="401"/>
      <c r="F39" s="402"/>
      <c r="G39" s="400"/>
      <c r="H39" s="401"/>
      <c r="I39" s="402"/>
      <c r="J39" s="400"/>
      <c r="K39" s="401"/>
      <c r="L39" s="402"/>
    </row>
    <row r="40" spans="1:12">
      <c r="A40" s="49">
        <v>30</v>
      </c>
      <c r="B40" s="50"/>
      <c r="C40" s="51"/>
      <c r="D40" s="400"/>
      <c r="E40" s="401"/>
      <c r="F40" s="402"/>
      <c r="G40" s="400"/>
      <c r="H40" s="401"/>
      <c r="I40" s="402"/>
      <c r="J40" s="400"/>
      <c r="K40" s="401"/>
      <c r="L40" s="402"/>
    </row>
    <row r="41" spans="1:12">
      <c r="A41" s="49">
        <v>31</v>
      </c>
      <c r="B41" s="50"/>
      <c r="C41" s="51"/>
      <c r="D41" s="400"/>
      <c r="E41" s="401"/>
      <c r="F41" s="402"/>
      <c r="G41" s="400"/>
      <c r="H41" s="401"/>
      <c r="I41" s="402"/>
      <c r="J41" s="400"/>
      <c r="K41" s="401"/>
      <c r="L41" s="402"/>
    </row>
    <row r="42" spans="1:12">
      <c r="A42" s="49">
        <v>32</v>
      </c>
      <c r="B42" s="50"/>
      <c r="C42" s="51"/>
      <c r="D42" s="400"/>
      <c r="E42" s="401"/>
      <c r="F42" s="402"/>
      <c r="G42" s="400"/>
      <c r="H42" s="401"/>
      <c r="I42" s="402"/>
      <c r="J42" s="400"/>
      <c r="K42" s="401"/>
      <c r="L42" s="402"/>
    </row>
    <row r="43" spans="1:12">
      <c r="A43" s="49">
        <v>33</v>
      </c>
      <c r="B43" s="50"/>
      <c r="C43" s="51"/>
      <c r="D43" s="400"/>
      <c r="E43" s="401"/>
      <c r="F43" s="402"/>
      <c r="G43" s="400"/>
      <c r="H43" s="401"/>
      <c r="I43" s="402"/>
      <c r="J43" s="400"/>
      <c r="K43" s="401"/>
      <c r="L43" s="402"/>
    </row>
    <row r="44" spans="1:12">
      <c r="A44" s="49">
        <v>34</v>
      </c>
      <c r="B44" s="50"/>
      <c r="C44" s="51"/>
      <c r="D44" s="400"/>
      <c r="E44" s="401"/>
      <c r="F44" s="402"/>
      <c r="G44" s="400"/>
      <c r="H44" s="401"/>
      <c r="I44" s="402"/>
      <c r="J44" s="400"/>
      <c r="K44" s="401"/>
      <c r="L44" s="402"/>
    </row>
    <row r="45" spans="1:12">
      <c r="A45" s="49">
        <v>35</v>
      </c>
      <c r="B45" s="50"/>
      <c r="C45" s="51"/>
      <c r="D45" s="400"/>
      <c r="E45" s="401"/>
      <c r="F45" s="402"/>
      <c r="G45" s="400"/>
      <c r="H45" s="401"/>
      <c r="I45" s="402"/>
      <c r="J45" s="400"/>
      <c r="K45" s="401"/>
      <c r="L45" s="402"/>
    </row>
    <row r="46" spans="1:12">
      <c r="A46" s="49">
        <v>36</v>
      </c>
      <c r="B46" s="50"/>
      <c r="C46" s="51"/>
      <c r="D46" s="400"/>
      <c r="E46" s="401"/>
      <c r="F46" s="402"/>
      <c r="G46" s="400"/>
      <c r="H46" s="401"/>
      <c r="I46" s="402"/>
      <c r="J46" s="400"/>
      <c r="K46" s="401"/>
      <c r="L46" s="402"/>
    </row>
    <row r="47" spans="1:12">
      <c r="A47" s="49">
        <v>37</v>
      </c>
      <c r="B47" s="50"/>
      <c r="C47" s="51"/>
      <c r="D47" s="400"/>
      <c r="E47" s="401"/>
      <c r="F47" s="402"/>
      <c r="G47" s="400"/>
      <c r="H47" s="401"/>
      <c r="I47" s="402"/>
      <c r="J47" s="400"/>
      <c r="K47" s="401"/>
      <c r="L47" s="402"/>
    </row>
    <row r="48" spans="1:12">
      <c r="A48" s="49">
        <v>38</v>
      </c>
      <c r="B48" s="50"/>
      <c r="C48" s="51"/>
      <c r="D48" s="400"/>
      <c r="E48" s="401"/>
      <c r="F48" s="402"/>
      <c r="G48" s="400"/>
      <c r="H48" s="401"/>
      <c r="I48" s="402"/>
      <c r="J48" s="400"/>
      <c r="K48" s="401"/>
      <c r="L48" s="402"/>
    </row>
    <row r="49" spans="1:12">
      <c r="A49" s="49">
        <v>39</v>
      </c>
      <c r="B49" s="50"/>
      <c r="C49" s="51"/>
      <c r="D49" s="400"/>
      <c r="E49" s="401"/>
      <c r="F49" s="402"/>
      <c r="G49" s="400"/>
      <c r="H49" s="401"/>
      <c r="I49" s="402"/>
      <c r="J49" s="400"/>
      <c r="K49" s="401"/>
      <c r="L49" s="402"/>
    </row>
    <row r="50" spans="1:12">
      <c r="A50" s="49">
        <v>40</v>
      </c>
      <c r="B50" s="50"/>
      <c r="C50" s="51"/>
      <c r="D50" s="400"/>
      <c r="E50" s="401"/>
      <c r="F50" s="402"/>
      <c r="G50" s="400"/>
      <c r="H50" s="401"/>
      <c r="I50" s="402"/>
      <c r="J50" s="400"/>
      <c r="K50" s="401"/>
      <c r="L50" s="402"/>
    </row>
    <row r="51" spans="1:12">
      <c r="A51" s="49">
        <v>41</v>
      </c>
      <c r="B51" s="50"/>
      <c r="C51" s="51"/>
      <c r="D51" s="400"/>
      <c r="E51" s="401"/>
      <c r="F51" s="402"/>
      <c r="G51" s="400"/>
      <c r="H51" s="401"/>
      <c r="I51" s="402"/>
      <c r="J51" s="400"/>
      <c r="K51" s="401"/>
      <c r="L51" s="402"/>
    </row>
    <row r="52" spans="1:12">
      <c r="A52" s="49">
        <v>42</v>
      </c>
      <c r="B52" s="50"/>
      <c r="C52" s="51"/>
      <c r="D52" s="400"/>
      <c r="E52" s="401"/>
      <c r="F52" s="402"/>
      <c r="G52" s="400"/>
      <c r="H52" s="401"/>
      <c r="I52" s="402"/>
      <c r="J52" s="400"/>
      <c r="K52" s="401"/>
      <c r="L52" s="402"/>
    </row>
    <row r="53" spans="1:12">
      <c r="A53" s="49">
        <v>43</v>
      </c>
      <c r="B53" s="50"/>
      <c r="C53" s="51"/>
      <c r="D53" s="400"/>
      <c r="E53" s="401"/>
      <c r="F53" s="402"/>
      <c r="G53" s="400"/>
      <c r="H53" s="401"/>
      <c r="I53" s="402"/>
      <c r="J53" s="400"/>
      <c r="K53" s="401"/>
      <c r="L53" s="402"/>
    </row>
    <row r="54" spans="1:12">
      <c r="A54" s="49">
        <v>44</v>
      </c>
      <c r="B54" s="50"/>
      <c r="C54" s="51"/>
      <c r="D54" s="400"/>
      <c r="E54" s="401"/>
      <c r="F54" s="402"/>
      <c r="G54" s="400"/>
      <c r="H54" s="401"/>
      <c r="I54" s="402"/>
      <c r="J54" s="400"/>
      <c r="K54" s="401"/>
      <c r="L54" s="402"/>
    </row>
    <row r="55" spans="1:12">
      <c r="A55" s="49">
        <v>45</v>
      </c>
      <c r="B55" s="50"/>
      <c r="C55" s="51"/>
      <c r="D55" s="400"/>
      <c r="E55" s="401"/>
      <c r="F55" s="402"/>
      <c r="G55" s="400"/>
      <c r="H55" s="401"/>
      <c r="I55" s="402"/>
      <c r="J55" s="400"/>
      <c r="K55" s="401"/>
      <c r="L55" s="402"/>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topLeftCell="A39" zoomScale="90" zoomScaleNormal="90" workbookViewId="0">
      <selection activeCell="B10" sqref="B10"/>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16" t="s">
        <v>155</v>
      </c>
      <c r="B6" s="186" t="s">
        <v>156</v>
      </c>
      <c r="C6" s="418" t="s">
        <v>157</v>
      </c>
      <c r="D6" s="415" t="s">
        <v>158</v>
      </c>
      <c r="E6" s="416" t="s">
        <v>159</v>
      </c>
      <c r="F6" s="416"/>
      <c r="G6" s="416"/>
      <c r="H6" s="416" t="s">
        <v>160</v>
      </c>
      <c r="I6" s="416"/>
      <c r="J6" s="416"/>
      <c r="K6" s="188"/>
    </row>
    <row r="7" spans="1:53" s="113" customFormat="1" ht="16.5" customHeight="1">
      <c r="A7" s="416"/>
      <c r="B7" s="187" t="s">
        <v>161</v>
      </c>
      <c r="C7" s="418"/>
      <c r="D7" s="415"/>
      <c r="E7" s="416"/>
      <c r="F7" s="416"/>
      <c r="G7" s="416"/>
      <c r="H7" s="416"/>
      <c r="I7" s="416"/>
      <c r="J7" s="416"/>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162</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163</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164</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165</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166</v>
      </c>
      <c r="B13" s="114">
        <v>3.5000000000000003E-2</v>
      </c>
      <c r="C13" s="163">
        <v>3.5000000000000003E-2</v>
      </c>
      <c r="D13" s="163" t="s">
        <v>167</v>
      </c>
      <c r="E13" s="417" t="s">
        <v>168</v>
      </c>
      <c r="F13" s="417"/>
      <c r="G13" s="417"/>
      <c r="H13" s="419" t="s">
        <v>169</v>
      </c>
      <c r="I13" s="420"/>
      <c r="J13" s="421"/>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170</v>
      </c>
      <c r="B14" s="114">
        <v>0.03</v>
      </c>
      <c r="C14" s="163">
        <v>0.03</v>
      </c>
      <c r="D14" s="163" t="s">
        <v>167</v>
      </c>
      <c r="E14" s="417" t="s">
        <v>168</v>
      </c>
      <c r="F14" s="417"/>
      <c r="G14" s="417"/>
      <c r="H14" s="419" t="s">
        <v>169</v>
      </c>
      <c r="I14" s="420"/>
      <c r="J14" s="421"/>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171</v>
      </c>
      <c r="B15" s="114">
        <v>1.4999999999999999E-2</v>
      </c>
      <c r="C15" s="163">
        <v>1.4999999999999999E-2</v>
      </c>
      <c r="D15" s="163" t="s">
        <v>167</v>
      </c>
      <c r="E15" s="417" t="s">
        <v>168</v>
      </c>
      <c r="F15" s="417"/>
      <c r="G15" s="417"/>
      <c r="H15" s="419" t="s">
        <v>169</v>
      </c>
      <c r="I15" s="420"/>
      <c r="J15" s="421"/>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172</v>
      </c>
      <c r="B16" s="114">
        <v>1.286E-2</v>
      </c>
      <c r="C16" s="163">
        <v>1.286E-2</v>
      </c>
      <c r="D16" s="163" t="s">
        <v>167</v>
      </c>
      <c r="E16" s="417" t="s">
        <v>168</v>
      </c>
      <c r="F16" s="417"/>
      <c r="G16" s="417"/>
      <c r="H16" s="419" t="s">
        <v>169</v>
      </c>
      <c r="I16" s="420"/>
      <c r="J16" s="421"/>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428"/>
      <c r="F17" s="428"/>
      <c r="G17" s="428"/>
      <c r="H17" s="419"/>
      <c r="I17" s="420"/>
      <c r="J17" s="421"/>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173</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173</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174</v>
      </c>
      <c r="B20" s="116">
        <f>C20*_xlfn.XLOOKUP($D20,$B$32:$AD$32,$B$33:$AD$33,,0)</f>
        <v>2.2401506466810659</v>
      </c>
      <c r="C20" s="163">
        <v>1.9512195121951219</v>
      </c>
      <c r="D20" s="163" t="s">
        <v>175</v>
      </c>
      <c r="E20" s="432" t="s">
        <v>176</v>
      </c>
      <c r="F20" s="433"/>
      <c r="G20" s="167" t="s">
        <v>177</v>
      </c>
      <c r="H20" s="419" t="s">
        <v>178</v>
      </c>
      <c r="I20" s="420"/>
      <c r="J20" s="421"/>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179</v>
      </c>
      <c r="B21" s="116">
        <f>C21*_xlfn.XLOOKUP($D21,$B$32:$AD$32,$B$33:$AD$33,,0)</f>
        <v>1.5067243337405847E-2</v>
      </c>
      <c r="C21" s="163">
        <v>1.3123893805309735E-2</v>
      </c>
      <c r="D21" s="163" t="s">
        <v>175</v>
      </c>
      <c r="E21" s="432" t="s">
        <v>180</v>
      </c>
      <c r="F21" s="433"/>
      <c r="G21" s="167" t="s">
        <v>181</v>
      </c>
      <c r="H21" s="434" t="s">
        <v>182</v>
      </c>
      <c r="I21" s="435"/>
      <c r="J21" s="436"/>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183</v>
      </c>
      <c r="B22" s="115">
        <v>10</v>
      </c>
      <c r="C22" s="163">
        <v>10</v>
      </c>
      <c r="D22" s="163" t="s">
        <v>184</v>
      </c>
      <c r="E22" s="281" t="s">
        <v>185</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186</v>
      </c>
      <c r="B23" s="132">
        <v>28</v>
      </c>
      <c r="C23" s="163">
        <v>28</v>
      </c>
      <c r="D23" s="163">
        <v>2014</v>
      </c>
      <c r="E23" s="164" t="s">
        <v>187</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188</v>
      </c>
      <c r="B24" s="120">
        <v>6.5600000000000001E-4</v>
      </c>
      <c r="C24" s="163"/>
      <c r="D24" s="163"/>
      <c r="E24" s="280" t="s">
        <v>189</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190</v>
      </c>
      <c r="B25" s="131">
        <v>90909.1</v>
      </c>
      <c r="C25" s="163"/>
      <c r="D25" s="163"/>
      <c r="E25" s="280" t="s">
        <v>189</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191</v>
      </c>
      <c r="B26" s="116">
        <v>4.32</v>
      </c>
      <c r="C26" s="163"/>
      <c r="D26" s="163"/>
      <c r="E26" s="280" t="s">
        <v>189</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192</v>
      </c>
      <c r="B27" s="278">
        <f>C27*Y31</f>
        <v>6.8298167477239984</v>
      </c>
      <c r="C27" s="163">
        <v>6.01</v>
      </c>
      <c r="D27" s="163" t="s">
        <v>193</v>
      </c>
      <c r="E27" s="166" t="s">
        <v>194</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195</v>
      </c>
      <c r="B29" s="170" t="s">
        <v>196</v>
      </c>
      <c r="C29" s="206" t="s">
        <v>197</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198</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199</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200</v>
      </c>
      <c r="B32" s="176" t="s">
        <v>201</v>
      </c>
      <c r="C32" s="176" t="s">
        <v>202</v>
      </c>
      <c r="D32" s="176" t="s">
        <v>203</v>
      </c>
      <c r="E32" s="176" t="s">
        <v>204</v>
      </c>
      <c r="F32" s="176" t="s">
        <v>205</v>
      </c>
      <c r="G32" s="176" t="s">
        <v>206</v>
      </c>
      <c r="H32" s="176" t="s">
        <v>207</v>
      </c>
      <c r="I32" s="176" t="s">
        <v>208</v>
      </c>
      <c r="J32" s="176" t="s">
        <v>209</v>
      </c>
      <c r="K32" s="176" t="s">
        <v>210</v>
      </c>
      <c r="L32" s="176" t="s">
        <v>211</v>
      </c>
      <c r="M32" s="176" t="s">
        <v>212</v>
      </c>
      <c r="N32" s="176" t="s">
        <v>213</v>
      </c>
      <c r="O32" s="176" t="s">
        <v>214</v>
      </c>
      <c r="P32" s="176" t="s">
        <v>215</v>
      </c>
      <c r="Q32" s="176" t="s">
        <v>216</v>
      </c>
      <c r="R32" s="176" t="s">
        <v>217</v>
      </c>
      <c r="S32" s="176" t="s">
        <v>218</v>
      </c>
      <c r="T32" s="176" t="s">
        <v>219</v>
      </c>
      <c r="U32" s="176" t="s">
        <v>220</v>
      </c>
      <c r="V32" s="176" t="s">
        <v>221</v>
      </c>
      <c r="W32" s="176" t="s">
        <v>184</v>
      </c>
      <c r="X32" s="176" t="s">
        <v>175</v>
      </c>
      <c r="Y32" s="176" t="s">
        <v>222</v>
      </c>
      <c r="Z32" s="176" t="s">
        <v>167</v>
      </c>
      <c r="AA32" s="176" t="s">
        <v>223</v>
      </c>
      <c r="AB32" s="176" t="s">
        <v>224</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225</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226</v>
      </c>
      <c r="B38" s="429" t="s">
        <v>227</v>
      </c>
      <c r="C38" s="429"/>
      <c r="D38" s="214" t="s">
        <v>228</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229</v>
      </c>
      <c r="B39" s="430" t="s">
        <v>230</v>
      </c>
      <c r="C39" s="431"/>
      <c r="D39" s="177" t="s">
        <v>167</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231</v>
      </c>
      <c r="B40" s="426" t="s">
        <v>232</v>
      </c>
      <c r="C40" s="426"/>
      <c r="D40" s="177" t="s">
        <v>167</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233</v>
      </c>
      <c r="B41" s="427" t="s">
        <v>234</v>
      </c>
      <c r="C41" s="427"/>
      <c r="D41" s="177" t="s">
        <v>222</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235</v>
      </c>
      <c r="B42" s="424" t="s">
        <v>236</v>
      </c>
      <c r="C42" s="425"/>
      <c r="D42" s="180" t="s">
        <v>167</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237</v>
      </c>
      <c r="B43" s="427" t="s">
        <v>238</v>
      </c>
      <c r="C43" s="427"/>
      <c r="D43" s="177" t="s">
        <v>222</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239</v>
      </c>
      <c r="B44" s="424" t="s">
        <v>236</v>
      </c>
      <c r="C44" s="425"/>
      <c r="D44" s="180" t="s">
        <v>167</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240</v>
      </c>
      <c r="B45" s="427" t="s">
        <v>241</v>
      </c>
      <c r="C45" s="427"/>
      <c r="D45" s="177" t="s">
        <v>222</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242</v>
      </c>
      <c r="B46" s="424" t="s">
        <v>236</v>
      </c>
      <c r="C46" s="425"/>
      <c r="D46" s="180" t="s">
        <v>167</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243</v>
      </c>
      <c r="B47" s="422" t="s">
        <v>244</v>
      </c>
      <c r="C47" s="423"/>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245</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246</v>
      </c>
      <c r="B50" s="117" t="s">
        <v>247</v>
      </c>
      <c r="C50" s="117"/>
      <c r="D50" s="117"/>
      <c r="E50" s="117"/>
      <c r="F50" s="184"/>
      <c r="G50" s="161" t="s">
        <v>248</v>
      </c>
      <c r="L50" s="161" t="s">
        <v>249</v>
      </c>
      <c r="Q50" s="161" t="s">
        <v>250</v>
      </c>
      <c r="V50" s="161" t="s">
        <v>251</v>
      </c>
    </row>
    <row r="51" spans="1:74">
      <c r="A51" s="301" t="s">
        <v>252</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253</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254</v>
      </c>
      <c r="B54" s="25"/>
      <c r="C54" s="264" t="s">
        <v>255</v>
      </c>
      <c r="D54" s="25"/>
      <c r="E54" s="265" t="s">
        <v>256</v>
      </c>
    </row>
    <row r="55" spans="1:74">
      <c r="A55" s="147" t="s">
        <v>257</v>
      </c>
      <c r="B55"/>
      <c r="C55" s="148" t="s">
        <v>258</v>
      </c>
      <c r="D55"/>
      <c r="E55" s="128" t="s">
        <v>259</v>
      </c>
    </row>
    <row r="56" spans="1:74">
      <c r="A56" s="147" t="s">
        <v>260</v>
      </c>
      <c r="B56"/>
      <c r="C56" s="148" t="s">
        <v>261</v>
      </c>
      <c r="D56"/>
      <c r="E56" s="128" t="s">
        <v>262</v>
      </c>
    </row>
    <row r="57" spans="1:74">
      <c r="A57" s="147" t="s">
        <v>263</v>
      </c>
      <c r="B57"/>
      <c r="C57" s="148" t="s">
        <v>264</v>
      </c>
      <c r="D57"/>
      <c r="E57" s="128" t="s">
        <v>265</v>
      </c>
    </row>
    <row r="58" spans="1:74">
      <c r="A58" s="147" t="s">
        <v>266</v>
      </c>
      <c r="B58"/>
      <c r="C58" s="148" t="s">
        <v>267</v>
      </c>
      <c r="D58"/>
      <c r="E58" s="128" t="s">
        <v>268</v>
      </c>
    </row>
    <row r="59" spans="1:74">
      <c r="A59" s="147" t="s">
        <v>269</v>
      </c>
      <c r="B59"/>
      <c r="C59" s="148" t="s">
        <v>270</v>
      </c>
      <c r="D59"/>
      <c r="E59" s="128"/>
    </row>
    <row r="60" spans="1:74">
      <c r="A60" s="147" t="s">
        <v>271</v>
      </c>
      <c r="B60"/>
      <c r="C60" s="148" t="s">
        <v>272</v>
      </c>
      <c r="D60"/>
      <c r="E60" s="128"/>
    </row>
    <row r="61" spans="1:74">
      <c r="A61" s="147" t="s">
        <v>273</v>
      </c>
      <c r="B61"/>
      <c r="C61" s="148" t="s">
        <v>274</v>
      </c>
      <c r="D61"/>
      <c r="E61" s="128"/>
    </row>
    <row r="62" spans="1:74">
      <c r="A62" s="147" t="s">
        <v>275</v>
      </c>
      <c r="B62"/>
      <c r="D62"/>
      <c r="E62" s="128"/>
    </row>
    <row r="63" spans="1:74">
      <c r="A63" s="147" t="s">
        <v>276</v>
      </c>
      <c r="B63"/>
      <c r="C63" s="4" t="s">
        <v>277</v>
      </c>
      <c r="D63"/>
      <c r="E63" s="128"/>
    </row>
    <row r="64" spans="1:74">
      <c r="A64" s="147" t="s">
        <v>278</v>
      </c>
      <c r="B64"/>
      <c r="C64" s="148" t="s">
        <v>279</v>
      </c>
      <c r="D64"/>
      <c r="E64" s="128"/>
    </row>
    <row r="65" spans="1:5">
      <c r="A65" s="147" t="s">
        <v>280</v>
      </c>
      <c r="B65"/>
      <c r="C65" s="148" t="s">
        <v>281</v>
      </c>
      <c r="D65"/>
      <c r="E65" s="128"/>
    </row>
    <row r="66" spans="1:5">
      <c r="A66" s="147" t="s">
        <v>282</v>
      </c>
      <c r="B66"/>
      <c r="C66"/>
      <c r="D66"/>
      <c r="E66" s="128"/>
    </row>
    <row r="67" spans="1:5">
      <c r="A67" s="147" t="s">
        <v>283</v>
      </c>
      <c r="B67"/>
      <c r="C67"/>
      <c r="D67"/>
      <c r="E67" s="128"/>
    </row>
    <row r="68" spans="1:5">
      <c r="A68" s="147" t="s">
        <v>284</v>
      </c>
      <c r="B68"/>
      <c r="C68"/>
      <c r="D68"/>
      <c r="E68" s="128"/>
    </row>
    <row r="69" spans="1:5">
      <c r="A69" s="147" t="s">
        <v>285</v>
      </c>
      <c r="B69"/>
      <c r="C69"/>
      <c r="D69"/>
      <c r="E69" s="128"/>
    </row>
    <row r="70" spans="1:5">
      <c r="A70" s="147" t="s">
        <v>286</v>
      </c>
      <c r="B70"/>
      <c r="C70"/>
      <c r="D70"/>
      <c r="E70" s="128"/>
    </row>
    <row r="71" spans="1:5">
      <c r="A71" s="147" t="s">
        <v>287</v>
      </c>
      <c r="B71"/>
      <c r="C71"/>
      <c r="D71"/>
      <c r="E71" s="128"/>
    </row>
    <row r="72" spans="1:5">
      <c r="A72" s="147" t="s">
        <v>288</v>
      </c>
      <c r="B72"/>
      <c r="C72"/>
      <c r="D72"/>
      <c r="E72" s="128"/>
    </row>
    <row r="73" spans="1:5">
      <c r="A73" s="147" t="s">
        <v>289</v>
      </c>
      <c r="B73"/>
      <c r="C73"/>
      <c r="D73"/>
      <c r="E73" s="128"/>
    </row>
    <row r="74" spans="1:5">
      <c r="A74" s="147" t="s">
        <v>290</v>
      </c>
      <c r="B74"/>
      <c r="C74"/>
      <c r="D74"/>
      <c r="E74" s="128"/>
    </row>
    <row r="75" spans="1:5">
      <c r="A75" s="147" t="s">
        <v>291</v>
      </c>
      <c r="B75"/>
      <c r="C75"/>
      <c r="D75"/>
      <c r="E75" s="128"/>
    </row>
    <row r="76" spans="1:5">
      <c r="A76" s="147" t="s">
        <v>292</v>
      </c>
      <c r="B76"/>
      <c r="C76"/>
      <c r="D76"/>
      <c r="E76" s="128"/>
    </row>
    <row r="77" spans="1:5">
      <c r="A77" s="147" t="s">
        <v>293</v>
      </c>
      <c r="B77"/>
      <c r="C77"/>
      <c r="D77"/>
      <c r="E77" s="128"/>
    </row>
    <row r="78" spans="1:5" ht="14" thickBot="1">
      <c r="A78" s="149" t="s">
        <v>294</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D18" sqref="D18"/>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99" customFormat="1" ht="56.9" customHeight="1"/>
    <row r="2" spans="1:7">
      <c r="A2" s="1"/>
    </row>
    <row r="3" spans="1:7">
      <c r="A3" s="440" t="s">
        <v>295</v>
      </c>
      <c r="B3" s="440"/>
      <c r="C3" s="440"/>
      <c r="D3" s="440"/>
      <c r="E3" s="440"/>
      <c r="F3" s="440"/>
      <c r="G3" s="440"/>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296</v>
      </c>
      <c r="B8" s="5" t="s">
        <v>297</v>
      </c>
      <c r="C8" s="5" t="s">
        <v>298</v>
      </c>
      <c r="D8" s="5" t="s">
        <v>299</v>
      </c>
      <c r="E8" s="441" t="s">
        <v>300</v>
      </c>
      <c r="F8" s="441"/>
      <c r="G8" s="441"/>
    </row>
    <row r="9" spans="1:7">
      <c r="A9" s="60" t="s">
        <v>301</v>
      </c>
      <c r="B9" s="60"/>
      <c r="C9" s="60"/>
      <c r="D9" s="60"/>
      <c r="E9" s="437"/>
      <c r="F9" s="438"/>
      <c r="G9" s="439"/>
    </row>
    <row r="10" spans="1:7">
      <c r="A10" s="60"/>
      <c r="B10" s="60"/>
      <c r="C10" s="60"/>
      <c r="D10" s="60"/>
      <c r="E10" s="437"/>
      <c r="F10" s="438"/>
      <c r="G10" s="439"/>
    </row>
    <row r="11" spans="1:7">
      <c r="A11" s="60"/>
      <c r="B11" s="60"/>
      <c r="C11" s="60"/>
      <c r="D11" s="60"/>
      <c r="E11" s="437"/>
      <c r="F11" s="438"/>
      <c r="G11" s="439"/>
    </row>
    <row r="12" spans="1:7">
      <c r="A12" s="60"/>
      <c r="B12" s="60"/>
      <c r="C12" s="60"/>
      <c r="D12" s="60"/>
      <c r="E12" s="437"/>
      <c r="F12" s="438"/>
      <c r="G12" s="439"/>
    </row>
    <row r="13" spans="1:7">
      <c r="A13" s="60"/>
      <c r="B13" s="60"/>
      <c r="C13" s="60"/>
      <c r="D13" s="60"/>
      <c r="E13" s="437"/>
      <c r="F13" s="438"/>
      <c r="G13" s="439"/>
    </row>
    <row r="14" spans="1:7">
      <c r="A14" s="60"/>
      <c r="B14" s="60"/>
      <c r="C14" s="60"/>
      <c r="D14" s="60"/>
      <c r="E14" s="437"/>
      <c r="F14" s="438"/>
      <c r="G14" s="439"/>
    </row>
    <row r="15" spans="1:7">
      <c r="A15" s="60"/>
      <c r="B15" s="60"/>
      <c r="C15" s="60"/>
      <c r="D15" s="60"/>
      <c r="E15" s="437"/>
      <c r="F15" s="438"/>
      <c r="G15" s="439"/>
    </row>
    <row r="16" spans="1:7">
      <c r="A16" s="60"/>
      <c r="B16" s="60"/>
      <c r="C16" s="60"/>
      <c r="D16" s="60"/>
      <c r="E16" s="437"/>
      <c r="F16" s="438"/>
      <c r="G16" s="439"/>
    </row>
    <row r="17" spans="1:7">
      <c r="A17" s="60"/>
      <c r="B17" s="60"/>
      <c r="C17" s="60"/>
      <c r="D17" s="60"/>
      <c r="E17" s="437"/>
      <c r="F17" s="438"/>
      <c r="G17" s="439"/>
    </row>
    <row r="18" spans="1:7">
      <c r="A18" s="60"/>
      <c r="B18" s="60"/>
      <c r="C18" s="60"/>
      <c r="D18" s="60"/>
      <c r="E18" s="437"/>
      <c r="F18" s="438"/>
      <c r="G18" s="439"/>
    </row>
    <row r="19" spans="1:7">
      <c r="A19" s="60"/>
      <c r="B19" s="60"/>
      <c r="C19" s="60"/>
      <c r="D19" s="60"/>
      <c r="E19" s="437"/>
      <c r="F19" s="438"/>
      <c r="G19" s="439"/>
    </row>
    <row r="20" spans="1:7">
      <c r="A20" s="60"/>
      <c r="B20" s="60"/>
      <c r="C20" s="60"/>
      <c r="D20" s="60"/>
      <c r="E20" s="437"/>
      <c r="F20" s="438"/>
      <c r="G20" s="439"/>
    </row>
    <row r="21" spans="1:7">
      <c r="A21" s="60"/>
      <c r="B21" s="60"/>
      <c r="C21" s="60"/>
      <c r="D21" s="60"/>
      <c r="E21" s="437"/>
      <c r="F21" s="438"/>
      <c r="G21" s="439"/>
    </row>
    <row r="22" spans="1:7">
      <c r="A22" s="60"/>
      <c r="B22" s="60"/>
      <c r="C22" s="60"/>
      <c r="D22" s="60"/>
      <c r="E22" s="437"/>
      <c r="F22" s="438"/>
      <c r="G22" s="439"/>
    </row>
    <row r="23" spans="1:7">
      <c r="A23" s="60"/>
      <c r="B23" s="60"/>
      <c r="C23" s="60"/>
      <c r="D23" s="60"/>
      <c r="E23" s="437"/>
      <c r="F23" s="438"/>
      <c r="G23" s="439"/>
    </row>
    <row r="24" spans="1:7">
      <c r="A24" s="60"/>
      <c r="B24" s="60"/>
      <c r="C24" s="60"/>
      <c r="D24" s="60"/>
      <c r="E24" s="437"/>
      <c r="F24" s="438"/>
      <c r="G24" s="439"/>
    </row>
    <row r="25" spans="1:7">
      <c r="A25" s="60"/>
      <c r="B25" s="60"/>
      <c r="C25" s="60"/>
      <c r="D25" s="60"/>
      <c r="E25" s="437"/>
      <c r="F25" s="438"/>
      <c r="G25" s="439"/>
    </row>
    <row r="26" spans="1:7">
      <c r="A26" s="60"/>
      <c r="B26" s="60"/>
      <c r="C26" s="60"/>
      <c r="D26" s="60"/>
      <c r="E26" s="437"/>
      <c r="F26" s="438"/>
      <c r="G26" s="439"/>
    </row>
    <row r="27" spans="1:7">
      <c r="A27" s="60"/>
      <c r="B27" s="60"/>
      <c r="C27" s="60"/>
      <c r="D27" s="60"/>
      <c r="E27" s="437"/>
      <c r="F27" s="438"/>
      <c r="G27" s="439"/>
    </row>
    <row r="28" spans="1:7">
      <c r="A28" s="60"/>
      <c r="B28" s="60"/>
      <c r="C28" s="60"/>
      <c r="D28" s="60"/>
      <c r="E28" s="437"/>
      <c r="F28" s="438"/>
      <c r="G28" s="439"/>
    </row>
    <row r="29" spans="1:7">
      <c r="A29" s="60"/>
      <c r="B29" s="60"/>
      <c r="C29" s="60"/>
      <c r="D29" s="60"/>
      <c r="E29" s="437"/>
      <c r="F29" s="438"/>
      <c r="G29" s="439"/>
    </row>
    <row r="30" spans="1:7">
      <c r="A30" s="60"/>
      <c r="B30" s="60"/>
      <c r="C30" s="60"/>
      <c r="D30" s="60"/>
      <c r="E30" s="437"/>
      <c r="F30" s="438"/>
      <c r="G30" s="439"/>
    </row>
    <row r="31" spans="1:7">
      <c r="A31" s="60"/>
      <c r="B31" s="60"/>
      <c r="C31" s="60"/>
      <c r="D31" s="60"/>
      <c r="E31" s="437"/>
      <c r="F31" s="438"/>
      <c r="G31" s="439"/>
    </row>
    <row r="32" spans="1:7">
      <c r="A32" s="60"/>
      <c r="B32" s="60"/>
      <c r="C32" s="60"/>
      <c r="D32" s="60"/>
      <c r="E32" s="437"/>
      <c r="F32" s="438"/>
      <c r="G32" s="439"/>
    </row>
    <row r="33" spans="1:7">
      <c r="A33" s="60"/>
      <c r="B33" s="60"/>
      <c r="C33" s="60"/>
      <c r="D33" s="60"/>
      <c r="E33" s="437"/>
      <c r="F33" s="438"/>
      <c r="G33" s="439"/>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C9:C33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8" zoomScale="80" zoomScaleNormal="80" workbookViewId="0">
      <selection activeCell="C44" sqref="C44"/>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46" t="s">
        <v>302</v>
      </c>
      <c r="J2" s="447"/>
      <c r="K2" s="447"/>
      <c r="L2" s="447"/>
      <c r="M2" s="447"/>
      <c r="N2" s="447"/>
      <c r="O2" s="447"/>
      <c r="P2" s="447"/>
      <c r="Q2" s="447"/>
      <c r="R2" s="447"/>
      <c r="S2" s="447"/>
      <c r="T2" s="447"/>
      <c r="U2" s="448"/>
    </row>
    <row r="3" spans="1:21" ht="13.5" customHeight="1" outlineLevel="1" thickBot="1">
      <c r="A3" s="3"/>
      <c r="B3" s="7"/>
      <c r="F3" s="24"/>
      <c r="G3" s="10"/>
      <c r="I3" s="449" t="s">
        <v>303</v>
      </c>
      <c r="J3" s="450"/>
      <c r="K3" s="450"/>
      <c r="L3" s="450"/>
      <c r="M3" s="450"/>
      <c r="N3" s="451"/>
      <c r="O3" s="1"/>
      <c r="P3" s="455" t="s">
        <v>304</v>
      </c>
      <c r="Q3" s="456"/>
      <c r="R3" s="456"/>
      <c r="S3" s="456"/>
      <c r="T3" s="456"/>
      <c r="U3" s="457"/>
    </row>
    <row r="4" spans="1:21" ht="56.25" customHeight="1" outlineLevel="1">
      <c r="A4" s="31" t="s">
        <v>145</v>
      </c>
      <c r="B4" s="86" t="s">
        <v>305</v>
      </c>
      <c r="E4" s="53" t="s">
        <v>306</v>
      </c>
      <c r="F4" s="91">
        <v>45632</v>
      </c>
      <c r="G4" s="28"/>
      <c r="H4" s="10"/>
      <c r="I4" s="452"/>
      <c r="J4" s="453"/>
      <c r="K4" s="453"/>
      <c r="L4" s="453"/>
      <c r="M4" s="453"/>
      <c r="N4" s="454"/>
      <c r="P4" s="458"/>
      <c r="Q4" s="459"/>
      <c r="R4" s="459"/>
      <c r="S4" s="459"/>
      <c r="T4" s="459"/>
      <c r="U4" s="460"/>
    </row>
    <row r="5" spans="1:21" outlineLevel="1">
      <c r="A5" s="13" t="s">
        <v>307</v>
      </c>
      <c r="B5" s="88" t="s">
        <v>308</v>
      </c>
      <c r="E5" s="14"/>
      <c r="H5" s="10"/>
      <c r="I5" s="461" t="s">
        <v>141</v>
      </c>
      <c r="J5" s="462"/>
      <c r="K5" s="462"/>
      <c r="L5" s="462"/>
      <c r="M5" s="462"/>
      <c r="N5" s="463"/>
      <c r="P5" s="461" t="s">
        <v>141</v>
      </c>
      <c r="Q5" s="462"/>
      <c r="R5" s="462"/>
      <c r="S5" s="462"/>
      <c r="T5" s="462"/>
      <c r="U5" s="463"/>
    </row>
    <row r="6" spans="1:21" outlineLevel="1">
      <c r="A6" s="13" t="s">
        <v>309</v>
      </c>
      <c r="B6" s="88" t="s">
        <v>310</v>
      </c>
      <c r="E6" s="53" t="s">
        <v>311</v>
      </c>
      <c r="F6" s="90" t="s">
        <v>312</v>
      </c>
      <c r="H6" s="10"/>
      <c r="I6" s="464"/>
      <c r="J6" s="465"/>
      <c r="K6" s="465"/>
      <c r="L6" s="465"/>
      <c r="M6" s="465"/>
      <c r="N6" s="466"/>
      <c r="P6" s="464"/>
      <c r="Q6" s="465"/>
      <c r="R6" s="465"/>
      <c r="S6" s="465"/>
      <c r="T6" s="465"/>
      <c r="U6" s="466"/>
    </row>
    <row r="7" spans="1:21" outlineLevel="1">
      <c r="A7" s="13" t="s">
        <v>313</v>
      </c>
      <c r="B7" s="88" t="s">
        <v>152</v>
      </c>
      <c r="E7" s="14"/>
      <c r="H7" s="10"/>
      <c r="I7" s="464"/>
      <c r="J7" s="465"/>
      <c r="K7" s="465"/>
      <c r="L7" s="465"/>
      <c r="M7" s="465"/>
      <c r="N7" s="466"/>
      <c r="P7" s="464"/>
      <c r="Q7" s="465"/>
      <c r="R7" s="465"/>
      <c r="S7" s="465"/>
      <c r="T7" s="465"/>
      <c r="U7" s="466"/>
    </row>
    <row r="8" spans="1:21" ht="41" outlineLevel="1" thickBot="1">
      <c r="A8" s="34" t="s">
        <v>314</v>
      </c>
      <c r="B8" s="89" t="s">
        <v>315</v>
      </c>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316</v>
      </c>
      <c r="B10" s="35">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317</v>
      </c>
      <c r="B12" s="26" t="s">
        <v>318</v>
      </c>
      <c r="C12" s="26" t="s">
        <v>319</v>
      </c>
      <c r="D12" s="26" t="s">
        <v>320</v>
      </c>
      <c r="E12" s="26" t="s">
        <v>321</v>
      </c>
      <c r="F12" s="26" t="s">
        <v>322</v>
      </c>
      <c r="G12" s="26" t="s">
        <v>323</v>
      </c>
      <c r="I12" s="464"/>
      <c r="J12" s="465"/>
      <c r="K12" s="465"/>
      <c r="L12" s="465"/>
      <c r="M12" s="465"/>
      <c r="N12" s="466"/>
      <c r="P12" s="464"/>
      <c r="Q12" s="465"/>
      <c r="R12" s="465"/>
      <c r="S12" s="465"/>
      <c r="T12" s="465"/>
      <c r="U12" s="466"/>
    </row>
    <row r="13" spans="1:21" outlineLevel="1">
      <c r="A13" s="58">
        <v>2035</v>
      </c>
      <c r="B13" s="21">
        <f t="shared" ref="B13:B18" si="0">INDEX($E$204:$AW$204,1,MATCH($A13,$E$53:$BB$53,0))</f>
        <v>-27715.177397279334</v>
      </c>
      <c r="C13" s="21">
        <f>B13-Baseline!B13</f>
        <v>0</v>
      </c>
      <c r="D13" s="21">
        <f t="shared" ref="D13:D18" si="1">INDEX($E$205:$AW$205,1,MATCH($A13,$E$53:$BB$53,0))</f>
        <v>-27715.177397279334</v>
      </c>
      <c r="E13" s="21">
        <f>D13-Baseline!D13</f>
        <v>0</v>
      </c>
      <c r="F13" s="21">
        <f t="shared" ref="F13:F18" si="2">INDEX($E$206:$AW$206,1,MATCH($A13,$E$53:$BB$53,0))</f>
        <v>-27715.177397279334</v>
      </c>
      <c r="G13" s="21">
        <f>F13-Baseline!F13</f>
        <v>0</v>
      </c>
      <c r="H13" s="298"/>
      <c r="I13" s="464"/>
      <c r="J13" s="465"/>
      <c r="K13" s="465"/>
      <c r="L13" s="465"/>
      <c r="M13" s="465"/>
      <c r="N13" s="466"/>
      <c r="P13" s="464"/>
      <c r="Q13" s="465"/>
      <c r="R13" s="465"/>
      <c r="S13" s="465"/>
      <c r="T13" s="465"/>
      <c r="U13" s="466"/>
    </row>
    <row r="14" spans="1:21" outlineLevel="1">
      <c r="A14" s="58">
        <v>2040</v>
      </c>
      <c r="B14" s="21">
        <f t="shared" si="0"/>
        <v>-40740.536040109291</v>
      </c>
      <c r="C14" s="21">
        <f>B14-Baseline!B14</f>
        <v>0</v>
      </c>
      <c r="D14" s="21">
        <f t="shared" si="1"/>
        <v>-40740.536040109291</v>
      </c>
      <c r="E14" s="21">
        <f>D14-Baseline!D14</f>
        <v>0</v>
      </c>
      <c r="F14" s="21">
        <f t="shared" si="2"/>
        <v>-40740.536040109291</v>
      </c>
      <c r="G14" s="21">
        <f>F14-Baseline!F14</f>
        <v>0</v>
      </c>
      <c r="I14" s="464"/>
      <c r="J14" s="465"/>
      <c r="K14" s="465"/>
      <c r="L14" s="465"/>
      <c r="M14" s="465"/>
      <c r="N14" s="466"/>
      <c r="P14" s="464"/>
      <c r="Q14" s="465"/>
      <c r="R14" s="465"/>
      <c r="S14" s="465"/>
      <c r="T14" s="465"/>
      <c r="U14" s="466"/>
    </row>
    <row r="15" spans="1:21" outlineLevel="1">
      <c r="A15" s="58">
        <v>2045</v>
      </c>
      <c r="B15" s="21">
        <f t="shared" si="0"/>
        <v>-43170.4058800649</v>
      </c>
      <c r="C15" s="21">
        <f>B15-Baseline!B15</f>
        <v>0</v>
      </c>
      <c r="D15" s="21">
        <f t="shared" si="1"/>
        <v>-43170.4058800649</v>
      </c>
      <c r="E15" s="21">
        <f>D15-Baseline!D15</f>
        <v>0</v>
      </c>
      <c r="F15" s="21">
        <f t="shared" si="2"/>
        <v>-43170.4058800649</v>
      </c>
      <c r="G15" s="21">
        <f>F15-Baseline!F15</f>
        <v>0</v>
      </c>
      <c r="I15" s="464"/>
      <c r="J15" s="465"/>
      <c r="K15" s="465"/>
      <c r="L15" s="465"/>
      <c r="M15" s="465"/>
      <c r="N15" s="466"/>
      <c r="P15" s="464"/>
      <c r="Q15" s="465"/>
      <c r="R15" s="465"/>
      <c r="S15" s="465"/>
      <c r="T15" s="465"/>
      <c r="U15" s="466"/>
    </row>
    <row r="16" spans="1:21" outlineLevel="1">
      <c r="A16" s="58">
        <v>2050</v>
      </c>
      <c r="B16" s="21">
        <f t="shared" si="0"/>
        <v>-43170.4058800649</v>
      </c>
      <c r="C16" s="21">
        <f>B16-Baseline!B16</f>
        <v>0</v>
      </c>
      <c r="D16" s="21">
        <f t="shared" si="1"/>
        <v>-43170.4058800649</v>
      </c>
      <c r="E16" s="21">
        <f>D16-Baseline!D16</f>
        <v>0</v>
      </c>
      <c r="F16" s="21">
        <f t="shared" si="2"/>
        <v>-43170.4058800649</v>
      </c>
      <c r="G16" s="21">
        <f>F16-Baseline!F16</f>
        <v>0</v>
      </c>
      <c r="I16" s="464"/>
      <c r="J16" s="465"/>
      <c r="K16" s="465"/>
      <c r="L16" s="465"/>
      <c r="M16" s="465"/>
      <c r="N16" s="466"/>
      <c r="P16" s="464"/>
      <c r="Q16" s="465"/>
      <c r="R16" s="465"/>
      <c r="S16" s="465"/>
      <c r="T16" s="465"/>
      <c r="U16" s="466"/>
    </row>
    <row r="17" spans="1:21" outlineLevel="1">
      <c r="A17" s="58">
        <v>2060</v>
      </c>
      <c r="B17" s="21">
        <f t="shared" si="0"/>
        <v>-43170.4058800649</v>
      </c>
      <c r="C17" s="21">
        <f>B17-Baseline!B17</f>
        <v>0</v>
      </c>
      <c r="D17" s="21">
        <f t="shared" si="1"/>
        <v>-43170.4058800649</v>
      </c>
      <c r="E17" s="21">
        <f>D17-Baseline!D17</f>
        <v>0</v>
      </c>
      <c r="F17" s="21">
        <f t="shared" si="2"/>
        <v>-43170.4058800649</v>
      </c>
      <c r="G17" s="21">
        <f>F17-Baseline!F17</f>
        <v>0</v>
      </c>
      <c r="I17" s="464"/>
      <c r="J17" s="465"/>
      <c r="K17" s="465"/>
      <c r="L17" s="465"/>
      <c r="M17" s="465"/>
      <c r="N17" s="466"/>
      <c r="P17" s="464"/>
      <c r="Q17" s="465"/>
      <c r="R17" s="465"/>
      <c r="S17" s="465"/>
      <c r="T17" s="465"/>
      <c r="U17" s="466"/>
    </row>
    <row r="18" spans="1:21" outlineLevel="1">
      <c r="A18" s="58">
        <v>2070</v>
      </c>
      <c r="B18" s="21">
        <f t="shared" si="0"/>
        <v>-43170.4058800649</v>
      </c>
      <c r="C18" s="21">
        <f>B18-Baseline!B18</f>
        <v>0</v>
      </c>
      <c r="D18" s="21">
        <f t="shared" si="1"/>
        <v>-43170.4058800649</v>
      </c>
      <c r="E18" s="21">
        <f>D18-Baseline!D18</f>
        <v>0</v>
      </c>
      <c r="F18" s="21">
        <f t="shared" si="2"/>
        <v>-43170.4058800649</v>
      </c>
      <c r="G18" s="21">
        <f>F18-Baseline!F18</f>
        <v>0</v>
      </c>
      <c r="I18" s="467"/>
      <c r="J18" s="468"/>
      <c r="K18" s="468"/>
      <c r="L18" s="468"/>
      <c r="M18" s="468"/>
      <c r="N18" s="469"/>
      <c r="P18" s="467"/>
      <c r="Q18" s="468"/>
      <c r="R18" s="468"/>
      <c r="S18" s="468"/>
      <c r="T18" s="468"/>
      <c r="U18" s="469"/>
    </row>
    <row r="19" spans="1:21" ht="14" outlineLevel="1" thickBot="1">
      <c r="A19" s="473"/>
      <c r="B19" s="473"/>
      <c r="I19" s="250"/>
      <c r="J19" s="251"/>
      <c r="K19" s="251"/>
      <c r="L19" s="251"/>
      <c r="M19" s="251"/>
      <c r="N19" s="251"/>
      <c r="P19" s="249"/>
      <c r="Q19" s="249"/>
      <c r="R19" s="249"/>
      <c r="S19" s="249"/>
      <c r="T19" s="249"/>
      <c r="U19" s="232"/>
    </row>
    <row r="20" spans="1:21" ht="26.25" customHeight="1" outlineLevel="1">
      <c r="A20" s="54" t="s">
        <v>324</v>
      </c>
      <c r="B20" s="55">
        <v>0.33700000000000002</v>
      </c>
      <c r="E20" s="154"/>
      <c r="I20" s="470" t="s">
        <v>325</v>
      </c>
      <c r="J20" s="471"/>
      <c r="K20" s="471"/>
      <c r="L20" s="471"/>
      <c r="M20" s="471"/>
      <c r="N20" s="472"/>
      <c r="P20" s="470" t="s">
        <v>326</v>
      </c>
      <c r="Q20" s="471"/>
      <c r="R20" s="471"/>
      <c r="S20" s="471"/>
      <c r="T20" s="471"/>
      <c r="U20" s="472"/>
    </row>
    <row r="21" spans="1:21" ht="12.75" customHeight="1" outlineLevel="1">
      <c r="A21" s="154"/>
      <c r="B21" s="155"/>
      <c r="I21" s="461" t="s">
        <v>141</v>
      </c>
      <c r="J21" s="462"/>
      <c r="K21" s="462"/>
      <c r="L21" s="462"/>
      <c r="M21" s="462"/>
      <c r="N21" s="463"/>
      <c r="P21" s="461" t="s">
        <v>141</v>
      </c>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88" t="s">
        <v>327</v>
      </c>
      <c r="C23" s="489"/>
      <c r="D23" s="489"/>
      <c r="E23" s="489"/>
      <c r="F23" s="489"/>
      <c r="G23" s="490"/>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328</v>
      </c>
      <c r="I24" s="464"/>
      <c r="J24" s="465"/>
      <c r="K24" s="465"/>
      <c r="L24" s="465"/>
      <c r="M24" s="465"/>
      <c r="N24" s="466"/>
      <c r="P24" s="464"/>
      <c r="Q24" s="465"/>
      <c r="R24" s="465"/>
      <c r="S24" s="465"/>
      <c r="T24" s="465"/>
      <c r="U24" s="466"/>
    </row>
    <row r="25" spans="1:21" ht="14" outlineLevel="1" thickBot="1">
      <c r="B25" s="30" t="s">
        <v>329</v>
      </c>
      <c r="C25" s="30" t="s">
        <v>329</v>
      </c>
      <c r="D25" s="30" t="s">
        <v>329</v>
      </c>
      <c r="E25" s="30" t="s">
        <v>329</v>
      </c>
      <c r="F25" s="30" t="s">
        <v>329</v>
      </c>
      <c r="G25" s="30" t="s">
        <v>329</v>
      </c>
      <c r="I25" s="464"/>
      <c r="J25" s="465"/>
      <c r="K25" s="465"/>
      <c r="L25" s="465"/>
      <c r="M25" s="465"/>
      <c r="N25" s="466"/>
      <c r="P25" s="464"/>
      <c r="Q25" s="465"/>
      <c r="R25" s="465"/>
      <c r="S25" s="465"/>
      <c r="T25" s="465"/>
      <c r="U25" s="466"/>
    </row>
    <row r="26" spans="1:21" outlineLevel="1">
      <c r="A26" s="54" t="s">
        <v>330</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331</v>
      </c>
      <c r="B27" s="21">
        <f>E71+E77</f>
        <v>-3374.3356627256499</v>
      </c>
      <c r="C27" s="21">
        <f>F71+F77</f>
        <v>-3418.994415802747</v>
      </c>
      <c r="D27" s="21">
        <f>G71+G77</f>
        <v>-3451.3705481210131</v>
      </c>
      <c r="E27" s="21">
        <f>H71+H77</f>
        <v>-3483.4772446624506</v>
      </c>
      <c r="F27" s="21">
        <f>I71+I77</f>
        <v>-3527.1156819308094</v>
      </c>
      <c r="G27" s="21">
        <f>SUM(J71:BB71)+SUM(J77:BB77)</f>
        <v>-37445.027174188697</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332</v>
      </c>
      <c r="C30" s="310" t="s">
        <v>333</v>
      </c>
      <c r="D30" s="492" t="s">
        <v>300</v>
      </c>
      <c r="E30" s="493"/>
      <c r="F30" s="493"/>
      <c r="G30" s="494"/>
      <c r="I30" s="464"/>
      <c r="J30" s="465"/>
      <c r="K30" s="465"/>
      <c r="L30" s="465"/>
      <c r="M30" s="465"/>
      <c r="N30" s="466"/>
      <c r="P30" s="464"/>
      <c r="Q30" s="465"/>
      <c r="R30" s="465"/>
      <c r="S30" s="465"/>
      <c r="T30" s="465"/>
      <c r="U30" s="466"/>
    </row>
    <row r="31" spans="1:21" outlineLevel="1">
      <c r="A31" s="485" t="s">
        <v>334</v>
      </c>
      <c r="B31" s="311" t="s">
        <v>335</v>
      </c>
      <c r="C31" s="307"/>
      <c r="D31" s="444"/>
      <c r="E31" s="444"/>
      <c r="F31" s="444"/>
      <c r="G31" s="445"/>
      <c r="I31" s="464"/>
      <c r="J31" s="465"/>
      <c r="K31" s="465"/>
      <c r="L31" s="465"/>
      <c r="M31" s="465"/>
      <c r="N31" s="466"/>
      <c r="P31" s="464"/>
      <c r="Q31" s="465"/>
      <c r="R31" s="465"/>
      <c r="S31" s="465"/>
      <c r="T31" s="465"/>
      <c r="U31" s="466"/>
    </row>
    <row r="32" spans="1:21" outlineLevel="1">
      <c r="A32" s="485"/>
      <c r="B32" s="312"/>
      <c r="C32" s="252"/>
      <c r="D32" s="442"/>
      <c r="E32" s="442"/>
      <c r="F32" s="442"/>
      <c r="G32" s="443"/>
      <c r="I32" s="464"/>
      <c r="J32" s="465"/>
      <c r="K32" s="465"/>
      <c r="L32" s="465"/>
      <c r="M32" s="465"/>
      <c r="N32" s="466"/>
      <c r="P32" s="464"/>
      <c r="Q32" s="465"/>
      <c r="R32" s="465"/>
      <c r="S32" s="465"/>
      <c r="T32" s="465"/>
      <c r="U32" s="466"/>
    </row>
    <row r="33" spans="1:21" outlineLevel="1">
      <c r="A33" s="485"/>
      <c r="B33" s="312"/>
      <c r="C33" s="252"/>
      <c r="D33" s="442"/>
      <c r="E33" s="442"/>
      <c r="F33" s="442"/>
      <c r="G33" s="443"/>
      <c r="I33" s="464"/>
      <c r="J33" s="465"/>
      <c r="K33" s="465"/>
      <c r="L33" s="465"/>
      <c r="M33" s="465"/>
      <c r="N33" s="466"/>
      <c r="P33" s="464"/>
      <c r="Q33" s="465"/>
      <c r="R33" s="465"/>
      <c r="S33" s="465"/>
      <c r="T33" s="465"/>
      <c r="U33" s="466"/>
    </row>
    <row r="34" spans="1:21" outlineLevel="1">
      <c r="A34" s="485"/>
      <c r="B34" s="312"/>
      <c r="C34" s="252"/>
      <c r="D34" s="442"/>
      <c r="E34" s="442"/>
      <c r="F34" s="442"/>
      <c r="G34" s="443"/>
      <c r="I34" s="464"/>
      <c r="J34" s="465"/>
      <c r="K34" s="465"/>
      <c r="L34" s="465"/>
      <c r="M34" s="465"/>
      <c r="N34" s="466"/>
      <c r="P34" s="464"/>
      <c r="Q34" s="465"/>
      <c r="R34" s="465"/>
      <c r="S34" s="465"/>
      <c r="T34" s="465"/>
      <c r="U34" s="466"/>
    </row>
    <row r="35" spans="1:21" outlineLevel="1">
      <c r="A35" s="485"/>
      <c r="B35" s="312"/>
      <c r="C35" s="252"/>
      <c r="D35" s="442"/>
      <c r="E35" s="442"/>
      <c r="F35" s="442"/>
      <c r="G35" s="443"/>
      <c r="I35" s="464"/>
      <c r="J35" s="465"/>
      <c r="K35" s="465"/>
      <c r="L35" s="465"/>
      <c r="M35" s="465"/>
      <c r="N35" s="466"/>
      <c r="P35" s="464"/>
      <c r="Q35" s="465"/>
      <c r="R35" s="465"/>
      <c r="S35" s="465"/>
      <c r="T35" s="465"/>
      <c r="U35" s="466"/>
    </row>
    <row r="36" spans="1:21" outlineLevel="1">
      <c r="A36" s="485"/>
      <c r="B36" s="312"/>
      <c r="C36" s="252"/>
      <c r="D36" s="442"/>
      <c r="E36" s="442"/>
      <c r="F36" s="442"/>
      <c r="G36" s="443"/>
      <c r="I36" s="464"/>
      <c r="J36" s="465"/>
      <c r="K36" s="465"/>
      <c r="L36" s="465"/>
      <c r="M36" s="465"/>
      <c r="N36" s="466"/>
      <c r="P36" s="464"/>
      <c r="Q36" s="465"/>
      <c r="R36" s="465"/>
      <c r="S36" s="465"/>
      <c r="T36" s="465"/>
      <c r="U36" s="466"/>
    </row>
    <row r="37" spans="1:21" outlineLevel="1">
      <c r="A37" s="485"/>
      <c r="B37" s="312"/>
      <c r="C37" s="252"/>
      <c r="D37" s="442"/>
      <c r="E37" s="442"/>
      <c r="F37" s="442"/>
      <c r="G37" s="443"/>
      <c r="I37" s="464"/>
      <c r="J37" s="465"/>
      <c r="K37" s="465"/>
      <c r="L37" s="465"/>
      <c r="M37" s="465"/>
      <c r="N37" s="466"/>
      <c r="P37" s="464"/>
      <c r="Q37" s="465"/>
      <c r="R37" s="465"/>
      <c r="S37" s="465"/>
      <c r="T37" s="465"/>
      <c r="U37" s="466"/>
    </row>
    <row r="38" spans="1:21" outlineLevel="1">
      <c r="A38" s="485"/>
      <c r="B38" s="312"/>
      <c r="C38" s="252"/>
      <c r="D38" s="442"/>
      <c r="E38" s="442"/>
      <c r="F38" s="442"/>
      <c r="G38" s="443"/>
      <c r="I38" s="464"/>
      <c r="J38" s="465"/>
      <c r="K38" s="465"/>
      <c r="L38" s="465"/>
      <c r="M38" s="465"/>
      <c r="N38" s="466"/>
      <c r="P38" s="464"/>
      <c r="Q38" s="465"/>
      <c r="R38" s="465"/>
      <c r="S38" s="465"/>
      <c r="T38" s="465"/>
      <c r="U38" s="466"/>
    </row>
    <row r="39" spans="1:21" outlineLevel="1">
      <c r="A39" s="485"/>
      <c r="B39" s="312"/>
      <c r="C39" s="252"/>
      <c r="D39" s="442"/>
      <c r="E39" s="442"/>
      <c r="F39" s="442"/>
      <c r="G39" s="443"/>
      <c r="I39" s="464"/>
      <c r="J39" s="465"/>
      <c r="K39" s="465"/>
      <c r="L39" s="465"/>
      <c r="M39" s="465"/>
      <c r="N39" s="466"/>
      <c r="P39" s="464"/>
      <c r="Q39" s="465"/>
      <c r="R39" s="465"/>
      <c r="S39" s="465"/>
      <c r="T39" s="465"/>
      <c r="U39" s="466"/>
    </row>
    <row r="40" spans="1:21" ht="14" outlineLevel="1" thickBot="1">
      <c r="A40" s="486"/>
      <c r="B40" s="313"/>
      <c r="C40" s="314"/>
      <c r="D40" s="495"/>
      <c r="E40" s="495"/>
      <c r="F40" s="495"/>
      <c r="G40" s="496"/>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336</v>
      </c>
    </row>
    <row r="49" spans="1:54" ht="15" outlineLevel="1">
      <c r="A49" s="12"/>
    </row>
    <row r="50" spans="1:54" ht="14" outlineLevel="1" thickBot="1">
      <c r="A50" s="4" t="s">
        <v>337</v>
      </c>
    </row>
    <row r="51" spans="1:54" outlineLevel="2">
      <c r="B51" s="19"/>
      <c r="C51" s="19"/>
      <c r="D51" s="19"/>
      <c r="E51" s="497" t="s">
        <v>247</v>
      </c>
      <c r="F51" s="487"/>
      <c r="G51" s="487"/>
      <c r="H51" s="487"/>
      <c r="I51" s="487"/>
      <c r="J51" s="487" t="s">
        <v>248</v>
      </c>
      <c r="K51" s="487"/>
      <c r="L51" s="487"/>
      <c r="M51" s="487"/>
      <c r="N51" s="487"/>
      <c r="O51" s="487" t="s">
        <v>249</v>
      </c>
      <c r="P51" s="487"/>
      <c r="Q51" s="487"/>
      <c r="R51" s="487"/>
      <c r="S51" s="487"/>
      <c r="T51" s="487" t="s">
        <v>250</v>
      </c>
      <c r="U51" s="487"/>
      <c r="V51" s="487"/>
      <c r="W51" s="487"/>
      <c r="X51" s="487"/>
      <c r="Y51" s="487" t="s">
        <v>338</v>
      </c>
      <c r="Z51" s="487"/>
      <c r="AA51" s="487"/>
      <c r="AB51" s="487"/>
      <c r="AC51" s="487"/>
      <c r="AD51" s="487" t="s">
        <v>339</v>
      </c>
      <c r="AE51" s="487"/>
      <c r="AF51" s="487"/>
      <c r="AG51" s="487"/>
      <c r="AH51" s="487"/>
      <c r="AI51" s="487" t="s">
        <v>340</v>
      </c>
      <c r="AJ51" s="487"/>
      <c r="AK51" s="487"/>
      <c r="AL51" s="487"/>
      <c r="AM51" s="487"/>
      <c r="AN51" s="487" t="s">
        <v>341</v>
      </c>
      <c r="AO51" s="487"/>
      <c r="AP51" s="487"/>
      <c r="AQ51" s="487"/>
      <c r="AR51" s="487"/>
      <c r="AS51" s="487" t="s">
        <v>342</v>
      </c>
      <c r="AT51" s="487"/>
      <c r="AU51" s="487"/>
      <c r="AV51" s="487"/>
      <c r="AW51" s="487"/>
      <c r="AX51" s="487" t="s">
        <v>343</v>
      </c>
      <c r="AY51" s="487"/>
      <c r="AZ51" s="487"/>
      <c r="BA51" s="487"/>
      <c r="BB51" s="491"/>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332</v>
      </c>
      <c r="C53" s="19" t="s">
        <v>344</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74" t="s">
        <v>345</v>
      </c>
      <c r="B54" s="127"/>
      <c r="C54" s="127"/>
      <c r="D54" s="124" t="s">
        <v>346</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75"/>
      <c r="B55" s="36"/>
      <c r="C55" s="121"/>
      <c r="D55" s="2" t="s">
        <v>346</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75"/>
      <c r="B56" s="36"/>
      <c r="C56" s="121"/>
      <c r="D56" s="2" t="s">
        <v>346</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75"/>
      <c r="B57" s="36"/>
      <c r="C57" s="121"/>
      <c r="D57" s="2" t="s">
        <v>346</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75"/>
      <c r="B58" s="36"/>
      <c r="C58" s="121"/>
      <c r="D58" s="2" t="s">
        <v>346</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75"/>
      <c r="B59" s="36"/>
      <c r="C59" s="121"/>
      <c r="D59" s="2" t="s">
        <v>346</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75"/>
      <c r="B60" s="36"/>
      <c r="C60" s="121"/>
      <c r="D60" s="2" t="s">
        <v>346</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75"/>
      <c r="B61" s="36"/>
      <c r="C61" s="121"/>
      <c r="D61" s="2" t="s">
        <v>346</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75"/>
      <c r="B62" s="36"/>
      <c r="C62" s="121"/>
      <c r="D62" s="2" t="s">
        <v>346</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75"/>
      <c r="B63" s="36"/>
      <c r="C63" s="121"/>
      <c r="D63" s="2" t="s">
        <v>346</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76"/>
      <c r="B64" s="122" t="s">
        <v>347</v>
      </c>
      <c r="C64" s="296" t="s">
        <v>348</v>
      </c>
      <c r="D64" s="123" t="s">
        <v>346</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82" t="s">
        <v>349</v>
      </c>
      <c r="B66" s="266"/>
      <c r="C66" s="267"/>
      <c r="D66" s="268" t="s">
        <v>346</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83"/>
      <c r="B67" s="252"/>
      <c r="C67" s="267"/>
      <c r="D67" s="269" t="s">
        <v>346</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83"/>
      <c r="B68" s="252"/>
      <c r="C68" s="267"/>
      <c r="D68" s="269" t="s">
        <v>346</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83"/>
      <c r="B69" s="252"/>
      <c r="C69" s="267"/>
      <c r="D69" s="269" t="s">
        <v>346</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83"/>
      <c r="B70" s="252"/>
      <c r="C70" s="267"/>
      <c r="D70" s="269" t="s">
        <v>346</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84"/>
      <c r="B71" s="122" t="s">
        <v>350</v>
      </c>
      <c r="C71" s="123"/>
      <c r="D71" s="270" t="s">
        <v>346</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82" t="s">
        <v>351</v>
      </c>
      <c r="B75" s="127" t="s">
        <v>352</v>
      </c>
      <c r="C75" s="274"/>
      <c r="D75" s="124" t="s">
        <v>346</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83"/>
      <c r="B76" s="121"/>
      <c r="C76" s="272"/>
      <c r="D76" s="2" t="s">
        <v>346</v>
      </c>
      <c r="E76" s="317">
        <v>-3374.3356627256499</v>
      </c>
      <c r="F76" s="317">
        <v>-3418.994415802747</v>
      </c>
      <c r="G76" s="317">
        <v>-3451.3705481210131</v>
      </c>
      <c r="H76" s="317">
        <v>-3483.4772446624506</v>
      </c>
      <c r="I76" s="317">
        <v>-3527.1156819308094</v>
      </c>
      <c r="J76" s="317">
        <v>-3570.3908869711272</v>
      </c>
      <c r="K76" s="317">
        <v>-3601.6155185598982</v>
      </c>
      <c r="L76" s="317">
        <v>-3644.2334566057966</v>
      </c>
      <c r="M76" s="317">
        <v>-3686.5060401722003</v>
      </c>
      <c r="N76" s="317">
        <v>-3716.8960738999895</v>
      </c>
      <c r="O76" s="317">
        <v>-3758.5448787625523</v>
      </c>
      <c r="P76" s="317">
        <v>-3799.8654653452422</v>
      </c>
      <c r="Q76" s="317">
        <v>-3840.8635479872705</v>
      </c>
      <c r="R76" s="317">
        <v>-3892.89430564349</v>
      </c>
      <c r="S76" s="317">
        <v>-3933.217000241129</v>
      </c>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84"/>
      <c r="B77" s="273" t="s">
        <v>353</v>
      </c>
      <c r="C77" s="271"/>
      <c r="D77" s="123" t="s">
        <v>346</v>
      </c>
      <c r="E77" s="23">
        <f t="shared" ref="E77:AJ77" si="5">SUM(E75:E76)</f>
        <v>-3374.3356627256499</v>
      </c>
      <c r="F77" s="23">
        <f t="shared" si="5"/>
        <v>-3418.994415802747</v>
      </c>
      <c r="G77" s="23">
        <f t="shared" si="5"/>
        <v>-3451.3705481210131</v>
      </c>
      <c r="H77" s="23">
        <f t="shared" si="5"/>
        <v>-3483.4772446624506</v>
      </c>
      <c r="I77" s="23">
        <f t="shared" si="5"/>
        <v>-3527.1156819308094</v>
      </c>
      <c r="J77" s="23">
        <f t="shared" si="5"/>
        <v>-3570.3908869711272</v>
      </c>
      <c r="K77" s="23">
        <f t="shared" si="5"/>
        <v>-3601.6155185598982</v>
      </c>
      <c r="L77" s="23">
        <f t="shared" si="5"/>
        <v>-3644.2334566057966</v>
      </c>
      <c r="M77" s="23">
        <f t="shared" si="5"/>
        <v>-3686.5060401722003</v>
      </c>
      <c r="N77" s="23">
        <f t="shared" si="5"/>
        <v>-3716.8960738999895</v>
      </c>
      <c r="O77" s="23">
        <f t="shared" si="5"/>
        <v>-3758.5448787625523</v>
      </c>
      <c r="P77" s="23">
        <f t="shared" si="5"/>
        <v>-3799.8654653452422</v>
      </c>
      <c r="Q77" s="23">
        <f t="shared" si="5"/>
        <v>-3840.8635479872705</v>
      </c>
      <c r="R77" s="23">
        <f t="shared" si="5"/>
        <v>-3892.89430564349</v>
      </c>
      <c r="S77" s="23">
        <f t="shared" si="5"/>
        <v>-3933.217000241129</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354</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355</v>
      </c>
      <c r="C81" s="6" t="s">
        <v>356</v>
      </c>
      <c r="D81" t="s">
        <v>357</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358</v>
      </c>
      <c r="C82" t="s">
        <v>359</v>
      </c>
      <c r="D82" t="s">
        <v>346</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360</v>
      </c>
      <c r="C83" t="s">
        <v>361</v>
      </c>
      <c r="D83" t="s">
        <v>346</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362</v>
      </c>
      <c r="C84" t="s">
        <v>363</v>
      </c>
      <c r="D84" t="s">
        <v>346</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364</v>
      </c>
      <c r="C85" t="s">
        <v>365</v>
      </c>
      <c r="D85" t="s">
        <v>346</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366</v>
      </c>
      <c r="C86" t="s">
        <v>367</v>
      </c>
      <c r="D86" t="s">
        <v>346</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368</v>
      </c>
      <c r="C87" t="s">
        <v>369</v>
      </c>
      <c r="D87" t="s">
        <v>346</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370</v>
      </c>
      <c r="C88" t="s">
        <v>371</v>
      </c>
      <c r="D88" t="s">
        <v>346</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372</v>
      </c>
      <c r="C89" t="s">
        <v>373</v>
      </c>
      <c r="D89" t="s">
        <v>346</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374</v>
      </c>
      <c r="C90" t="s">
        <v>375</v>
      </c>
      <c r="D90" t="s">
        <v>346</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376</v>
      </c>
      <c r="C91" t="s">
        <v>377</v>
      </c>
      <c r="D91" t="s">
        <v>346</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378</v>
      </c>
      <c r="C92" t="s">
        <v>379</v>
      </c>
      <c r="D92" t="s">
        <v>346</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380</v>
      </c>
      <c r="C93" t="s">
        <v>381</v>
      </c>
      <c r="D93" t="s">
        <v>346</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382</v>
      </c>
      <c r="C94" t="s">
        <v>383</v>
      </c>
      <c r="D94" t="s">
        <v>346</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384</v>
      </c>
      <c r="C95" t="s">
        <v>385</v>
      </c>
      <c r="D95" t="s">
        <v>346</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386</v>
      </c>
      <c r="C96" t="s">
        <v>387</v>
      </c>
      <c r="D96" t="s">
        <v>346</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388</v>
      </c>
      <c r="C97" t="s">
        <v>389</v>
      </c>
      <c r="D97" t="s">
        <v>346</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390</v>
      </c>
      <c r="C98" t="s">
        <v>391</v>
      </c>
      <c r="D98" t="s">
        <v>346</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392</v>
      </c>
      <c r="C99" t="s">
        <v>393</v>
      </c>
      <c r="D99" t="s">
        <v>346</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394</v>
      </c>
      <c r="C100" t="s">
        <v>395</v>
      </c>
      <c r="D100" t="s">
        <v>346</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396</v>
      </c>
      <c r="C101" t="s">
        <v>397</v>
      </c>
      <c r="D101" t="s">
        <v>346</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398</v>
      </c>
      <c r="C102" t="s">
        <v>399</v>
      </c>
      <c r="D102" t="s">
        <v>346</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400</v>
      </c>
      <c r="C103" t="s">
        <v>401</v>
      </c>
      <c r="D103" t="s">
        <v>346</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402</v>
      </c>
      <c r="C104" t="s">
        <v>403</v>
      </c>
      <c r="D104" t="s">
        <v>346</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404</v>
      </c>
      <c r="C105" t="s">
        <v>405</v>
      </c>
      <c r="D105" t="s">
        <v>346</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406</v>
      </c>
      <c r="C106" t="s">
        <v>407</v>
      </c>
      <c r="D106" t="s">
        <v>346</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408</v>
      </c>
      <c r="C107" t="s">
        <v>409</v>
      </c>
      <c r="D107" t="s">
        <v>346</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410</v>
      </c>
      <c r="C128" t="s">
        <v>411</v>
      </c>
      <c r="D128" t="s">
        <v>346</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412</v>
      </c>
      <c r="C129" t="s">
        <v>413</v>
      </c>
      <c r="D129" t="s">
        <v>346</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414</v>
      </c>
      <c r="C130" t="s">
        <v>415</v>
      </c>
      <c r="D130" t="s">
        <v>346</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416</v>
      </c>
      <c r="C131" t="s">
        <v>417</v>
      </c>
      <c r="D131" t="s">
        <v>346</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418</v>
      </c>
      <c r="C132" t="s">
        <v>419</v>
      </c>
      <c r="D132" t="s">
        <v>346</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420</v>
      </c>
      <c r="C133" s="7" t="s">
        <v>421</v>
      </c>
      <c r="D133" s="7" t="s">
        <v>346</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422</v>
      </c>
      <c r="C134" s="143"/>
      <c r="D134" s="243"/>
      <c r="E134" s="245">
        <f t="shared" ref="E134:AJ134" si="17">E83+E77+E71</f>
        <v>-3374.3356627256499</v>
      </c>
      <c r="F134" s="245">
        <f t="shared" si="17"/>
        <v>-3418.994415802747</v>
      </c>
      <c r="G134" s="245">
        <f t="shared" si="17"/>
        <v>-3451.3705481210131</v>
      </c>
      <c r="H134" s="245">
        <f t="shared" si="17"/>
        <v>-3483.4772446624506</v>
      </c>
      <c r="I134" s="245">
        <f t="shared" si="17"/>
        <v>-3527.1156819308094</v>
      </c>
      <c r="J134" s="245">
        <f t="shared" si="17"/>
        <v>-3570.3908869711272</v>
      </c>
      <c r="K134" s="245">
        <f t="shared" si="17"/>
        <v>-3601.6155185598982</v>
      </c>
      <c r="L134" s="245">
        <f t="shared" si="17"/>
        <v>-3644.2334566057966</v>
      </c>
      <c r="M134" s="245">
        <f t="shared" si="17"/>
        <v>-3686.5060401722003</v>
      </c>
      <c r="N134" s="245">
        <f t="shared" si="17"/>
        <v>-3716.8960738999895</v>
      </c>
      <c r="O134" s="245">
        <f t="shared" si="17"/>
        <v>-3758.5448787625523</v>
      </c>
      <c r="P134" s="245">
        <f t="shared" si="17"/>
        <v>-3799.8654653452422</v>
      </c>
      <c r="Q134" s="245">
        <f t="shared" si="17"/>
        <v>-3840.8635479872705</v>
      </c>
      <c r="R134" s="245">
        <f t="shared" si="17"/>
        <v>-3892.89430564349</v>
      </c>
      <c r="S134" s="245">
        <f t="shared" si="17"/>
        <v>-3933.217000241129</v>
      </c>
      <c r="T134" s="245">
        <f t="shared" si="17"/>
        <v>0</v>
      </c>
      <c r="U134" s="245">
        <f t="shared" si="17"/>
        <v>0</v>
      </c>
      <c r="V134" s="245">
        <f t="shared" si="17"/>
        <v>0</v>
      </c>
      <c r="W134" s="245">
        <f t="shared" si="17"/>
        <v>0</v>
      </c>
      <c r="X134" s="245">
        <f t="shared" si="17"/>
        <v>0</v>
      </c>
      <c r="Y134" s="245">
        <f t="shared" si="17"/>
        <v>0</v>
      </c>
      <c r="Z134" s="245">
        <f t="shared" si="17"/>
        <v>0</v>
      </c>
      <c r="AA134" s="245">
        <f t="shared" si="17"/>
        <v>0</v>
      </c>
      <c r="AB134" s="245">
        <f t="shared" si="17"/>
        <v>0</v>
      </c>
      <c r="AC134" s="245">
        <f t="shared" si="17"/>
        <v>0</v>
      </c>
      <c r="AD134" s="245">
        <f t="shared" si="17"/>
        <v>0</v>
      </c>
      <c r="AE134" s="245">
        <f t="shared" si="17"/>
        <v>0</v>
      </c>
      <c r="AF134" s="245">
        <f t="shared" si="17"/>
        <v>0</v>
      </c>
      <c r="AG134" s="245">
        <f t="shared" si="17"/>
        <v>0</v>
      </c>
      <c r="AH134" s="245">
        <f t="shared" si="17"/>
        <v>0</v>
      </c>
      <c r="AI134" s="245">
        <f t="shared" si="17"/>
        <v>0</v>
      </c>
      <c r="AJ134" s="245">
        <f t="shared" si="17"/>
        <v>0</v>
      </c>
      <c r="AK134" s="245">
        <f t="shared" ref="AK134:BB134" si="18">AK83+AK77+AK71</f>
        <v>0</v>
      </c>
      <c r="AL134" s="245">
        <f t="shared" si="18"/>
        <v>0</v>
      </c>
      <c r="AM134" s="245">
        <f t="shared" si="18"/>
        <v>0</v>
      </c>
      <c r="AN134" s="245">
        <f t="shared" si="18"/>
        <v>0</v>
      </c>
      <c r="AO134" s="245">
        <f t="shared" si="18"/>
        <v>0</v>
      </c>
      <c r="AP134" s="245">
        <f t="shared" si="18"/>
        <v>0</v>
      </c>
      <c r="AQ134" s="245">
        <f t="shared" si="18"/>
        <v>0</v>
      </c>
      <c r="AR134" s="245">
        <f t="shared" si="18"/>
        <v>0</v>
      </c>
      <c r="AS134" s="245">
        <f t="shared" si="18"/>
        <v>0</v>
      </c>
      <c r="AT134" s="245">
        <f t="shared" si="18"/>
        <v>0</v>
      </c>
      <c r="AU134" s="245">
        <f t="shared" si="18"/>
        <v>0</v>
      </c>
      <c r="AV134" s="245">
        <f t="shared" si="18"/>
        <v>0</v>
      </c>
      <c r="AW134" s="245">
        <f t="shared" si="18"/>
        <v>0</v>
      </c>
      <c r="AX134" s="245">
        <f t="shared" si="18"/>
        <v>0</v>
      </c>
      <c r="AY134" s="245">
        <f t="shared" si="18"/>
        <v>0</v>
      </c>
      <c r="AZ134" s="245">
        <f t="shared" si="18"/>
        <v>0</v>
      </c>
      <c r="BA134" s="245">
        <f t="shared" si="18"/>
        <v>0</v>
      </c>
      <c r="BB134" s="245">
        <f t="shared" si="18"/>
        <v>0</v>
      </c>
    </row>
    <row r="135" spans="1:54" ht="14" outlineLevel="2" thickBot="1">
      <c r="A135" s="138"/>
      <c r="B135" s="140" t="s">
        <v>423</v>
      </c>
      <c r="C135" s="141"/>
      <c r="D135" s="244"/>
      <c r="E135" s="245">
        <f>E133+E134</f>
        <v>-3374.3356627256499</v>
      </c>
      <c r="F135" s="245">
        <f t="shared" ref="F135:AW135" si="19">F133+F134</f>
        <v>-3418.994415802747</v>
      </c>
      <c r="G135" s="245">
        <f t="shared" si="19"/>
        <v>-3451.3705481210131</v>
      </c>
      <c r="H135" s="245">
        <f t="shared" si="19"/>
        <v>-3483.4772446624506</v>
      </c>
      <c r="I135" s="245">
        <f t="shared" si="19"/>
        <v>-3527.1156819308094</v>
      </c>
      <c r="J135" s="245">
        <f t="shared" si="19"/>
        <v>-3570.3908869711272</v>
      </c>
      <c r="K135" s="245">
        <f t="shared" si="19"/>
        <v>-3601.6155185598982</v>
      </c>
      <c r="L135" s="245">
        <f t="shared" si="19"/>
        <v>-3644.2334566057966</v>
      </c>
      <c r="M135" s="245">
        <f t="shared" si="19"/>
        <v>-3686.5060401722003</v>
      </c>
      <c r="N135" s="245">
        <f t="shared" si="19"/>
        <v>-3716.8960738999895</v>
      </c>
      <c r="O135" s="245">
        <f t="shared" si="19"/>
        <v>-3758.5448787625523</v>
      </c>
      <c r="P135" s="245">
        <f t="shared" si="19"/>
        <v>-3799.8654653452422</v>
      </c>
      <c r="Q135" s="245">
        <f t="shared" si="19"/>
        <v>-3840.8635479872705</v>
      </c>
      <c r="R135" s="245">
        <f t="shared" si="19"/>
        <v>-3892.89430564349</v>
      </c>
      <c r="S135" s="245">
        <f t="shared" si="19"/>
        <v>-3933.217000241129</v>
      </c>
      <c r="T135" s="245">
        <f t="shared" si="19"/>
        <v>0</v>
      </c>
      <c r="U135" s="245">
        <f t="shared" si="19"/>
        <v>0</v>
      </c>
      <c r="V135" s="245">
        <f t="shared" si="19"/>
        <v>0</v>
      </c>
      <c r="W135" s="245">
        <f t="shared" si="19"/>
        <v>0</v>
      </c>
      <c r="X135" s="245">
        <f t="shared" si="19"/>
        <v>0</v>
      </c>
      <c r="Y135" s="245">
        <f t="shared" si="19"/>
        <v>0</v>
      </c>
      <c r="Z135" s="245">
        <f t="shared" si="19"/>
        <v>0</v>
      </c>
      <c r="AA135" s="245">
        <f t="shared" si="19"/>
        <v>0</v>
      </c>
      <c r="AB135" s="245">
        <f t="shared" si="19"/>
        <v>0</v>
      </c>
      <c r="AC135" s="245">
        <f t="shared" si="19"/>
        <v>0</v>
      </c>
      <c r="AD135" s="245">
        <f t="shared" si="19"/>
        <v>0</v>
      </c>
      <c r="AE135" s="245">
        <f t="shared" si="19"/>
        <v>0</v>
      </c>
      <c r="AF135" s="245">
        <f t="shared" si="19"/>
        <v>0</v>
      </c>
      <c r="AG135" s="245">
        <f t="shared" si="19"/>
        <v>0</v>
      </c>
      <c r="AH135" s="245">
        <f t="shared" si="19"/>
        <v>0</v>
      </c>
      <c r="AI135" s="245">
        <f t="shared" si="19"/>
        <v>0</v>
      </c>
      <c r="AJ135" s="245">
        <f t="shared" si="19"/>
        <v>0</v>
      </c>
      <c r="AK135" s="245">
        <f t="shared" si="19"/>
        <v>0</v>
      </c>
      <c r="AL135" s="245">
        <f t="shared" si="19"/>
        <v>0</v>
      </c>
      <c r="AM135" s="245">
        <f t="shared" si="19"/>
        <v>0</v>
      </c>
      <c r="AN135" s="245">
        <f t="shared" si="19"/>
        <v>0</v>
      </c>
      <c r="AO135" s="245">
        <f t="shared" si="19"/>
        <v>0</v>
      </c>
      <c r="AP135" s="245">
        <f t="shared" si="19"/>
        <v>0</v>
      </c>
      <c r="AQ135" s="245">
        <f t="shared" si="19"/>
        <v>0</v>
      </c>
      <c r="AR135" s="245">
        <f t="shared" si="19"/>
        <v>0</v>
      </c>
      <c r="AS135" s="245">
        <f t="shared" si="19"/>
        <v>0</v>
      </c>
      <c r="AT135" s="245">
        <f t="shared" si="19"/>
        <v>0</v>
      </c>
      <c r="AU135" s="245">
        <f t="shared" si="19"/>
        <v>0</v>
      </c>
      <c r="AV135" s="245">
        <f t="shared" si="19"/>
        <v>0</v>
      </c>
      <c r="AW135" s="245">
        <f t="shared" si="19"/>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424</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425</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426</v>
      </c>
      <c r="C142" s="134" t="s">
        <v>146</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77" t="s">
        <v>427</v>
      </c>
      <c r="B143" s="135" t="s">
        <v>259</v>
      </c>
      <c r="C143" s="135" t="s">
        <v>352</v>
      </c>
      <c r="D143" s="135" t="s">
        <v>346</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78"/>
      <c r="B144" s="135" t="s">
        <v>259</v>
      </c>
      <c r="C144" s="135"/>
      <c r="D144" s="135" t="s">
        <v>346</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78"/>
      <c r="B145" s="135" t="s">
        <v>259</v>
      </c>
      <c r="C145" s="135"/>
      <c r="D145" s="135" t="s">
        <v>346</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78"/>
      <c r="B146" s="135" t="s">
        <v>262</v>
      </c>
      <c r="C146" s="135" t="s">
        <v>428</v>
      </c>
      <c r="D146" s="135" t="s">
        <v>346</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78"/>
      <c r="B147" s="135" t="s">
        <v>262</v>
      </c>
      <c r="C147" s="135" t="s">
        <v>429</v>
      </c>
      <c r="D147" s="135" t="s">
        <v>346</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78"/>
      <c r="B148" s="135" t="s">
        <v>262</v>
      </c>
      <c r="C148" s="135"/>
      <c r="D148" s="135" t="s">
        <v>346</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78"/>
      <c r="B149" s="135" t="s">
        <v>262</v>
      </c>
      <c r="C149" s="135"/>
      <c r="D149" s="135" t="s">
        <v>346</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78"/>
      <c r="B150" s="135" t="s">
        <v>265</v>
      </c>
      <c r="C150" s="135" t="s">
        <v>430</v>
      </c>
      <c r="D150" s="135" t="s">
        <v>346</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78"/>
      <c r="B151" s="135" t="s">
        <v>265</v>
      </c>
      <c r="C151" s="135" t="s">
        <v>431</v>
      </c>
      <c r="D151" s="135" t="s">
        <v>346</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78"/>
      <c r="B152" s="135" t="s">
        <v>265</v>
      </c>
      <c r="C152" s="135" t="s">
        <v>432</v>
      </c>
      <c r="D152" s="135" t="s">
        <v>346</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78"/>
      <c r="B153" s="135" t="s">
        <v>433</v>
      </c>
      <c r="C153" s="135"/>
      <c r="D153" s="135" t="s">
        <v>346</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79"/>
      <c r="B154" s="135" t="s">
        <v>433</v>
      </c>
      <c r="C154" s="135"/>
      <c r="D154" s="135" t="s">
        <v>346</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337</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426</v>
      </c>
      <c r="C157" s="134" t="s">
        <v>146</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77" t="s">
        <v>434</v>
      </c>
      <c r="B158" s="135" t="s">
        <v>259</v>
      </c>
      <c r="C158" s="135" t="s">
        <v>352</v>
      </c>
      <c r="D158" s="135" t="s">
        <v>435</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78"/>
      <c r="B159" s="135" t="s">
        <v>259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78"/>
      <c r="B160" s="135" t="s">
        <v>259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78"/>
      <c r="B161" s="135" t="s">
        <v>262</v>
      </c>
      <c r="C161" s="135" t="s">
        <v>428</v>
      </c>
      <c r="D161" s="135" t="s">
        <v>436</v>
      </c>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78"/>
      <c r="B162" s="135" t="s">
        <v>262</v>
      </c>
      <c r="C162" s="135" t="s">
        <v>429</v>
      </c>
      <c r="D162" s="135" t="s">
        <v>437</v>
      </c>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78"/>
      <c r="B163" s="135" t="s">
        <v>262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78"/>
      <c r="B164" s="135" t="s">
        <v>262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78"/>
      <c r="B165" s="135" t="s">
        <v>433</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78"/>
      <c r="B166" s="135" t="s">
        <v>433</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78"/>
      <c r="B167" s="135" t="s">
        <v>433</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78"/>
      <c r="B168" s="135" t="s">
        <v>433</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79"/>
      <c r="B169" s="135" t="s">
        <v>433</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438</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77" t="s">
        <v>439</v>
      </c>
      <c r="B172" s="135" t="s">
        <v>259</v>
      </c>
      <c r="C172" s="135" t="s">
        <v>352</v>
      </c>
      <c r="D172" s="135" t="s">
        <v>346</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78"/>
      <c r="B173" s="135" t="s">
        <v>259</v>
      </c>
      <c r="C173" s="135"/>
      <c r="D173" s="135" t="s">
        <v>346</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79"/>
      <c r="B174" s="135" t="s">
        <v>259</v>
      </c>
      <c r="C174" s="135"/>
      <c r="D174" s="135" t="s">
        <v>346</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77" t="s">
        <v>440</v>
      </c>
      <c r="B176" s="135" t="s">
        <v>259</v>
      </c>
      <c r="C176" s="135" t="s">
        <v>352</v>
      </c>
      <c r="D176" s="135" t="s">
        <v>346</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78"/>
      <c r="B177" s="135" t="s">
        <v>259</v>
      </c>
      <c r="C177" s="135"/>
      <c r="D177" s="135" t="s">
        <v>346</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79"/>
      <c r="B178" s="135" t="s">
        <v>259</v>
      </c>
      <c r="C178" s="135"/>
      <c r="D178" s="135" t="s">
        <v>346</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441</v>
      </c>
      <c r="B182" s="19"/>
      <c r="C182" s="19"/>
      <c r="D182" s="19"/>
      <c r="E182" s="15"/>
    </row>
    <row r="183" spans="1:54" ht="15" outlineLevel="1">
      <c r="A183" s="12"/>
      <c r="B183" s="19"/>
      <c r="C183" s="19"/>
      <c r="D183" s="19"/>
      <c r="E183" s="15"/>
    </row>
    <row r="184" spans="1:54" s="4" customFormat="1" outlineLevel="1">
      <c r="A184" s="4" t="s">
        <v>442</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80" t="s">
        <v>443</v>
      </c>
      <c r="B186" s="150" t="s">
        <v>444</v>
      </c>
      <c r="C186" s="6" t="s">
        <v>445</v>
      </c>
      <c r="D186" s="10" t="s">
        <v>357</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81"/>
      <c r="B187" s="150" t="s">
        <v>446</v>
      </c>
      <c r="C187" s="6" t="s">
        <v>447</v>
      </c>
      <c r="D187" s="10" t="s">
        <v>357</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77" t="s">
        <v>448</v>
      </c>
      <c r="B190" s="150" t="s">
        <v>310</v>
      </c>
      <c r="C190" s="19"/>
      <c r="D190" s="135" t="s">
        <v>346</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78"/>
      <c r="B191" s="150" t="s">
        <v>449</v>
      </c>
      <c r="C191" s="19"/>
      <c r="D191" s="135" t="s">
        <v>346</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78"/>
      <c r="B192" s="150" t="s">
        <v>351</v>
      </c>
      <c r="C192" s="19"/>
      <c r="D192" s="135" t="s">
        <v>346</v>
      </c>
      <c r="E192" s="21">
        <f>E77*E186</f>
        <v>-3374.3356627256499</v>
      </c>
      <c r="F192" s="21">
        <f t="shared" ref="F192:BB192" si="22">F77*F186</f>
        <v>-3303.3762471524128</v>
      </c>
      <c r="G192" s="21">
        <f t="shared" si="22"/>
        <v>-3221.8913376004234</v>
      </c>
      <c r="H192" s="21">
        <f t="shared" si="22"/>
        <v>-3141.8968911838383</v>
      </c>
      <c r="I192" s="21">
        <f t="shared" si="22"/>
        <v>-3073.6775472123536</v>
      </c>
      <c r="J192" s="21">
        <f t="shared" si="22"/>
        <v>-3006.1733220258952</v>
      </c>
      <c r="K192" s="21">
        <f t="shared" si="22"/>
        <v>-2929.9165448972785</v>
      </c>
      <c r="L192" s="21">
        <f t="shared" si="22"/>
        <v>-2864.3345555137048</v>
      </c>
      <c r="M192" s="21">
        <f t="shared" si="22"/>
        <v>-2799.5752889677783</v>
      </c>
      <c r="N192" s="21">
        <f t="shared" si="22"/>
        <v>-2727.2017698303994</v>
      </c>
      <c r="O192" s="21">
        <f t="shared" si="22"/>
        <v>-2664.5031767272881</v>
      </c>
      <c r="P192" s="21">
        <f t="shared" si="22"/>
        <v>-2602.7015632360199</v>
      </c>
      <c r="Q192" s="21">
        <f t="shared" si="22"/>
        <v>-2541.8193470655019</v>
      </c>
      <c r="R192" s="21">
        <f t="shared" si="22"/>
        <v>-2489.1327859707421</v>
      </c>
      <c r="S192" s="21">
        <f t="shared" si="22"/>
        <v>-2429.8698399556101</v>
      </c>
      <c r="T192" s="21">
        <f t="shared" si="22"/>
        <v>0</v>
      </c>
      <c r="U192" s="21">
        <f t="shared" si="22"/>
        <v>0</v>
      </c>
      <c r="V192" s="21">
        <f t="shared" si="22"/>
        <v>0</v>
      </c>
      <c r="W192" s="21">
        <f t="shared" si="22"/>
        <v>0</v>
      </c>
      <c r="X192" s="21">
        <f t="shared" si="22"/>
        <v>0</v>
      </c>
      <c r="Y192" s="21">
        <f t="shared" si="22"/>
        <v>0</v>
      </c>
      <c r="Z192" s="21">
        <f t="shared" si="22"/>
        <v>0</v>
      </c>
      <c r="AA192" s="21">
        <f t="shared" si="22"/>
        <v>0</v>
      </c>
      <c r="AB192" s="21">
        <f t="shared" si="22"/>
        <v>0</v>
      </c>
      <c r="AC192" s="21">
        <f t="shared" si="22"/>
        <v>0</v>
      </c>
      <c r="AD192" s="21">
        <f t="shared" si="22"/>
        <v>0</v>
      </c>
      <c r="AE192" s="21">
        <f t="shared" si="22"/>
        <v>0</v>
      </c>
      <c r="AF192" s="21">
        <f t="shared" si="22"/>
        <v>0</v>
      </c>
      <c r="AG192" s="21">
        <f t="shared" si="22"/>
        <v>0</v>
      </c>
      <c r="AH192" s="21">
        <f t="shared" si="22"/>
        <v>0</v>
      </c>
      <c r="AI192" s="21">
        <f t="shared" si="22"/>
        <v>0</v>
      </c>
      <c r="AJ192" s="21">
        <f t="shared" si="22"/>
        <v>0</v>
      </c>
      <c r="AK192" s="21">
        <f t="shared" si="22"/>
        <v>0</v>
      </c>
      <c r="AL192" s="21">
        <f t="shared" si="22"/>
        <v>0</v>
      </c>
      <c r="AM192" s="21">
        <f t="shared" si="22"/>
        <v>0</v>
      </c>
      <c r="AN192" s="21">
        <f t="shared" si="22"/>
        <v>0</v>
      </c>
      <c r="AO192" s="21">
        <f t="shared" si="22"/>
        <v>0</v>
      </c>
      <c r="AP192" s="21">
        <f t="shared" si="22"/>
        <v>0</v>
      </c>
      <c r="AQ192" s="21">
        <f t="shared" si="22"/>
        <v>0</v>
      </c>
      <c r="AR192" s="21">
        <f t="shared" si="22"/>
        <v>0</v>
      </c>
      <c r="AS192" s="21">
        <f t="shared" si="22"/>
        <v>0</v>
      </c>
      <c r="AT192" s="21">
        <f t="shared" si="22"/>
        <v>0</v>
      </c>
      <c r="AU192" s="21">
        <f t="shared" si="22"/>
        <v>0</v>
      </c>
      <c r="AV192" s="21">
        <f t="shared" si="22"/>
        <v>0</v>
      </c>
      <c r="AW192" s="21">
        <f t="shared" si="22"/>
        <v>0</v>
      </c>
      <c r="AX192" s="21">
        <f t="shared" si="22"/>
        <v>0</v>
      </c>
      <c r="AY192" s="21">
        <f t="shared" si="22"/>
        <v>0</v>
      </c>
      <c r="AZ192" s="21">
        <f t="shared" si="22"/>
        <v>0</v>
      </c>
      <c r="BA192" s="21">
        <f t="shared" si="22"/>
        <v>0</v>
      </c>
      <c r="BB192" s="21">
        <f t="shared" si="22"/>
        <v>0</v>
      </c>
    </row>
    <row r="193" spans="1:54" outlineLevel="2">
      <c r="A193" s="478"/>
      <c r="B193" s="150" t="s">
        <v>450</v>
      </c>
      <c r="C193" s="19"/>
      <c r="D193" s="135" t="s">
        <v>346</v>
      </c>
      <c r="E193" s="21">
        <f t="shared" ref="E193:AJ193" si="23">SUMIF($B$143:$B$154,"Environmental",E$143:E$154)*E186</f>
        <v>0</v>
      </c>
      <c r="F193" s="21">
        <f t="shared" si="23"/>
        <v>0</v>
      </c>
      <c r="G193" s="21">
        <f t="shared" si="23"/>
        <v>0</v>
      </c>
      <c r="H193" s="21">
        <f t="shared" si="23"/>
        <v>0</v>
      </c>
      <c r="I193" s="21">
        <f t="shared" si="23"/>
        <v>0</v>
      </c>
      <c r="J193" s="21">
        <f t="shared" si="23"/>
        <v>0</v>
      </c>
      <c r="K193" s="21">
        <f t="shared" si="23"/>
        <v>0</v>
      </c>
      <c r="L193" s="21">
        <f t="shared" si="23"/>
        <v>0</v>
      </c>
      <c r="M193" s="21">
        <f t="shared" si="23"/>
        <v>0</v>
      </c>
      <c r="N193" s="21">
        <f t="shared" si="23"/>
        <v>0</v>
      </c>
      <c r="O193" s="21">
        <f t="shared" si="23"/>
        <v>0</v>
      </c>
      <c r="P193" s="21">
        <f t="shared" si="23"/>
        <v>0</v>
      </c>
      <c r="Q193" s="21">
        <f t="shared" si="23"/>
        <v>0</v>
      </c>
      <c r="R193" s="21">
        <f t="shared" si="23"/>
        <v>0</v>
      </c>
      <c r="S193" s="21">
        <f t="shared" si="23"/>
        <v>0</v>
      </c>
      <c r="T193" s="21">
        <f t="shared" si="23"/>
        <v>0</v>
      </c>
      <c r="U193" s="21">
        <f t="shared" si="23"/>
        <v>0</v>
      </c>
      <c r="V193" s="21">
        <f t="shared" si="23"/>
        <v>0</v>
      </c>
      <c r="W193" s="21">
        <f t="shared" si="23"/>
        <v>0</v>
      </c>
      <c r="X193" s="21">
        <f t="shared" si="23"/>
        <v>0</v>
      </c>
      <c r="Y193" s="21">
        <f t="shared" si="23"/>
        <v>0</v>
      </c>
      <c r="Z193" s="21">
        <f t="shared" si="23"/>
        <v>0</v>
      </c>
      <c r="AA193" s="21">
        <f t="shared" si="23"/>
        <v>0</v>
      </c>
      <c r="AB193" s="21">
        <f t="shared" si="23"/>
        <v>0</v>
      </c>
      <c r="AC193" s="21">
        <f t="shared" si="23"/>
        <v>0</v>
      </c>
      <c r="AD193" s="21">
        <f t="shared" si="23"/>
        <v>0</v>
      </c>
      <c r="AE193" s="21">
        <f t="shared" si="23"/>
        <v>0</v>
      </c>
      <c r="AF193" s="21">
        <f t="shared" si="23"/>
        <v>0</v>
      </c>
      <c r="AG193" s="21">
        <f t="shared" si="23"/>
        <v>0</v>
      </c>
      <c r="AH193" s="21">
        <f t="shared" si="23"/>
        <v>0</v>
      </c>
      <c r="AI193" s="21">
        <f t="shared" si="23"/>
        <v>0</v>
      </c>
      <c r="AJ193" s="21">
        <f t="shared" si="23"/>
        <v>0</v>
      </c>
      <c r="AK193" s="21">
        <f t="shared" ref="AK193:BB193" si="24">SUMIF($B$143:$B$154,"Environmental",AK$143:AK$154)*AK186</f>
        <v>0</v>
      </c>
      <c r="AL193" s="21">
        <f t="shared" si="24"/>
        <v>0</v>
      </c>
      <c r="AM193" s="21">
        <f t="shared" si="24"/>
        <v>0</v>
      </c>
      <c r="AN193" s="21">
        <f t="shared" si="24"/>
        <v>0</v>
      </c>
      <c r="AO193" s="21">
        <f t="shared" si="24"/>
        <v>0</v>
      </c>
      <c r="AP193" s="21">
        <f t="shared" si="24"/>
        <v>0</v>
      </c>
      <c r="AQ193" s="21">
        <f t="shared" si="24"/>
        <v>0</v>
      </c>
      <c r="AR193" s="21">
        <f t="shared" si="24"/>
        <v>0</v>
      </c>
      <c r="AS193" s="21">
        <f t="shared" si="24"/>
        <v>0</v>
      </c>
      <c r="AT193" s="21">
        <f t="shared" si="24"/>
        <v>0</v>
      </c>
      <c r="AU193" s="21">
        <f t="shared" si="24"/>
        <v>0</v>
      </c>
      <c r="AV193" s="21">
        <f t="shared" si="24"/>
        <v>0</v>
      </c>
      <c r="AW193" s="21">
        <f t="shared" si="24"/>
        <v>0</v>
      </c>
      <c r="AX193" s="21">
        <f t="shared" si="24"/>
        <v>0</v>
      </c>
      <c r="AY193" s="21">
        <f t="shared" si="24"/>
        <v>0</v>
      </c>
      <c r="AZ193" s="21">
        <f t="shared" si="24"/>
        <v>0</v>
      </c>
      <c r="BA193" s="21">
        <f t="shared" si="24"/>
        <v>0</v>
      </c>
      <c r="BB193" s="21">
        <f t="shared" si="24"/>
        <v>0</v>
      </c>
    </row>
    <row r="194" spans="1:54" outlineLevel="2">
      <c r="A194" s="478"/>
      <c r="B194" s="150" t="s">
        <v>451</v>
      </c>
      <c r="C194" s="19"/>
      <c r="D194" s="135" t="s">
        <v>346</v>
      </c>
      <c r="E194" s="21">
        <f t="shared" ref="E194:AJ194" si="25">SUM(E172:E174)*E186</f>
        <v>0</v>
      </c>
      <c r="F194" s="21">
        <f t="shared" si="25"/>
        <v>0</v>
      </c>
      <c r="G194" s="21">
        <f t="shared" si="25"/>
        <v>0</v>
      </c>
      <c r="H194" s="21">
        <f t="shared" si="25"/>
        <v>0</v>
      </c>
      <c r="I194" s="21">
        <f t="shared" si="25"/>
        <v>0</v>
      </c>
      <c r="J194" s="21">
        <f t="shared" si="25"/>
        <v>0</v>
      </c>
      <c r="K194" s="21">
        <f t="shared" si="25"/>
        <v>0</v>
      </c>
      <c r="L194" s="21">
        <f t="shared" si="25"/>
        <v>0</v>
      </c>
      <c r="M194" s="21">
        <f t="shared" si="25"/>
        <v>0</v>
      </c>
      <c r="N194" s="21">
        <f t="shared" si="25"/>
        <v>0</v>
      </c>
      <c r="O194" s="21">
        <f t="shared" si="25"/>
        <v>0</v>
      </c>
      <c r="P194" s="21">
        <f t="shared" si="25"/>
        <v>0</v>
      </c>
      <c r="Q194" s="21">
        <f t="shared" si="25"/>
        <v>0</v>
      </c>
      <c r="R194" s="21">
        <f t="shared" si="25"/>
        <v>0</v>
      </c>
      <c r="S194" s="21">
        <f t="shared" si="25"/>
        <v>0</v>
      </c>
      <c r="T194" s="21">
        <f t="shared" si="25"/>
        <v>0</v>
      </c>
      <c r="U194" s="21">
        <f t="shared" si="25"/>
        <v>0</v>
      </c>
      <c r="V194" s="21">
        <f t="shared" si="25"/>
        <v>0</v>
      </c>
      <c r="W194" s="21">
        <f t="shared" si="25"/>
        <v>0</v>
      </c>
      <c r="X194" s="21">
        <f t="shared" si="25"/>
        <v>0</v>
      </c>
      <c r="Y194" s="21">
        <f t="shared" si="25"/>
        <v>0</v>
      </c>
      <c r="Z194" s="21">
        <f t="shared" si="25"/>
        <v>0</v>
      </c>
      <c r="AA194" s="21">
        <f t="shared" si="25"/>
        <v>0</v>
      </c>
      <c r="AB194" s="21">
        <f t="shared" si="25"/>
        <v>0</v>
      </c>
      <c r="AC194" s="21">
        <f t="shared" si="25"/>
        <v>0</v>
      </c>
      <c r="AD194" s="21">
        <f t="shared" si="25"/>
        <v>0</v>
      </c>
      <c r="AE194" s="21">
        <f t="shared" si="25"/>
        <v>0</v>
      </c>
      <c r="AF194" s="21">
        <f t="shared" si="25"/>
        <v>0</v>
      </c>
      <c r="AG194" s="21">
        <f t="shared" si="25"/>
        <v>0</v>
      </c>
      <c r="AH194" s="21">
        <f t="shared" si="25"/>
        <v>0</v>
      </c>
      <c r="AI194" s="21">
        <f t="shared" si="25"/>
        <v>0</v>
      </c>
      <c r="AJ194" s="21">
        <f t="shared" si="25"/>
        <v>0</v>
      </c>
      <c r="AK194" s="21">
        <f t="shared" ref="AK194:BB194" si="26">SUM(AK172:AK174)*AK186</f>
        <v>0</v>
      </c>
      <c r="AL194" s="21">
        <f t="shared" si="26"/>
        <v>0</v>
      </c>
      <c r="AM194" s="21">
        <f t="shared" si="26"/>
        <v>0</v>
      </c>
      <c r="AN194" s="21">
        <f t="shared" si="26"/>
        <v>0</v>
      </c>
      <c r="AO194" s="21">
        <f t="shared" si="26"/>
        <v>0</v>
      </c>
      <c r="AP194" s="21">
        <f t="shared" si="26"/>
        <v>0</v>
      </c>
      <c r="AQ194" s="21">
        <f t="shared" si="26"/>
        <v>0</v>
      </c>
      <c r="AR194" s="21">
        <f t="shared" si="26"/>
        <v>0</v>
      </c>
      <c r="AS194" s="21">
        <f t="shared" si="26"/>
        <v>0</v>
      </c>
      <c r="AT194" s="21">
        <f t="shared" si="26"/>
        <v>0</v>
      </c>
      <c r="AU194" s="21">
        <f t="shared" si="26"/>
        <v>0</v>
      </c>
      <c r="AV194" s="21">
        <f t="shared" si="26"/>
        <v>0</v>
      </c>
      <c r="AW194" s="21">
        <f t="shared" si="26"/>
        <v>0</v>
      </c>
      <c r="AX194" s="21">
        <f t="shared" si="26"/>
        <v>0</v>
      </c>
      <c r="AY194" s="21">
        <f t="shared" si="26"/>
        <v>0</v>
      </c>
      <c r="AZ194" s="21">
        <f t="shared" si="26"/>
        <v>0</v>
      </c>
      <c r="BA194" s="21">
        <f t="shared" si="26"/>
        <v>0</v>
      </c>
      <c r="BB194" s="21">
        <f t="shared" si="26"/>
        <v>0</v>
      </c>
    </row>
    <row r="195" spans="1:54" outlineLevel="2">
      <c r="A195" s="478"/>
      <c r="B195" s="150" t="s">
        <v>452</v>
      </c>
      <c r="C195" s="19"/>
      <c r="D195" s="135" t="s">
        <v>346</v>
      </c>
      <c r="E195" s="21">
        <f t="shared" ref="E195:AJ195" si="27">SUM(E176:E178)*E186</f>
        <v>0</v>
      </c>
      <c r="F195" s="21">
        <f t="shared" si="27"/>
        <v>0</v>
      </c>
      <c r="G195" s="21">
        <f t="shared" si="27"/>
        <v>0</v>
      </c>
      <c r="H195" s="21">
        <f t="shared" si="27"/>
        <v>0</v>
      </c>
      <c r="I195" s="21">
        <f t="shared" si="27"/>
        <v>0</v>
      </c>
      <c r="J195" s="21">
        <f t="shared" si="27"/>
        <v>0</v>
      </c>
      <c r="K195" s="21">
        <f t="shared" si="27"/>
        <v>0</v>
      </c>
      <c r="L195" s="21">
        <f t="shared" si="27"/>
        <v>0</v>
      </c>
      <c r="M195" s="21">
        <f t="shared" si="27"/>
        <v>0</v>
      </c>
      <c r="N195" s="21">
        <f t="shared" si="27"/>
        <v>0</v>
      </c>
      <c r="O195" s="21">
        <f t="shared" si="27"/>
        <v>0</v>
      </c>
      <c r="P195" s="21">
        <f t="shared" si="27"/>
        <v>0</v>
      </c>
      <c r="Q195" s="21">
        <f t="shared" si="27"/>
        <v>0</v>
      </c>
      <c r="R195" s="21">
        <f t="shared" si="27"/>
        <v>0</v>
      </c>
      <c r="S195" s="21">
        <f t="shared" si="27"/>
        <v>0</v>
      </c>
      <c r="T195" s="21">
        <f t="shared" si="27"/>
        <v>0</v>
      </c>
      <c r="U195" s="21">
        <f t="shared" si="27"/>
        <v>0</v>
      </c>
      <c r="V195" s="21">
        <f t="shared" si="27"/>
        <v>0</v>
      </c>
      <c r="W195" s="21">
        <f t="shared" si="27"/>
        <v>0</v>
      </c>
      <c r="X195" s="21">
        <f t="shared" si="27"/>
        <v>0</v>
      </c>
      <c r="Y195" s="21">
        <f t="shared" si="27"/>
        <v>0</v>
      </c>
      <c r="Z195" s="21">
        <f t="shared" si="27"/>
        <v>0</v>
      </c>
      <c r="AA195" s="21">
        <f t="shared" si="27"/>
        <v>0</v>
      </c>
      <c r="AB195" s="21">
        <f t="shared" si="27"/>
        <v>0</v>
      </c>
      <c r="AC195" s="21">
        <f t="shared" si="27"/>
        <v>0</v>
      </c>
      <c r="AD195" s="21">
        <f t="shared" si="27"/>
        <v>0</v>
      </c>
      <c r="AE195" s="21">
        <f t="shared" si="27"/>
        <v>0</v>
      </c>
      <c r="AF195" s="21">
        <f t="shared" si="27"/>
        <v>0</v>
      </c>
      <c r="AG195" s="21">
        <f t="shared" si="27"/>
        <v>0</v>
      </c>
      <c r="AH195" s="21">
        <f t="shared" si="27"/>
        <v>0</v>
      </c>
      <c r="AI195" s="21">
        <f t="shared" si="27"/>
        <v>0</v>
      </c>
      <c r="AJ195" s="21">
        <f t="shared" si="27"/>
        <v>0</v>
      </c>
      <c r="AK195" s="21">
        <f t="shared" ref="AK195:BB195" si="28">SUM(AK176:AK178)*AK186</f>
        <v>0</v>
      </c>
      <c r="AL195" s="21">
        <f t="shared" si="28"/>
        <v>0</v>
      </c>
      <c r="AM195" s="21">
        <f t="shared" si="28"/>
        <v>0</v>
      </c>
      <c r="AN195" s="21">
        <f t="shared" si="28"/>
        <v>0</v>
      </c>
      <c r="AO195" s="21">
        <f t="shared" si="28"/>
        <v>0</v>
      </c>
      <c r="AP195" s="21">
        <f t="shared" si="28"/>
        <v>0</v>
      </c>
      <c r="AQ195" s="21">
        <f t="shared" si="28"/>
        <v>0</v>
      </c>
      <c r="AR195" s="21">
        <f t="shared" si="28"/>
        <v>0</v>
      </c>
      <c r="AS195" s="21">
        <f t="shared" si="28"/>
        <v>0</v>
      </c>
      <c r="AT195" s="21">
        <f t="shared" si="28"/>
        <v>0</v>
      </c>
      <c r="AU195" s="21">
        <f t="shared" si="28"/>
        <v>0</v>
      </c>
      <c r="AV195" s="21">
        <f t="shared" si="28"/>
        <v>0</v>
      </c>
      <c r="AW195" s="21">
        <f t="shared" si="28"/>
        <v>0</v>
      </c>
      <c r="AX195" s="21">
        <f t="shared" si="28"/>
        <v>0</v>
      </c>
      <c r="AY195" s="21">
        <f t="shared" si="28"/>
        <v>0</v>
      </c>
      <c r="AZ195" s="21">
        <f t="shared" si="28"/>
        <v>0</v>
      </c>
      <c r="BA195" s="21">
        <f t="shared" si="28"/>
        <v>0</v>
      </c>
      <c r="BB195" s="21">
        <f t="shared" si="28"/>
        <v>0</v>
      </c>
    </row>
    <row r="196" spans="1:54" outlineLevel="2">
      <c r="A196" s="478"/>
      <c r="B196" s="150" t="s">
        <v>262</v>
      </c>
      <c r="C196" s="19"/>
      <c r="D196" s="135" t="s">
        <v>346</v>
      </c>
      <c r="E196" s="21">
        <f t="shared" ref="E196:AJ196" si="29">SUMIF($B$143:$B$154,"Safety",E$143:E$154)*E187</f>
        <v>0</v>
      </c>
      <c r="F196" s="21">
        <f t="shared" si="29"/>
        <v>0</v>
      </c>
      <c r="G196" s="21">
        <f t="shared" si="29"/>
        <v>0</v>
      </c>
      <c r="H196" s="21">
        <f t="shared" si="29"/>
        <v>0</v>
      </c>
      <c r="I196" s="21">
        <f t="shared" si="29"/>
        <v>0</v>
      </c>
      <c r="J196" s="21">
        <f t="shared" si="29"/>
        <v>0</v>
      </c>
      <c r="K196" s="21">
        <f t="shared" si="29"/>
        <v>0</v>
      </c>
      <c r="L196" s="21">
        <f t="shared" si="29"/>
        <v>0</v>
      </c>
      <c r="M196" s="21">
        <f t="shared" si="29"/>
        <v>0</v>
      </c>
      <c r="N196" s="21">
        <f t="shared" si="29"/>
        <v>0</v>
      </c>
      <c r="O196" s="21">
        <f t="shared" si="29"/>
        <v>0</v>
      </c>
      <c r="P196" s="21">
        <f t="shared" si="29"/>
        <v>0</v>
      </c>
      <c r="Q196" s="21">
        <f t="shared" si="29"/>
        <v>0</v>
      </c>
      <c r="R196" s="21">
        <f t="shared" si="29"/>
        <v>0</v>
      </c>
      <c r="S196" s="21">
        <f t="shared" si="29"/>
        <v>0</v>
      </c>
      <c r="T196" s="21">
        <f t="shared" si="29"/>
        <v>0</v>
      </c>
      <c r="U196" s="21">
        <f t="shared" si="29"/>
        <v>0</v>
      </c>
      <c r="V196" s="21">
        <f t="shared" si="29"/>
        <v>0</v>
      </c>
      <c r="W196" s="21">
        <f t="shared" si="29"/>
        <v>0</v>
      </c>
      <c r="X196" s="21">
        <f t="shared" si="29"/>
        <v>0</v>
      </c>
      <c r="Y196" s="21">
        <f t="shared" si="29"/>
        <v>0</v>
      </c>
      <c r="Z196" s="21">
        <f t="shared" si="29"/>
        <v>0</v>
      </c>
      <c r="AA196" s="21">
        <f t="shared" si="29"/>
        <v>0</v>
      </c>
      <c r="AB196" s="21">
        <f t="shared" si="29"/>
        <v>0</v>
      </c>
      <c r="AC196" s="21">
        <f t="shared" si="29"/>
        <v>0</v>
      </c>
      <c r="AD196" s="21">
        <f t="shared" si="29"/>
        <v>0</v>
      </c>
      <c r="AE196" s="21">
        <f t="shared" si="29"/>
        <v>0</v>
      </c>
      <c r="AF196" s="21">
        <f t="shared" si="29"/>
        <v>0</v>
      </c>
      <c r="AG196" s="21">
        <f t="shared" si="29"/>
        <v>0</v>
      </c>
      <c r="AH196" s="21">
        <f t="shared" si="29"/>
        <v>0</v>
      </c>
      <c r="AI196" s="21">
        <f t="shared" si="29"/>
        <v>0</v>
      </c>
      <c r="AJ196" s="21">
        <f t="shared" si="29"/>
        <v>0</v>
      </c>
      <c r="AK196" s="21">
        <f t="shared" ref="AK196:BB196" si="30">SUMIF($B$143:$B$154,"Safety",AK$143:AK$154)*AK187</f>
        <v>0</v>
      </c>
      <c r="AL196" s="21">
        <f t="shared" si="30"/>
        <v>0</v>
      </c>
      <c r="AM196" s="21">
        <f t="shared" si="30"/>
        <v>0</v>
      </c>
      <c r="AN196" s="21">
        <f t="shared" si="30"/>
        <v>0</v>
      </c>
      <c r="AO196" s="21">
        <f t="shared" si="30"/>
        <v>0</v>
      </c>
      <c r="AP196" s="21">
        <f t="shared" si="30"/>
        <v>0</v>
      </c>
      <c r="AQ196" s="21">
        <f t="shared" si="30"/>
        <v>0</v>
      </c>
      <c r="AR196" s="21">
        <f t="shared" si="30"/>
        <v>0</v>
      </c>
      <c r="AS196" s="21">
        <f t="shared" si="30"/>
        <v>0</v>
      </c>
      <c r="AT196" s="21">
        <f t="shared" si="30"/>
        <v>0</v>
      </c>
      <c r="AU196" s="21">
        <f t="shared" si="30"/>
        <v>0</v>
      </c>
      <c r="AV196" s="21">
        <f t="shared" si="30"/>
        <v>0</v>
      </c>
      <c r="AW196" s="21">
        <f t="shared" si="30"/>
        <v>0</v>
      </c>
      <c r="AX196" s="21">
        <f t="shared" si="30"/>
        <v>0</v>
      </c>
      <c r="AY196" s="21">
        <f t="shared" si="30"/>
        <v>0</v>
      </c>
      <c r="AZ196" s="21">
        <f t="shared" si="30"/>
        <v>0</v>
      </c>
      <c r="BA196" s="21">
        <f t="shared" si="30"/>
        <v>0</v>
      </c>
      <c r="BB196" s="21">
        <f t="shared" si="30"/>
        <v>0</v>
      </c>
    </row>
    <row r="197" spans="1:54" outlineLevel="2">
      <c r="A197" s="478"/>
      <c r="B197" s="150" t="s">
        <v>265</v>
      </c>
      <c r="C197" s="19"/>
      <c r="D197" s="135" t="s">
        <v>346</v>
      </c>
      <c r="E197" s="21">
        <f>SUMIF($B$143:$B$154,"Financial",E$143:E$154)*E186</f>
        <v>0</v>
      </c>
      <c r="F197" s="21">
        <f t="shared" ref="F197:BB197" si="31">SUMIF($B$143:$B$154,"Financial",F$143:F$154)*F186</f>
        <v>0</v>
      </c>
      <c r="G197" s="21">
        <f t="shared" si="31"/>
        <v>0</v>
      </c>
      <c r="H197" s="21">
        <f t="shared" si="31"/>
        <v>0</v>
      </c>
      <c r="I197" s="21">
        <f t="shared" si="31"/>
        <v>0</v>
      </c>
      <c r="J197" s="21">
        <f t="shared" si="31"/>
        <v>0</v>
      </c>
      <c r="K197" s="21">
        <f t="shared" si="31"/>
        <v>0</v>
      </c>
      <c r="L197" s="21">
        <f t="shared" si="31"/>
        <v>0</v>
      </c>
      <c r="M197" s="21">
        <f t="shared" si="31"/>
        <v>0</v>
      </c>
      <c r="N197" s="21">
        <f t="shared" si="31"/>
        <v>0</v>
      </c>
      <c r="O197" s="21">
        <f t="shared" si="31"/>
        <v>0</v>
      </c>
      <c r="P197" s="21">
        <f t="shared" si="31"/>
        <v>0</v>
      </c>
      <c r="Q197" s="21">
        <f t="shared" si="31"/>
        <v>0</v>
      </c>
      <c r="R197" s="21">
        <f t="shared" si="31"/>
        <v>0</v>
      </c>
      <c r="S197" s="21">
        <f t="shared" si="31"/>
        <v>0</v>
      </c>
      <c r="T197" s="21">
        <f t="shared" si="31"/>
        <v>0</v>
      </c>
      <c r="U197" s="21">
        <f t="shared" si="31"/>
        <v>0</v>
      </c>
      <c r="V197" s="21">
        <f t="shared" si="31"/>
        <v>0</v>
      </c>
      <c r="W197" s="21">
        <f t="shared" si="31"/>
        <v>0</v>
      </c>
      <c r="X197" s="21">
        <f t="shared" si="31"/>
        <v>0</v>
      </c>
      <c r="Y197" s="21">
        <f t="shared" si="31"/>
        <v>0</v>
      </c>
      <c r="Z197" s="21">
        <f t="shared" si="31"/>
        <v>0</v>
      </c>
      <c r="AA197" s="21">
        <f t="shared" si="31"/>
        <v>0</v>
      </c>
      <c r="AB197" s="21">
        <f t="shared" si="31"/>
        <v>0</v>
      </c>
      <c r="AC197" s="21">
        <f t="shared" si="31"/>
        <v>0</v>
      </c>
      <c r="AD197" s="21">
        <f t="shared" si="31"/>
        <v>0</v>
      </c>
      <c r="AE197" s="21">
        <f t="shared" si="31"/>
        <v>0</v>
      </c>
      <c r="AF197" s="21">
        <f t="shared" si="31"/>
        <v>0</v>
      </c>
      <c r="AG197" s="21">
        <f t="shared" si="31"/>
        <v>0</v>
      </c>
      <c r="AH197" s="21">
        <f t="shared" si="31"/>
        <v>0</v>
      </c>
      <c r="AI197" s="21">
        <f t="shared" si="31"/>
        <v>0</v>
      </c>
      <c r="AJ197" s="21">
        <f t="shared" si="31"/>
        <v>0</v>
      </c>
      <c r="AK197" s="21">
        <f t="shared" si="31"/>
        <v>0</v>
      </c>
      <c r="AL197" s="21">
        <f t="shared" si="31"/>
        <v>0</v>
      </c>
      <c r="AM197" s="21">
        <f t="shared" si="31"/>
        <v>0</v>
      </c>
      <c r="AN197" s="21">
        <f t="shared" si="31"/>
        <v>0</v>
      </c>
      <c r="AO197" s="21">
        <f t="shared" si="31"/>
        <v>0</v>
      </c>
      <c r="AP197" s="21">
        <f t="shared" si="31"/>
        <v>0</v>
      </c>
      <c r="AQ197" s="21">
        <f t="shared" si="31"/>
        <v>0</v>
      </c>
      <c r="AR197" s="21">
        <f t="shared" si="31"/>
        <v>0</v>
      </c>
      <c r="AS197" s="21">
        <f t="shared" si="31"/>
        <v>0</v>
      </c>
      <c r="AT197" s="21">
        <f t="shared" si="31"/>
        <v>0</v>
      </c>
      <c r="AU197" s="21">
        <f t="shared" si="31"/>
        <v>0</v>
      </c>
      <c r="AV197" s="21">
        <f t="shared" si="31"/>
        <v>0</v>
      </c>
      <c r="AW197" s="21">
        <f t="shared" si="31"/>
        <v>0</v>
      </c>
      <c r="AX197" s="21">
        <f t="shared" si="31"/>
        <v>0</v>
      </c>
      <c r="AY197" s="21">
        <f t="shared" si="31"/>
        <v>0</v>
      </c>
      <c r="AZ197" s="21">
        <f t="shared" si="31"/>
        <v>0</v>
      </c>
      <c r="BA197" s="21">
        <f t="shared" si="31"/>
        <v>0</v>
      </c>
      <c r="BB197" s="21">
        <f t="shared" si="31"/>
        <v>0</v>
      </c>
    </row>
    <row r="198" spans="1:54" outlineLevel="2">
      <c r="A198" s="479"/>
      <c r="B198" s="150" t="s">
        <v>433</v>
      </c>
      <c r="C198" s="19"/>
      <c r="D198" s="135" t="s">
        <v>346</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77" t="s">
        <v>453</v>
      </c>
      <c r="B200" s="150" t="s">
        <v>454</v>
      </c>
      <c r="C200" s="19"/>
      <c r="D200" s="135" t="s">
        <v>346</v>
      </c>
      <c r="E200" s="21">
        <f>SUM(E190:E193,E196:E198)</f>
        <v>-3374.3356627256499</v>
      </c>
      <c r="F200" s="21">
        <f t="shared" ref="F200:BB200" si="33">SUM(F190:F193,F196:F198)</f>
        <v>-3303.3762471524128</v>
      </c>
      <c r="G200" s="21">
        <f t="shared" si="33"/>
        <v>-3221.8913376004234</v>
      </c>
      <c r="H200" s="21">
        <f t="shared" si="33"/>
        <v>-3141.8968911838383</v>
      </c>
      <c r="I200" s="21">
        <f t="shared" si="33"/>
        <v>-3073.6775472123536</v>
      </c>
      <c r="J200" s="21">
        <f t="shared" si="33"/>
        <v>-3006.1733220258952</v>
      </c>
      <c r="K200" s="21">
        <f t="shared" si="33"/>
        <v>-2929.9165448972785</v>
      </c>
      <c r="L200" s="21">
        <f t="shared" si="33"/>
        <v>-2864.3345555137048</v>
      </c>
      <c r="M200" s="21">
        <f t="shared" si="33"/>
        <v>-2799.5752889677783</v>
      </c>
      <c r="N200" s="21">
        <f t="shared" si="33"/>
        <v>-2727.2017698303994</v>
      </c>
      <c r="O200" s="21">
        <f t="shared" si="33"/>
        <v>-2664.5031767272881</v>
      </c>
      <c r="P200" s="21">
        <f t="shared" si="33"/>
        <v>-2602.7015632360199</v>
      </c>
      <c r="Q200" s="21">
        <f t="shared" si="33"/>
        <v>-2541.8193470655019</v>
      </c>
      <c r="R200" s="21">
        <f t="shared" si="33"/>
        <v>-2489.1327859707421</v>
      </c>
      <c r="S200" s="21">
        <f t="shared" si="33"/>
        <v>-2429.8698399556101</v>
      </c>
      <c r="T200" s="21">
        <f t="shared" si="33"/>
        <v>0</v>
      </c>
      <c r="U200" s="21">
        <f t="shared" si="33"/>
        <v>0</v>
      </c>
      <c r="V200" s="21">
        <f t="shared" si="33"/>
        <v>0</v>
      </c>
      <c r="W200" s="21">
        <f t="shared" si="33"/>
        <v>0</v>
      </c>
      <c r="X200" s="21">
        <f t="shared" si="33"/>
        <v>0</v>
      </c>
      <c r="Y200" s="21">
        <f t="shared" si="33"/>
        <v>0</v>
      </c>
      <c r="Z200" s="21">
        <f t="shared" si="33"/>
        <v>0</v>
      </c>
      <c r="AA200" s="21">
        <f t="shared" si="33"/>
        <v>0</v>
      </c>
      <c r="AB200" s="21">
        <f t="shared" si="33"/>
        <v>0</v>
      </c>
      <c r="AC200" s="21">
        <f t="shared" si="33"/>
        <v>0</v>
      </c>
      <c r="AD200" s="21">
        <f t="shared" si="33"/>
        <v>0</v>
      </c>
      <c r="AE200" s="21">
        <f t="shared" si="33"/>
        <v>0</v>
      </c>
      <c r="AF200" s="21">
        <f t="shared" si="33"/>
        <v>0</v>
      </c>
      <c r="AG200" s="21">
        <f t="shared" si="33"/>
        <v>0</v>
      </c>
      <c r="AH200" s="21">
        <f t="shared" si="33"/>
        <v>0</v>
      </c>
      <c r="AI200" s="21">
        <f t="shared" si="33"/>
        <v>0</v>
      </c>
      <c r="AJ200" s="21">
        <f t="shared" si="33"/>
        <v>0</v>
      </c>
      <c r="AK200" s="21">
        <f t="shared" si="33"/>
        <v>0</v>
      </c>
      <c r="AL200" s="21">
        <f t="shared" si="33"/>
        <v>0</v>
      </c>
      <c r="AM200" s="21">
        <f t="shared" si="33"/>
        <v>0</v>
      </c>
      <c r="AN200" s="21">
        <f t="shared" si="33"/>
        <v>0</v>
      </c>
      <c r="AO200" s="21">
        <f t="shared" si="33"/>
        <v>0</v>
      </c>
      <c r="AP200" s="21">
        <f t="shared" si="33"/>
        <v>0</v>
      </c>
      <c r="AQ200" s="21">
        <f t="shared" si="33"/>
        <v>0</v>
      </c>
      <c r="AR200" s="21">
        <f t="shared" si="33"/>
        <v>0</v>
      </c>
      <c r="AS200" s="21">
        <f t="shared" si="33"/>
        <v>0</v>
      </c>
      <c r="AT200" s="21">
        <f t="shared" si="33"/>
        <v>0</v>
      </c>
      <c r="AU200" s="21">
        <f t="shared" si="33"/>
        <v>0</v>
      </c>
      <c r="AV200" s="21">
        <f t="shared" si="33"/>
        <v>0</v>
      </c>
      <c r="AW200" s="21">
        <f t="shared" si="33"/>
        <v>0</v>
      </c>
      <c r="AX200" s="21">
        <f t="shared" si="33"/>
        <v>0</v>
      </c>
      <c r="AY200" s="21">
        <f t="shared" si="33"/>
        <v>0</v>
      </c>
      <c r="AZ200" s="21">
        <f t="shared" si="33"/>
        <v>0</v>
      </c>
      <c r="BA200" s="21">
        <f t="shared" si="33"/>
        <v>0</v>
      </c>
      <c r="BB200" s="21">
        <f t="shared" si="33"/>
        <v>0</v>
      </c>
    </row>
    <row r="201" spans="1:54" outlineLevel="2">
      <c r="A201" s="478"/>
      <c r="B201" s="150" t="s">
        <v>455</v>
      </c>
      <c r="C201" s="19"/>
      <c r="D201" s="135" t="s">
        <v>346</v>
      </c>
      <c r="E201" s="21">
        <f>SUM(E190:E192,E194,E196:E198)</f>
        <v>-3374.3356627256499</v>
      </c>
      <c r="F201" s="21">
        <f t="shared" ref="F201:BB201" si="34">SUM(F190:F192,F194,F196:F198)</f>
        <v>-3303.3762471524128</v>
      </c>
      <c r="G201" s="21">
        <f t="shared" si="34"/>
        <v>-3221.8913376004234</v>
      </c>
      <c r="H201" s="21">
        <f t="shared" si="34"/>
        <v>-3141.8968911838383</v>
      </c>
      <c r="I201" s="21">
        <f t="shared" si="34"/>
        <v>-3073.6775472123536</v>
      </c>
      <c r="J201" s="21">
        <f t="shared" si="34"/>
        <v>-3006.1733220258952</v>
      </c>
      <c r="K201" s="21">
        <f t="shared" si="34"/>
        <v>-2929.9165448972785</v>
      </c>
      <c r="L201" s="21">
        <f t="shared" si="34"/>
        <v>-2864.3345555137048</v>
      </c>
      <c r="M201" s="21">
        <f t="shared" si="34"/>
        <v>-2799.5752889677783</v>
      </c>
      <c r="N201" s="21">
        <f t="shared" si="34"/>
        <v>-2727.2017698303994</v>
      </c>
      <c r="O201" s="21">
        <f t="shared" si="34"/>
        <v>-2664.5031767272881</v>
      </c>
      <c r="P201" s="21">
        <f t="shared" si="34"/>
        <v>-2602.7015632360199</v>
      </c>
      <c r="Q201" s="21">
        <f t="shared" si="34"/>
        <v>-2541.8193470655019</v>
      </c>
      <c r="R201" s="21">
        <f t="shared" si="34"/>
        <v>-2489.1327859707421</v>
      </c>
      <c r="S201" s="21">
        <f t="shared" si="34"/>
        <v>-2429.8698399556101</v>
      </c>
      <c r="T201" s="21">
        <f t="shared" si="34"/>
        <v>0</v>
      </c>
      <c r="U201" s="21">
        <f t="shared" si="34"/>
        <v>0</v>
      </c>
      <c r="V201" s="21">
        <f t="shared" si="34"/>
        <v>0</v>
      </c>
      <c r="W201" s="21">
        <f t="shared" si="34"/>
        <v>0</v>
      </c>
      <c r="X201" s="21">
        <f t="shared" si="34"/>
        <v>0</v>
      </c>
      <c r="Y201" s="21">
        <f t="shared" si="34"/>
        <v>0</v>
      </c>
      <c r="Z201" s="21">
        <f t="shared" si="34"/>
        <v>0</v>
      </c>
      <c r="AA201" s="21">
        <f t="shared" si="34"/>
        <v>0</v>
      </c>
      <c r="AB201" s="21">
        <f t="shared" si="34"/>
        <v>0</v>
      </c>
      <c r="AC201" s="21">
        <f t="shared" si="34"/>
        <v>0</v>
      </c>
      <c r="AD201" s="21">
        <f t="shared" si="34"/>
        <v>0</v>
      </c>
      <c r="AE201" s="21">
        <f t="shared" si="34"/>
        <v>0</v>
      </c>
      <c r="AF201" s="21">
        <f t="shared" si="34"/>
        <v>0</v>
      </c>
      <c r="AG201" s="21">
        <f t="shared" si="34"/>
        <v>0</v>
      </c>
      <c r="AH201" s="21">
        <f t="shared" si="34"/>
        <v>0</v>
      </c>
      <c r="AI201" s="21">
        <f t="shared" si="34"/>
        <v>0</v>
      </c>
      <c r="AJ201" s="21">
        <f t="shared" si="34"/>
        <v>0</v>
      </c>
      <c r="AK201" s="21">
        <f t="shared" si="34"/>
        <v>0</v>
      </c>
      <c r="AL201" s="21">
        <f t="shared" si="34"/>
        <v>0</v>
      </c>
      <c r="AM201" s="21">
        <f t="shared" si="34"/>
        <v>0</v>
      </c>
      <c r="AN201" s="21">
        <f t="shared" si="34"/>
        <v>0</v>
      </c>
      <c r="AO201" s="21">
        <f t="shared" si="34"/>
        <v>0</v>
      </c>
      <c r="AP201" s="21">
        <f t="shared" si="34"/>
        <v>0</v>
      </c>
      <c r="AQ201" s="21">
        <f t="shared" si="34"/>
        <v>0</v>
      </c>
      <c r="AR201" s="21">
        <f t="shared" si="34"/>
        <v>0</v>
      </c>
      <c r="AS201" s="21">
        <f t="shared" si="34"/>
        <v>0</v>
      </c>
      <c r="AT201" s="21">
        <f t="shared" si="34"/>
        <v>0</v>
      </c>
      <c r="AU201" s="21">
        <f t="shared" si="34"/>
        <v>0</v>
      </c>
      <c r="AV201" s="21">
        <f t="shared" si="34"/>
        <v>0</v>
      </c>
      <c r="AW201" s="21">
        <f t="shared" si="34"/>
        <v>0</v>
      </c>
      <c r="AX201" s="21">
        <f t="shared" si="34"/>
        <v>0</v>
      </c>
      <c r="AY201" s="21">
        <f t="shared" si="34"/>
        <v>0</v>
      </c>
      <c r="AZ201" s="21">
        <f t="shared" si="34"/>
        <v>0</v>
      </c>
      <c r="BA201" s="21">
        <f t="shared" si="34"/>
        <v>0</v>
      </c>
      <c r="BB201" s="21">
        <f t="shared" si="34"/>
        <v>0</v>
      </c>
    </row>
    <row r="202" spans="1:54" outlineLevel="2">
      <c r="A202" s="479"/>
      <c r="B202" s="150" t="s">
        <v>456</v>
      </c>
      <c r="C202" s="19"/>
      <c r="D202" s="135" t="s">
        <v>346</v>
      </c>
      <c r="E202" s="21">
        <f>SUM(E190:E192,E195:E198)</f>
        <v>-3374.3356627256499</v>
      </c>
      <c r="F202" s="21">
        <f t="shared" ref="F202:BB202" si="35">SUM(F190:F192,F195:F198)</f>
        <v>-3303.3762471524128</v>
      </c>
      <c r="G202" s="21">
        <f t="shared" si="35"/>
        <v>-3221.8913376004234</v>
      </c>
      <c r="H202" s="21">
        <f t="shared" si="35"/>
        <v>-3141.8968911838383</v>
      </c>
      <c r="I202" s="21">
        <f t="shared" si="35"/>
        <v>-3073.6775472123536</v>
      </c>
      <c r="J202" s="21">
        <f t="shared" si="35"/>
        <v>-3006.1733220258952</v>
      </c>
      <c r="K202" s="21">
        <f t="shared" si="35"/>
        <v>-2929.9165448972785</v>
      </c>
      <c r="L202" s="21">
        <f t="shared" si="35"/>
        <v>-2864.3345555137048</v>
      </c>
      <c r="M202" s="21">
        <f t="shared" si="35"/>
        <v>-2799.5752889677783</v>
      </c>
      <c r="N202" s="21">
        <f t="shared" si="35"/>
        <v>-2727.2017698303994</v>
      </c>
      <c r="O202" s="21">
        <f t="shared" si="35"/>
        <v>-2664.5031767272881</v>
      </c>
      <c r="P202" s="21">
        <f t="shared" si="35"/>
        <v>-2602.7015632360199</v>
      </c>
      <c r="Q202" s="21">
        <f t="shared" si="35"/>
        <v>-2541.8193470655019</v>
      </c>
      <c r="R202" s="21">
        <f t="shared" si="35"/>
        <v>-2489.1327859707421</v>
      </c>
      <c r="S202" s="21">
        <f t="shared" si="35"/>
        <v>-2429.8698399556101</v>
      </c>
      <c r="T202" s="21">
        <f t="shared" si="35"/>
        <v>0</v>
      </c>
      <c r="U202" s="21">
        <f t="shared" si="35"/>
        <v>0</v>
      </c>
      <c r="V202" s="21">
        <f t="shared" si="35"/>
        <v>0</v>
      </c>
      <c r="W202" s="21">
        <f t="shared" si="35"/>
        <v>0</v>
      </c>
      <c r="X202" s="21">
        <f t="shared" si="35"/>
        <v>0</v>
      </c>
      <c r="Y202" s="21">
        <f t="shared" si="35"/>
        <v>0</v>
      </c>
      <c r="Z202" s="21">
        <f t="shared" si="35"/>
        <v>0</v>
      </c>
      <c r="AA202" s="21">
        <f t="shared" si="35"/>
        <v>0</v>
      </c>
      <c r="AB202" s="21">
        <f t="shared" si="35"/>
        <v>0</v>
      </c>
      <c r="AC202" s="21">
        <f t="shared" si="35"/>
        <v>0</v>
      </c>
      <c r="AD202" s="21">
        <f t="shared" si="35"/>
        <v>0</v>
      </c>
      <c r="AE202" s="21">
        <f t="shared" si="35"/>
        <v>0</v>
      </c>
      <c r="AF202" s="21">
        <f t="shared" si="35"/>
        <v>0</v>
      </c>
      <c r="AG202" s="21">
        <f t="shared" si="35"/>
        <v>0</v>
      </c>
      <c r="AH202" s="21">
        <f t="shared" si="35"/>
        <v>0</v>
      </c>
      <c r="AI202" s="21">
        <f t="shared" si="35"/>
        <v>0</v>
      </c>
      <c r="AJ202" s="21">
        <f t="shared" si="35"/>
        <v>0</v>
      </c>
      <c r="AK202" s="21">
        <f t="shared" si="35"/>
        <v>0</v>
      </c>
      <c r="AL202" s="21">
        <f t="shared" si="35"/>
        <v>0</v>
      </c>
      <c r="AM202" s="21">
        <f t="shared" si="35"/>
        <v>0</v>
      </c>
      <c r="AN202" s="21">
        <f t="shared" si="35"/>
        <v>0</v>
      </c>
      <c r="AO202" s="21">
        <f t="shared" si="35"/>
        <v>0</v>
      </c>
      <c r="AP202" s="21">
        <f t="shared" si="35"/>
        <v>0</v>
      </c>
      <c r="AQ202" s="21">
        <f t="shared" si="35"/>
        <v>0</v>
      </c>
      <c r="AR202" s="21">
        <f t="shared" si="35"/>
        <v>0</v>
      </c>
      <c r="AS202" s="21">
        <f t="shared" si="35"/>
        <v>0</v>
      </c>
      <c r="AT202" s="21">
        <f t="shared" si="35"/>
        <v>0</v>
      </c>
      <c r="AU202" s="21">
        <f t="shared" si="35"/>
        <v>0</v>
      </c>
      <c r="AV202" s="21">
        <f t="shared" si="35"/>
        <v>0</v>
      </c>
      <c r="AW202" s="21">
        <f t="shared" si="35"/>
        <v>0</v>
      </c>
      <c r="AX202" s="21">
        <f t="shared" si="35"/>
        <v>0</v>
      </c>
      <c r="AY202" s="21">
        <f t="shared" si="35"/>
        <v>0</v>
      </c>
      <c r="AZ202" s="21">
        <f t="shared" si="35"/>
        <v>0</v>
      </c>
      <c r="BA202" s="21">
        <f t="shared" si="35"/>
        <v>0</v>
      </c>
      <c r="BB202" s="21">
        <f t="shared" si="35"/>
        <v>0</v>
      </c>
    </row>
    <row r="203" spans="1:54" outlineLevel="1">
      <c r="B203" s="19"/>
      <c r="C203" s="19"/>
      <c r="D203" s="19"/>
      <c r="E203" s="15"/>
    </row>
    <row r="204" spans="1:54" outlineLevel="1">
      <c r="A204" s="477" t="s">
        <v>457</v>
      </c>
      <c r="B204" s="150" t="s">
        <v>458</v>
      </c>
      <c r="C204" s="19"/>
      <c r="D204" s="135" t="s">
        <v>346</v>
      </c>
      <c r="E204" s="21">
        <f>E200</f>
        <v>-3374.3356627256499</v>
      </c>
      <c r="F204" s="21">
        <f>F200+E204</f>
        <v>-6677.7119098780622</v>
      </c>
      <c r="G204" s="21">
        <f t="shared" ref="G204:BB206" si="36">G200+F204</f>
        <v>-9899.6032474784861</v>
      </c>
      <c r="H204" s="21">
        <f t="shared" si="36"/>
        <v>-13041.500138662324</v>
      </c>
      <c r="I204" s="21">
        <f t="shared" si="36"/>
        <v>-16115.177685874678</v>
      </c>
      <c r="J204" s="21">
        <f t="shared" si="36"/>
        <v>-19121.351007900572</v>
      </c>
      <c r="K204" s="21">
        <f t="shared" si="36"/>
        <v>-22051.26755279785</v>
      </c>
      <c r="L204" s="21">
        <f t="shared" si="36"/>
        <v>-24915.602108311556</v>
      </c>
      <c r="M204" s="21">
        <f t="shared" si="36"/>
        <v>-27715.177397279334</v>
      </c>
      <c r="N204" s="21">
        <f t="shared" si="36"/>
        <v>-30442.379167109735</v>
      </c>
      <c r="O204" s="21">
        <f t="shared" si="36"/>
        <v>-33106.882343837024</v>
      </c>
      <c r="P204" s="21">
        <f t="shared" si="36"/>
        <v>-35709.583907073044</v>
      </c>
      <c r="Q204" s="21">
        <f t="shared" si="36"/>
        <v>-38251.403254138546</v>
      </c>
      <c r="R204" s="21">
        <f t="shared" si="36"/>
        <v>-40740.536040109291</v>
      </c>
      <c r="S204" s="21">
        <f t="shared" si="36"/>
        <v>-43170.4058800649</v>
      </c>
      <c r="T204" s="21">
        <f t="shared" si="36"/>
        <v>-43170.4058800649</v>
      </c>
      <c r="U204" s="21">
        <f t="shared" si="36"/>
        <v>-43170.4058800649</v>
      </c>
      <c r="V204" s="21">
        <f t="shared" si="36"/>
        <v>-43170.4058800649</v>
      </c>
      <c r="W204" s="21">
        <f t="shared" si="36"/>
        <v>-43170.4058800649</v>
      </c>
      <c r="X204" s="21">
        <f t="shared" si="36"/>
        <v>-43170.4058800649</v>
      </c>
      <c r="Y204" s="21">
        <f t="shared" si="36"/>
        <v>-43170.4058800649</v>
      </c>
      <c r="Z204" s="21">
        <f t="shared" si="36"/>
        <v>-43170.4058800649</v>
      </c>
      <c r="AA204" s="21">
        <f t="shared" si="36"/>
        <v>-43170.4058800649</v>
      </c>
      <c r="AB204" s="21">
        <f t="shared" si="36"/>
        <v>-43170.4058800649</v>
      </c>
      <c r="AC204" s="21">
        <f t="shared" si="36"/>
        <v>-43170.4058800649</v>
      </c>
      <c r="AD204" s="21">
        <f t="shared" si="36"/>
        <v>-43170.4058800649</v>
      </c>
      <c r="AE204" s="21">
        <f t="shared" si="36"/>
        <v>-43170.4058800649</v>
      </c>
      <c r="AF204" s="21">
        <f t="shared" si="36"/>
        <v>-43170.4058800649</v>
      </c>
      <c r="AG204" s="21">
        <f t="shared" si="36"/>
        <v>-43170.4058800649</v>
      </c>
      <c r="AH204" s="21">
        <f t="shared" si="36"/>
        <v>-43170.4058800649</v>
      </c>
      <c r="AI204" s="21">
        <f t="shared" si="36"/>
        <v>-43170.4058800649</v>
      </c>
      <c r="AJ204" s="21">
        <f t="shared" si="36"/>
        <v>-43170.4058800649</v>
      </c>
      <c r="AK204" s="21">
        <f t="shared" si="36"/>
        <v>-43170.4058800649</v>
      </c>
      <c r="AL204" s="21">
        <f t="shared" si="36"/>
        <v>-43170.4058800649</v>
      </c>
      <c r="AM204" s="21">
        <f t="shared" si="36"/>
        <v>-43170.4058800649</v>
      </c>
      <c r="AN204" s="21">
        <f t="shared" si="36"/>
        <v>-43170.4058800649</v>
      </c>
      <c r="AO204" s="21">
        <f t="shared" si="36"/>
        <v>-43170.4058800649</v>
      </c>
      <c r="AP204" s="21">
        <f t="shared" si="36"/>
        <v>-43170.4058800649</v>
      </c>
      <c r="AQ204" s="21">
        <f t="shared" si="36"/>
        <v>-43170.4058800649</v>
      </c>
      <c r="AR204" s="21">
        <f t="shared" si="36"/>
        <v>-43170.4058800649</v>
      </c>
      <c r="AS204" s="21">
        <f t="shared" si="36"/>
        <v>-43170.4058800649</v>
      </c>
      <c r="AT204" s="21">
        <f t="shared" si="36"/>
        <v>-43170.4058800649</v>
      </c>
      <c r="AU204" s="21">
        <f t="shared" si="36"/>
        <v>-43170.4058800649</v>
      </c>
      <c r="AV204" s="21">
        <f t="shared" si="36"/>
        <v>-43170.4058800649</v>
      </c>
      <c r="AW204" s="21">
        <f t="shared" si="36"/>
        <v>-43170.4058800649</v>
      </c>
      <c r="AX204" s="21">
        <f t="shared" si="36"/>
        <v>-43170.4058800649</v>
      </c>
      <c r="AY204" s="21">
        <f t="shared" si="36"/>
        <v>-43170.4058800649</v>
      </c>
      <c r="AZ204" s="21">
        <f t="shared" si="36"/>
        <v>-43170.4058800649</v>
      </c>
      <c r="BA204" s="21">
        <f t="shared" si="36"/>
        <v>-43170.4058800649</v>
      </c>
      <c r="BB204" s="21">
        <f t="shared" si="36"/>
        <v>-43170.4058800649</v>
      </c>
    </row>
    <row r="205" spans="1:54" outlineLevel="1">
      <c r="A205" s="478"/>
      <c r="B205" s="150" t="s">
        <v>459</v>
      </c>
      <c r="C205" s="19"/>
      <c r="D205" s="135" t="s">
        <v>346</v>
      </c>
      <c r="E205" s="21">
        <f>E201</f>
        <v>-3374.3356627256499</v>
      </c>
      <c r="F205" s="21">
        <f t="shared" ref="F205:U206" si="37">F201+E205</f>
        <v>-6677.7119098780622</v>
      </c>
      <c r="G205" s="21">
        <f t="shared" si="37"/>
        <v>-9899.6032474784861</v>
      </c>
      <c r="H205" s="21">
        <f t="shared" si="37"/>
        <v>-13041.500138662324</v>
      </c>
      <c r="I205" s="21">
        <f t="shared" si="37"/>
        <v>-16115.177685874678</v>
      </c>
      <c r="J205" s="21">
        <f t="shared" si="37"/>
        <v>-19121.351007900572</v>
      </c>
      <c r="K205" s="21">
        <f t="shared" si="37"/>
        <v>-22051.26755279785</v>
      </c>
      <c r="L205" s="21">
        <f t="shared" si="37"/>
        <v>-24915.602108311556</v>
      </c>
      <c r="M205" s="21">
        <f t="shared" si="37"/>
        <v>-27715.177397279334</v>
      </c>
      <c r="N205" s="21">
        <f t="shared" si="37"/>
        <v>-30442.379167109735</v>
      </c>
      <c r="O205" s="21">
        <f t="shared" si="37"/>
        <v>-33106.882343837024</v>
      </c>
      <c r="P205" s="21">
        <f t="shared" si="37"/>
        <v>-35709.583907073044</v>
      </c>
      <c r="Q205" s="21">
        <f t="shared" si="37"/>
        <v>-38251.403254138546</v>
      </c>
      <c r="R205" s="21">
        <f t="shared" si="37"/>
        <v>-40740.536040109291</v>
      </c>
      <c r="S205" s="21">
        <f t="shared" si="37"/>
        <v>-43170.4058800649</v>
      </c>
      <c r="T205" s="21">
        <f t="shared" si="37"/>
        <v>-43170.4058800649</v>
      </c>
      <c r="U205" s="21">
        <f t="shared" si="37"/>
        <v>-43170.4058800649</v>
      </c>
      <c r="V205" s="21">
        <f t="shared" si="36"/>
        <v>-43170.4058800649</v>
      </c>
      <c r="W205" s="21">
        <f t="shared" si="36"/>
        <v>-43170.4058800649</v>
      </c>
      <c r="X205" s="21">
        <f t="shared" si="36"/>
        <v>-43170.4058800649</v>
      </c>
      <c r="Y205" s="21">
        <f t="shared" si="36"/>
        <v>-43170.4058800649</v>
      </c>
      <c r="Z205" s="21">
        <f t="shared" si="36"/>
        <v>-43170.4058800649</v>
      </c>
      <c r="AA205" s="21">
        <f t="shared" si="36"/>
        <v>-43170.4058800649</v>
      </c>
      <c r="AB205" s="21">
        <f t="shared" si="36"/>
        <v>-43170.4058800649</v>
      </c>
      <c r="AC205" s="21">
        <f t="shared" si="36"/>
        <v>-43170.4058800649</v>
      </c>
      <c r="AD205" s="21">
        <f t="shared" si="36"/>
        <v>-43170.4058800649</v>
      </c>
      <c r="AE205" s="21">
        <f t="shared" si="36"/>
        <v>-43170.4058800649</v>
      </c>
      <c r="AF205" s="21">
        <f t="shared" si="36"/>
        <v>-43170.4058800649</v>
      </c>
      <c r="AG205" s="21">
        <f t="shared" si="36"/>
        <v>-43170.4058800649</v>
      </c>
      <c r="AH205" s="21">
        <f t="shared" si="36"/>
        <v>-43170.4058800649</v>
      </c>
      <c r="AI205" s="21">
        <f t="shared" si="36"/>
        <v>-43170.4058800649</v>
      </c>
      <c r="AJ205" s="21">
        <f t="shared" si="36"/>
        <v>-43170.4058800649</v>
      </c>
      <c r="AK205" s="21">
        <f t="shared" si="36"/>
        <v>-43170.4058800649</v>
      </c>
      <c r="AL205" s="21">
        <f t="shared" si="36"/>
        <v>-43170.4058800649</v>
      </c>
      <c r="AM205" s="21">
        <f t="shared" si="36"/>
        <v>-43170.4058800649</v>
      </c>
      <c r="AN205" s="21">
        <f t="shared" si="36"/>
        <v>-43170.4058800649</v>
      </c>
      <c r="AO205" s="21">
        <f t="shared" si="36"/>
        <v>-43170.4058800649</v>
      </c>
      <c r="AP205" s="21">
        <f t="shared" si="36"/>
        <v>-43170.4058800649</v>
      </c>
      <c r="AQ205" s="21">
        <f t="shared" si="36"/>
        <v>-43170.4058800649</v>
      </c>
      <c r="AR205" s="21">
        <f t="shared" si="36"/>
        <v>-43170.4058800649</v>
      </c>
      <c r="AS205" s="21">
        <f t="shared" si="36"/>
        <v>-43170.4058800649</v>
      </c>
      <c r="AT205" s="21">
        <f t="shared" si="36"/>
        <v>-43170.4058800649</v>
      </c>
      <c r="AU205" s="21">
        <f t="shared" si="36"/>
        <v>-43170.4058800649</v>
      </c>
      <c r="AV205" s="21">
        <f t="shared" si="36"/>
        <v>-43170.4058800649</v>
      </c>
      <c r="AW205" s="21">
        <f t="shared" si="36"/>
        <v>-43170.4058800649</v>
      </c>
      <c r="AX205" s="21">
        <f t="shared" si="36"/>
        <v>-43170.4058800649</v>
      </c>
      <c r="AY205" s="21">
        <f t="shared" si="36"/>
        <v>-43170.4058800649</v>
      </c>
      <c r="AZ205" s="21">
        <f t="shared" si="36"/>
        <v>-43170.4058800649</v>
      </c>
      <c r="BA205" s="21">
        <f t="shared" si="36"/>
        <v>-43170.4058800649</v>
      </c>
      <c r="BB205" s="21">
        <f t="shared" si="36"/>
        <v>-43170.4058800649</v>
      </c>
    </row>
    <row r="206" spans="1:54" outlineLevel="1">
      <c r="A206" s="479"/>
      <c r="B206" s="150" t="s">
        <v>460</v>
      </c>
      <c r="C206" s="19"/>
      <c r="D206" s="135" t="s">
        <v>346</v>
      </c>
      <c r="E206" s="21">
        <f>E202</f>
        <v>-3374.3356627256499</v>
      </c>
      <c r="F206" s="21">
        <f t="shared" si="37"/>
        <v>-6677.7119098780622</v>
      </c>
      <c r="G206" s="21">
        <f t="shared" si="36"/>
        <v>-9899.6032474784861</v>
      </c>
      <c r="H206" s="21">
        <f t="shared" si="36"/>
        <v>-13041.500138662324</v>
      </c>
      <c r="I206" s="21">
        <f t="shared" si="36"/>
        <v>-16115.177685874678</v>
      </c>
      <c r="J206" s="21">
        <f t="shared" si="36"/>
        <v>-19121.351007900572</v>
      </c>
      <c r="K206" s="21">
        <f t="shared" si="36"/>
        <v>-22051.26755279785</v>
      </c>
      <c r="L206" s="21">
        <f t="shared" si="36"/>
        <v>-24915.602108311556</v>
      </c>
      <c r="M206" s="21">
        <f t="shared" si="36"/>
        <v>-27715.177397279334</v>
      </c>
      <c r="N206" s="21">
        <f t="shared" si="36"/>
        <v>-30442.379167109735</v>
      </c>
      <c r="O206" s="21">
        <f t="shared" si="36"/>
        <v>-33106.882343837024</v>
      </c>
      <c r="P206" s="21">
        <f t="shared" si="36"/>
        <v>-35709.583907073044</v>
      </c>
      <c r="Q206" s="21">
        <f t="shared" si="36"/>
        <v>-38251.403254138546</v>
      </c>
      <c r="R206" s="21">
        <f t="shared" si="36"/>
        <v>-40740.536040109291</v>
      </c>
      <c r="S206" s="21">
        <f t="shared" si="36"/>
        <v>-43170.4058800649</v>
      </c>
      <c r="T206" s="21">
        <f t="shared" si="36"/>
        <v>-43170.4058800649</v>
      </c>
      <c r="U206" s="21">
        <f t="shared" si="36"/>
        <v>-43170.4058800649</v>
      </c>
      <c r="V206" s="21">
        <f t="shared" si="36"/>
        <v>-43170.4058800649</v>
      </c>
      <c r="W206" s="21">
        <f t="shared" si="36"/>
        <v>-43170.4058800649</v>
      </c>
      <c r="X206" s="21">
        <f t="shared" si="36"/>
        <v>-43170.4058800649</v>
      </c>
      <c r="Y206" s="21">
        <f t="shared" si="36"/>
        <v>-43170.4058800649</v>
      </c>
      <c r="Z206" s="21">
        <f t="shared" si="36"/>
        <v>-43170.4058800649</v>
      </c>
      <c r="AA206" s="21">
        <f t="shared" si="36"/>
        <v>-43170.4058800649</v>
      </c>
      <c r="AB206" s="21">
        <f t="shared" si="36"/>
        <v>-43170.4058800649</v>
      </c>
      <c r="AC206" s="21">
        <f t="shared" si="36"/>
        <v>-43170.4058800649</v>
      </c>
      <c r="AD206" s="21">
        <f t="shared" si="36"/>
        <v>-43170.4058800649</v>
      </c>
      <c r="AE206" s="21">
        <f t="shared" si="36"/>
        <v>-43170.4058800649</v>
      </c>
      <c r="AF206" s="21">
        <f t="shared" si="36"/>
        <v>-43170.4058800649</v>
      </c>
      <c r="AG206" s="21">
        <f t="shared" si="36"/>
        <v>-43170.4058800649</v>
      </c>
      <c r="AH206" s="21">
        <f t="shared" si="36"/>
        <v>-43170.4058800649</v>
      </c>
      <c r="AI206" s="21">
        <f t="shared" si="36"/>
        <v>-43170.4058800649</v>
      </c>
      <c r="AJ206" s="21">
        <f t="shared" si="36"/>
        <v>-43170.4058800649</v>
      </c>
      <c r="AK206" s="21">
        <f t="shared" si="36"/>
        <v>-43170.4058800649</v>
      </c>
      <c r="AL206" s="21">
        <f t="shared" si="36"/>
        <v>-43170.4058800649</v>
      </c>
      <c r="AM206" s="21">
        <f t="shared" si="36"/>
        <v>-43170.4058800649</v>
      </c>
      <c r="AN206" s="21">
        <f t="shared" si="36"/>
        <v>-43170.4058800649</v>
      </c>
      <c r="AO206" s="21">
        <f t="shared" si="36"/>
        <v>-43170.4058800649</v>
      </c>
      <c r="AP206" s="21">
        <f t="shared" si="36"/>
        <v>-43170.4058800649</v>
      </c>
      <c r="AQ206" s="21">
        <f t="shared" si="36"/>
        <v>-43170.4058800649</v>
      </c>
      <c r="AR206" s="21">
        <f t="shared" si="36"/>
        <v>-43170.4058800649</v>
      </c>
      <c r="AS206" s="21">
        <f t="shared" si="36"/>
        <v>-43170.4058800649</v>
      </c>
      <c r="AT206" s="21">
        <f t="shared" si="36"/>
        <v>-43170.4058800649</v>
      </c>
      <c r="AU206" s="21">
        <f t="shared" si="36"/>
        <v>-43170.4058800649</v>
      </c>
      <c r="AV206" s="21">
        <f t="shared" si="36"/>
        <v>-43170.4058800649</v>
      </c>
      <c r="AW206" s="21">
        <f t="shared" si="36"/>
        <v>-43170.4058800649</v>
      </c>
      <c r="AX206" s="21">
        <f t="shared" si="36"/>
        <v>-43170.4058800649</v>
      </c>
      <c r="AY206" s="21">
        <f t="shared" si="36"/>
        <v>-43170.4058800649</v>
      </c>
      <c r="AZ206" s="21">
        <f t="shared" si="36"/>
        <v>-43170.4058800649</v>
      </c>
      <c r="BA206" s="21">
        <f t="shared" si="36"/>
        <v>-43170.4058800649</v>
      </c>
      <c r="BB206" s="21">
        <f t="shared" si="36"/>
        <v>-43170.4058800649</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461</v>
      </c>
      <c r="C209" s="57"/>
      <c r="D209" s="56" t="s">
        <v>346</v>
      </c>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5"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2.xml><?xml version="1.0" encoding="utf-8"?>
<ds:datastoreItem xmlns:ds="http://schemas.openxmlformats.org/officeDocument/2006/customXml" ds:itemID="{238378E1-01A5-4689-9F39-35537D85E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docMetadata/LabelInfo.xml><?xml version="1.0" encoding="utf-8"?>
<clbl:labelList xmlns:clbl="http://schemas.microsoft.com/office/2020/mipLabelMetadata">
  <clbl:label id="{a94c5fd0-f5c0-4908-b5a4-aa6594db831f}" enabled="0" method="" siteId="{a94c5fd0-f5c0-4908-b5a4-aa6594db83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2024-12-17T19:10:04Z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