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57079DC1-385F-4BE2-850E-0601677BDCD0}" xr6:coauthVersionLast="47" xr6:coauthVersionMax="47" xr10:uidLastSave="{00000000-0000-0000-0000-000000000000}"/>
  <bookViews>
    <workbookView xWindow="-110" yWindow="-110" windowWidth="19420" windowHeight="11620" xr2:uid="{5024991A-4558-4FE8-9B71-D5654A5B284B}"/>
  </bookViews>
  <sheets>
    <sheet name="Option_1 Workings" sheetId="1" r:id="rId1"/>
    <sheet name="Personnel" sheetId="2" r:id="rId2"/>
    <sheet name="Contractors" sheetId="3" r:id="rId3"/>
    <sheet name="Materials" sheetId="4" r:id="rId4"/>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1" l="1"/>
  <c r="H32" i="1"/>
  <c r="I32" i="1"/>
  <c r="J32" i="1"/>
  <c r="G33" i="1"/>
  <c r="H33" i="1"/>
  <c r="I33" i="1"/>
  <c r="J33" i="1"/>
  <c r="F33" i="1"/>
  <c r="F32" i="1"/>
  <c r="G30" i="1" l="1"/>
  <c r="H30" i="1"/>
  <c r="I30" i="1"/>
  <c r="J30" i="1"/>
  <c r="F30" i="1"/>
  <c r="G28" i="1"/>
  <c r="H28" i="1"/>
  <c r="I28" i="1"/>
  <c r="J28" i="1"/>
  <c r="F28" i="1"/>
  <c r="K21" i="1"/>
  <c r="K28" i="1"/>
  <c r="K26" i="1"/>
  <c r="F26" i="1"/>
  <c r="E26" i="1"/>
  <c r="E4" i="4"/>
  <c r="F4" i="4"/>
  <c r="G4" i="4"/>
  <c r="H4" i="4"/>
  <c r="I4" i="4"/>
  <c r="J4" i="4"/>
  <c r="K4" i="4"/>
  <c r="L4" i="4"/>
  <c r="M4" i="4"/>
  <c r="N4" i="4"/>
  <c r="O4" i="4"/>
  <c r="P4" i="4"/>
  <c r="Q4" i="4"/>
  <c r="R4" i="4"/>
  <c r="S4" i="4"/>
  <c r="T4" i="4"/>
  <c r="U4" i="4"/>
  <c r="V4" i="4"/>
  <c r="W4" i="4"/>
  <c r="X4" i="4"/>
  <c r="Y4" i="4"/>
  <c r="Z4" i="4"/>
  <c r="AA4" i="4"/>
  <c r="AB4" i="4"/>
  <c r="AC4" i="4"/>
  <c r="AD4" i="4"/>
  <c r="AE4" i="4"/>
  <c r="E9" i="3"/>
  <c r="F9" i="3"/>
  <c r="G9" i="3"/>
  <c r="H9" i="3"/>
  <c r="I9" i="3"/>
  <c r="J9" i="3"/>
  <c r="K9" i="3"/>
  <c r="L9" i="3"/>
  <c r="M9" i="3"/>
  <c r="N9" i="3"/>
  <c r="O9" i="3"/>
  <c r="P9" i="3"/>
  <c r="Q9" i="3"/>
  <c r="R9" i="3"/>
  <c r="S9" i="3"/>
  <c r="T9" i="3"/>
  <c r="U9" i="3"/>
  <c r="V9" i="3"/>
  <c r="W9" i="3"/>
  <c r="X9" i="3"/>
  <c r="Y9" i="3"/>
  <c r="Z9" i="3"/>
  <c r="AA9" i="3"/>
  <c r="AB9" i="3"/>
  <c r="AC9" i="3"/>
  <c r="AD9" i="3"/>
  <c r="AE9" i="3"/>
  <c r="E11" i="2"/>
  <c r="F11" i="2"/>
  <c r="G11" i="2"/>
  <c r="H11" i="2"/>
  <c r="I11" i="2"/>
  <c r="J11" i="2"/>
  <c r="K11" i="2"/>
  <c r="L11" i="2"/>
  <c r="M11" i="2"/>
  <c r="N11" i="2"/>
  <c r="O11" i="2"/>
  <c r="P11" i="2"/>
  <c r="Q11" i="2"/>
  <c r="R11" i="2"/>
  <c r="S11" i="2"/>
  <c r="T11" i="2"/>
  <c r="U11" i="2"/>
  <c r="V11" i="2"/>
  <c r="W11" i="2"/>
  <c r="X11" i="2"/>
  <c r="Y11" i="2"/>
  <c r="Z11" i="2"/>
  <c r="AA11" i="2"/>
  <c r="AB11" i="2"/>
  <c r="AC11" i="2"/>
  <c r="J26" i="1"/>
  <c r="I26" i="1"/>
  <c r="H26" i="1"/>
  <c r="G26" i="1"/>
  <c r="E21" i="1"/>
  <c r="G20" i="1"/>
  <c r="F20" i="1"/>
  <c r="G18" i="1"/>
  <c r="F18" i="1"/>
  <c r="G21" i="1" l="1"/>
  <c r="F21" i="1"/>
</calcChain>
</file>

<file path=xl/sharedStrings.xml><?xml version="1.0" encoding="utf-8"?>
<sst xmlns="http://schemas.openxmlformats.org/spreadsheetml/2006/main" count="63" uniqueCount="53">
  <si>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</si>
  <si>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</si>
  <si>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GD3</t>
  </si>
  <si>
    <t>Comments</t>
  </si>
  <si>
    <t>CapEx</t>
  </si>
  <si>
    <t>Masterplanning</t>
  </si>
  <si>
    <t>Quote: Civils and geotechnical survey</t>
  </si>
  <si>
    <t>Stage 3 design costs</t>
  </si>
  <si>
    <t>Architecture</t>
  </si>
  <si>
    <t>Estimate: 1.5% of total build costs</t>
  </si>
  <si>
    <t>SMEP</t>
  </si>
  <si>
    <t>Estimate: 1.5% of services costs for MEP, and 1% of structural costs</t>
  </si>
  <si>
    <t>Stage 4 design costs</t>
  </si>
  <si>
    <t>Construction</t>
  </si>
  <si>
    <t>Cat A fit out</t>
  </si>
  <si>
    <t>T&amp;T estimate (split 50% / 50% between 2025 and 2026)</t>
  </si>
  <si>
    <t>Cat B fit out</t>
  </si>
  <si>
    <t>T&amp;T estimate (100% 2026)</t>
  </si>
  <si>
    <t>External works</t>
  </si>
  <si>
    <t>Subtotal (Capex)</t>
  </si>
  <si>
    <t>OpEx</t>
  </si>
  <si>
    <t>Personnel</t>
  </si>
  <si>
    <t>20% increase in resource requirement every 2 years from 2026 to 2035</t>
  </si>
  <si>
    <t>Contractors</t>
  </si>
  <si>
    <t>20% increase in contractor requirement every 2 years from 2026 to 2035</t>
  </si>
  <si>
    <t>Materials</t>
  </si>
  <si>
    <t>Static number of materials required.</t>
  </si>
  <si>
    <t>Subtotal (Opex)</t>
  </si>
  <si>
    <t>Total</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</si>
  <si>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</si>
  <si>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</si>
  <si>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Capex</t>
  </si>
  <si>
    <t>Opex</t>
  </si>
  <si>
    <t>Leakage</t>
  </si>
  <si>
    <t>Fatality risk</t>
  </si>
  <si>
    <t>Non-Fatality risk</t>
  </si>
  <si>
    <t>Cost cross-referencing</t>
  </si>
  <si>
    <t>If there is any explanation required on how the cost data set out in the EJP totals to the lines in the CBA, please provide it here.</t>
  </si>
  <si>
    <t>Existing NeRv Personnel</t>
  </si>
  <si>
    <t>Expansion of existing NeRV Operation phase 1 (20% growth)</t>
  </si>
  <si>
    <t>Expansion of existing NeRV Operation phase 2 (20% growth)</t>
  </si>
  <si>
    <t>Expansion of existing NeRV Operation phase 3 (20% growth)</t>
  </si>
  <si>
    <t>Expansion of existing NeRV Operation phase 4 (20% growth)</t>
  </si>
  <si>
    <t>Expansion of existing NeRV Operation phase 5 (20% growth)</t>
  </si>
  <si>
    <t xml:space="preserve">NeRV Research Hub development team </t>
  </si>
  <si>
    <t xml:space="preserve">NeRV Research Hub operational development team </t>
  </si>
  <si>
    <t>Headcount</t>
  </si>
  <si>
    <t xml:space="preserve">The addition of the research hub will deliver a forecasted 20% Growth of the NeRV facility every 2 years leadiung to an additional FTE being required to anticipated optimum number in 2035. 
7 additional FTE = 7 Additional jobs created </t>
  </si>
  <si>
    <t>Contractors phase 1 (20% growth)</t>
  </si>
  <si>
    <t>Contractors phase 2 (20% growth)</t>
  </si>
  <si>
    <t>Contractors phase 3 (20% growth)</t>
  </si>
  <si>
    <t>Contractors phase 4 (20% growth)</t>
  </si>
  <si>
    <t>Contractors phase 51 (20% growth)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</si>
</sst>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7" formatCode="&quot;£&quot;#,##0.00;\-&quot;£&quot;#,##0.00"/>
    <numFmt numFmtId="44" formatCode="_-&quot;£&quot;* #,##0.00_-;\-&quot;£&quot;* #,##0.00_-;_-&quot;£&quot;* &quot;-&quot;??_-;_-@_-"/>
    <numFmt numFmtId="164" formatCode="_-&quot;£&quot;* #,##0_-;\-&quot;£&quot;* #,##0_-;_-&quot;£&quot;* &quot;-&quot;??_-;_-@_-"/>
  </numFmts>
  <fonts count="6" x14ac:knownFonts="1">
    <font>
      <sz val="10"/>
      <color theme="1"/>
      <name val="Verdana"/>
      <family val="2"/>
    </font>
    <font>
      <sz val="11"/>
      <color theme="1"/>
      <name val="Calibri"/>
      <family val="2"/>
      <scheme val="minor"/>
    </font>
    <font>
      <sz val="11"/>
      <color theme="1"/>
      <name val="Calibri"/>
      <family val="2"/>
      <scheme val="minor"/>
    </font>
    <font>
      <b/>
      <sz val="11"/>
      <color theme="1"/>
      <name val="Calibri"/>
      <family val="2"/>
      <scheme val="minor"/>
    </font>
    <font>
      <b/>
      <sz val="10"/>
      <color theme="1"/>
      <name val="Verdana"/>
      <family val="2"/>
    </font>
    <font>
      <sz val="11"/>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E699"/>
        <bgColor rgb="FF000000"/>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5">
    <xf numFmtId="0" fontId="0" fillId="0" borderId="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cellStyleXfs>
  <cellXfs count="46">
    <xf numFmtId="0" fontId="0" fillId="0" borderId="0" xfId="0"/>
    <xf numFmtId="0" fontId="4" fillId="0" borderId="0" xfId="0" applyFont="1"/>
    <xf numFmtId="0" fontId="0" fillId="0" borderId="0" xfId="0" applyAlignment="1">
      <alignment horizontal="center" wrapText="1"/>
    </xf>
    <xf numFmtId="0" fontId="2" fillId="2" borderId="4" xfId="1" applyFill="1" applyBorder="1" applyAlignment="1">
      <alignment horizontal="center"/>
    </xf>
    <xf numFmtId="0" fontId="2" fillId="0" borderId="4" xfId="1" applyBorder="1"/>
    <xf numFmtId="5" fontId="2" fillId="0" borderId="4" xfId="1" applyNumberFormat="1" applyBorder="1"/>
    <xf numFmtId="5" fontId="2" fillId="3" borderId="4" xfId="1" applyNumberFormat="1" applyFill="1" applyBorder="1"/>
    <xf numFmtId="0" fontId="3" fillId="0" borderId="4" xfId="1" applyFont="1" applyBorder="1"/>
    <xf numFmtId="5" fontId="3" fillId="0" borderId="4" xfId="1" applyNumberFormat="1" applyFont="1" applyBorder="1"/>
    <xf numFmtId="5" fontId="3" fillId="0" borderId="4" xfId="1" applyNumberFormat="1" applyFont="1" applyBorder="1" applyAlignment="1">
      <alignment horizontal="right"/>
    </xf>
    <xf numFmtId="164" fontId="3" fillId="0" borderId="4" xfId="1" applyNumberFormat="1" applyFont="1" applyBorder="1"/>
    <xf numFmtId="0" fontId="0" fillId="0" borderId="4" xfId="0" applyBorder="1" applyAlignment="1">
      <alignment wrapText="1"/>
    </xf>
    <xf numFmtId="14" fontId="0" fillId="0" borderId="4" xfId="0" applyNumberFormat="1" applyBorder="1" applyAlignment="1">
      <alignment wrapText="1"/>
    </xf>
    <xf numFmtId="0" fontId="1" fillId="0" borderId="0" xfId="3"/>
    <xf numFmtId="0" fontId="1" fillId="0" borderId="4" xfId="3" applyBorder="1"/>
    <xf numFmtId="164" fontId="0" fillId="0" borderId="0" xfId="4" applyNumberFormat="1" applyFont="1"/>
    <xf numFmtId="44" fontId="1" fillId="0" borderId="0" xfId="3" applyNumberFormat="1"/>
    <xf numFmtId="0" fontId="3" fillId="0" borderId="0" xfId="3" applyFont="1"/>
    <xf numFmtId="164" fontId="3" fillId="0" borderId="0" xfId="3" applyNumberFormat="1" applyFont="1"/>
    <xf numFmtId="164" fontId="1" fillId="0" borderId="4" xfId="3" applyNumberFormat="1" applyBorder="1"/>
    <xf numFmtId="164" fontId="0" fillId="0" borderId="4" xfId="4" applyNumberFormat="1" applyFont="1" applyBorder="1"/>
    <xf numFmtId="0" fontId="1" fillId="0" borderId="6" xfId="3" applyBorder="1"/>
    <xf numFmtId="0" fontId="1" fillId="2" borderId="4" xfId="3" applyFill="1" applyBorder="1" applyAlignment="1">
      <alignment horizontal="center"/>
    </xf>
    <xf numFmtId="0" fontId="1" fillId="2" borderId="7" xfId="3" applyFill="1" applyBorder="1" applyAlignment="1">
      <alignment horizontal="center"/>
    </xf>
    <xf numFmtId="0" fontId="1" fillId="2" borderId="2" xfId="3" applyFill="1" applyBorder="1"/>
    <xf numFmtId="0" fontId="1" fillId="2" borderId="1" xfId="3" applyFill="1" applyBorder="1"/>
    <xf numFmtId="164" fontId="5" fillId="4" borderId="4" xfId="0" applyNumberFormat="1" applyFont="1" applyFill="1" applyBorder="1"/>
    <xf numFmtId="0" fontId="1" fillId="0" borderId="4" xfId="1" applyFont="1" applyBorder="1"/>
    <xf numFmtId="0" fontId="5" fillId="4" borderId="4" xfId="0" applyFont="1" applyFill="1" applyBorder="1"/>
    <xf numFmtId="0" fontId="1" fillId="3" borderId="4" xfId="1" applyFont="1" applyFill="1" applyBorder="1"/>
    <xf numFmtId="0" fontId="1" fillId="2" borderId="4" xfId="1" applyFont="1" applyFill="1" applyBorder="1" applyAlignment="1">
      <alignment horizontal="center"/>
    </xf>
    <xf numFmtId="7" fontId="0" fillId="0" borderId="0" xfId="0" applyNumberFormat="1"/>
    <xf numFmtId="0" fontId="0" fillId="0" borderId="4" xfId="0" applyBorder="1" applyAlignment="1">
      <alignment horizontal="center"/>
    </xf>
    <xf numFmtId="44" fontId="3" fillId="2" borderId="1" xfId="2" applyFont="1" applyFill="1" applyBorder="1" applyAlignment="1">
      <alignment horizontal="left"/>
    </xf>
    <xf numFmtId="44" fontId="3" fillId="2" borderId="2" xfId="2" applyFont="1" applyFill="1" applyBorder="1" applyAlignment="1">
      <alignment horizontal="left"/>
    </xf>
    <xf numFmtId="44" fontId="3" fillId="2" borderId="3" xfId="2" applyFont="1" applyFill="1" applyBorder="1" applyAlignment="1">
      <alignment horizontal="left"/>
    </xf>
    <xf numFmtId="44" fontId="0" fillId="2" borderId="1" xfId="2" applyFont="1" applyFill="1" applyBorder="1" applyAlignment="1">
      <alignment horizontal="center"/>
    </xf>
    <xf numFmtId="44" fontId="0" fillId="2" borderId="2" xfId="2" applyFont="1" applyFill="1" applyBorder="1" applyAlignment="1">
      <alignment horizontal="center"/>
    </xf>
    <xf numFmtId="44" fontId="0" fillId="2" borderId="3" xfId="2" applyFont="1" applyFill="1" applyBorder="1" applyAlignment="1">
      <alignment horizontal="center"/>
    </xf>
    <xf numFmtId="0" fontId="0" fillId="0" borderId="0" xfId="0" applyAlignment="1">
      <alignment horizontal="center" wrapText="1"/>
    </xf>
    <xf numFmtId="0" fontId="2" fillId="2" borderId="1" xfId="1" applyFill="1" applyBorder="1" applyAlignment="1">
      <alignment horizontal="center"/>
    </xf>
    <xf numFmtId="0" fontId="2" fillId="2" borderId="2" xfId="1" applyFill="1" applyBorder="1" applyAlignment="1">
      <alignment horizontal="center"/>
    </xf>
    <xf numFmtId="0" fontId="2" fillId="2" borderId="3" xfId="1" applyFill="1" applyBorder="1" applyAlignment="1">
      <alignment horizontal="center"/>
    </xf>
    <xf numFmtId="0" fontId="3" fillId="2" borderId="5" xfId="1" applyFont="1" applyFill="1" applyBorder="1" applyAlignment="1">
      <alignment horizontal="left"/>
    </xf>
    <xf numFmtId="0" fontId="3" fillId="2" borderId="0" xfId="1" applyFont="1" applyFill="1" applyAlignment="1">
      <alignment horizontal="left"/>
    </xf>
    <xf numFmtId="0" fontId="1" fillId="0" borderId="4" xfId="3" applyBorder="1" applyAlignment="1">
      <alignment horizontal="center" wrapText="1"/>
    </xf>
  </cellXfs>
  <cellStyles count="5">
    <cellStyle name="Currency 2" xfId="4" xr:uid="{6C518823-BBA1-4733-BEE5-96CAB9343955}"/>
    <cellStyle name="Currency 3" xfId="2" xr:uid="{74B82393-AED0-44CB-9000-7C532BB8ADBD}"/>
    <cellStyle name="Normal" xfId="0" builtinId="0"/>
    <cellStyle name="Normal 2" xfId="3" xr:uid="{CD96C666-B944-4094-85F3-6600DC5DF6C4}"/>
    <cellStyle name="Normal 4" xfId="1" xr:uid="{A6A55D12-1F29-4B6A-9AD7-0C52729E8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C06F-F499-4A35-B2BC-9476DD8D5DC5}">
  <sheetPr>
    <tabColor theme="9" tint="0.59999389629810485"/>
  </sheetPr>
  <dimension ref="A1:M50"/>
  <sheetViews>
    <sheetView tabSelected="1" topLeftCell="A2" workbookViewId="0">
      <selection activeCell="F33" sqref="F33:J33"/>
    </sheetView>
  </sheetViews>
  <sheetFormatPr defaultRowHeight="13.5" x14ac:dyDescent="0.3"/>
  <cols>
    <col min="1" max="1" width="22" customWidth="1"/>
    <col min="3" max="3" width="14.84375" bestFit="1" customWidth="1"/>
    <col min="4" max="4" width="15.84375" bestFit="1" customWidth="1"/>
    <col min="5" max="10" width="9.4609375" bestFit="1" customWidth="1"/>
    <col min="11" max="11" width="11.3828125" customWidth="1"/>
    <col min="12" max="12" width="49.84375" bestFit="1" customWidth="1"/>
  </cols>
  <sheetData>
    <row r="1" spans="1:13" x14ac:dyDescent="0.3">
      <c r="A1" s="1" t="s">
        <v>0</v>
      </c>
    </row>
    <row r="2" spans="1:13" x14ac:dyDescent="0.3">
      <c r="A2" s="39" t="s">
        <v>1</v>
      </c>
      <c r="B2" s="39"/>
      <c r="C2" s="39"/>
      <c r="D2" s="39"/>
      <c r="E2" s="39"/>
      <c r="F2" s="39"/>
      <c r="G2" s="39"/>
      <c r="H2" s="39"/>
      <c r="I2" s="39"/>
      <c r="J2" s="39"/>
      <c r="K2" s="39"/>
      <c r="L2" s="39"/>
      <c r="M2" s="39"/>
    </row>
    <row r="3" spans="1:13" x14ac:dyDescent="0.3">
      <c r="A3" s="39"/>
      <c r="B3" s="39"/>
      <c r="C3" s="39"/>
      <c r="D3" s="39"/>
      <c r="E3" s="39"/>
      <c r="F3" s="39"/>
      <c r="G3" s="39"/>
      <c r="H3" s="39"/>
      <c r="I3" s="39"/>
      <c r="J3" s="39"/>
      <c r="K3" s="39"/>
      <c r="L3" s="39"/>
      <c r="M3" s="39"/>
    </row>
    <row r="4" spans="1:13" x14ac:dyDescent="0.3">
      <c r="A4" s="39"/>
      <c r="B4" s="39"/>
      <c r="C4" s="39"/>
      <c r="D4" s="39"/>
      <c r="E4" s="39"/>
      <c r="F4" s="39"/>
      <c r="G4" s="39"/>
      <c r="H4" s="39"/>
      <c r="I4" s="39"/>
      <c r="J4" s="39"/>
      <c r="K4" s="39"/>
      <c r="L4" s="39"/>
      <c r="M4" s="39"/>
    </row>
    <row r="5" spans="1:13" x14ac:dyDescent="0.3">
      <c r="A5" s="2"/>
      <c r="B5" s="2"/>
      <c r="C5" s="2"/>
      <c r="D5" s="2"/>
      <c r="E5" s="2"/>
      <c r="F5" s="2"/>
      <c r="G5" s="2"/>
      <c r="H5" s="2"/>
      <c r="I5" s="2"/>
      <c r="J5" s="2"/>
      <c r="K5" s="2"/>
      <c r="L5" s="2"/>
      <c r="M5" s="2"/>
    </row>
    <row r="6" spans="1:13" x14ac:dyDescent="0.3">
      <c r="A6" s="2"/>
      <c r="B6" s="2"/>
      <c r="C6" s="2"/>
      <c r="D6" s="2"/>
      <c r="E6" s="2"/>
      <c r="F6" s="2"/>
      <c r="G6" s="2"/>
      <c r="H6" s="2"/>
      <c r="I6" s="2"/>
      <c r="J6" s="2"/>
      <c r="K6" s="2"/>
      <c r="L6" s="2"/>
      <c r="M6" s="2"/>
    </row>
    <row r="7" spans="1:13" x14ac:dyDescent="0.3">
      <c r="A7" s="2"/>
      <c r="B7" s="2"/>
      <c r="C7" s="2"/>
      <c r="D7" s="2"/>
      <c r="E7" s="2"/>
      <c r="F7" s="2"/>
      <c r="G7" s="2"/>
      <c r="H7" s="2"/>
      <c r="I7" s="2"/>
      <c r="J7" s="2"/>
      <c r="K7" s="2"/>
      <c r="L7" s="2"/>
      <c r="M7" s="2"/>
    </row>
    <row r="8" spans="1:13" ht="14.5" x14ac:dyDescent="0.35">
      <c r="A8" s="2"/>
      <c r="B8" s="40"/>
      <c r="C8" s="41"/>
      <c r="D8" s="42"/>
      <c r="E8" s="3">
        <v>2026</v>
      </c>
      <c r="F8" s="3">
        <v>2027</v>
      </c>
      <c r="G8" s="3">
        <v>2028</v>
      </c>
      <c r="H8" s="3">
        <v>2029</v>
      </c>
      <c r="I8" s="3">
        <v>2030</v>
      </c>
      <c r="J8" s="3">
        <v>2031</v>
      </c>
      <c r="K8" s="30" t="s">
        <v>2</v>
      </c>
      <c r="L8" s="3" t="s">
        <v>3</v>
      </c>
      <c r="M8" s="2"/>
    </row>
    <row r="9" spans="1:13" ht="14.5" x14ac:dyDescent="0.35">
      <c r="A9" s="2"/>
      <c r="B9" s="43" t="s">
        <v>4</v>
      </c>
      <c r="C9" s="44"/>
      <c r="D9" s="44"/>
      <c r="E9" s="44"/>
      <c r="F9" s="44"/>
      <c r="G9" s="44"/>
      <c r="H9" s="44"/>
      <c r="I9" s="44"/>
      <c r="J9" s="44"/>
      <c r="K9" s="44"/>
      <c r="L9" s="44"/>
      <c r="M9" s="2"/>
    </row>
    <row r="10" spans="1:13" ht="14.5" x14ac:dyDescent="0.35">
      <c r="A10" s="2"/>
      <c r="B10" s="4"/>
      <c r="C10" s="4" t="s">
        <v>5</v>
      </c>
      <c r="D10" s="4"/>
      <c r="E10" s="5">
        <v>37750</v>
      </c>
      <c r="F10" s="5"/>
      <c r="G10" s="5"/>
      <c r="H10" s="5"/>
      <c r="I10" s="5"/>
      <c r="J10" s="5"/>
      <c r="K10" s="5"/>
      <c r="L10" s="27" t="s">
        <v>6</v>
      </c>
      <c r="M10" s="2"/>
    </row>
    <row r="11" spans="1:13" ht="14.5" x14ac:dyDescent="0.35">
      <c r="A11" s="2"/>
      <c r="B11" s="4"/>
      <c r="C11" s="4" t="s">
        <v>7</v>
      </c>
      <c r="D11" s="4"/>
      <c r="E11" s="5"/>
      <c r="F11" s="5"/>
      <c r="G11" s="5"/>
      <c r="H11" s="5"/>
      <c r="I11" s="5"/>
      <c r="J11" s="5"/>
      <c r="K11" s="5"/>
      <c r="L11" s="4"/>
      <c r="M11" s="2"/>
    </row>
    <row r="12" spans="1:13" ht="14.5" x14ac:dyDescent="0.35">
      <c r="A12" s="2"/>
      <c r="B12" s="4"/>
      <c r="C12" s="4"/>
      <c r="D12" s="4" t="s">
        <v>8</v>
      </c>
      <c r="E12" s="6"/>
      <c r="F12" s="6">
        <v>125000</v>
      </c>
      <c r="G12" s="6"/>
      <c r="H12" s="6"/>
      <c r="I12" s="6"/>
      <c r="J12" s="6"/>
      <c r="K12" s="6"/>
      <c r="L12" s="29" t="s">
        <v>9</v>
      </c>
      <c r="M12" s="2"/>
    </row>
    <row r="13" spans="1:13" ht="14.5" x14ac:dyDescent="0.35">
      <c r="A13" s="2"/>
      <c r="B13" s="4"/>
      <c r="C13" s="4"/>
      <c r="D13" s="4" t="s">
        <v>10</v>
      </c>
      <c r="E13" s="6"/>
      <c r="F13" s="6">
        <v>50000</v>
      </c>
      <c r="G13" s="6"/>
      <c r="H13" s="6"/>
      <c r="I13" s="6"/>
      <c r="J13" s="6"/>
      <c r="K13" s="6"/>
      <c r="L13" s="29" t="s">
        <v>11</v>
      </c>
      <c r="M13" s="2"/>
    </row>
    <row r="14" spans="1:13" ht="14.5" x14ac:dyDescent="0.35">
      <c r="A14" s="2"/>
      <c r="B14" s="4"/>
      <c r="C14" s="4" t="s">
        <v>12</v>
      </c>
      <c r="D14" s="4"/>
      <c r="E14" s="5"/>
      <c r="F14" s="5"/>
      <c r="G14" s="5"/>
      <c r="H14" s="5"/>
      <c r="I14" s="5"/>
      <c r="J14" s="5"/>
      <c r="K14" s="5"/>
      <c r="L14" s="4"/>
      <c r="M14" s="2"/>
    </row>
    <row r="15" spans="1:13" ht="14.5" x14ac:dyDescent="0.35">
      <c r="A15" s="2"/>
      <c r="B15" s="4"/>
      <c r="C15" s="4"/>
      <c r="D15" s="4" t="s">
        <v>8</v>
      </c>
      <c r="E15" s="6"/>
      <c r="F15" s="6">
        <v>125000</v>
      </c>
      <c r="G15" s="6"/>
      <c r="H15" s="6"/>
      <c r="I15" s="6"/>
      <c r="J15" s="6"/>
      <c r="K15" s="6"/>
      <c r="L15" s="29" t="s">
        <v>9</v>
      </c>
      <c r="M15" s="2"/>
    </row>
    <row r="16" spans="1:13" ht="14.5" x14ac:dyDescent="0.35">
      <c r="A16" s="2"/>
      <c r="B16" s="4"/>
      <c r="C16" s="4"/>
      <c r="D16" s="4" t="s">
        <v>10</v>
      </c>
      <c r="E16" s="6"/>
      <c r="F16" s="6">
        <v>50000</v>
      </c>
      <c r="G16" s="6"/>
      <c r="H16" s="6"/>
      <c r="I16" s="6"/>
      <c r="J16" s="6"/>
      <c r="K16" s="6"/>
      <c r="L16" s="29" t="s">
        <v>11</v>
      </c>
      <c r="M16" s="2"/>
    </row>
    <row r="17" spans="1:13" ht="14.5" x14ac:dyDescent="0.35">
      <c r="A17" s="2"/>
      <c r="B17" s="4"/>
      <c r="C17" s="4" t="s">
        <v>13</v>
      </c>
      <c r="D17" s="4"/>
      <c r="E17" s="5"/>
      <c r="F17" s="5"/>
      <c r="G17" s="5"/>
      <c r="H17" s="5"/>
      <c r="I17" s="5"/>
      <c r="J17" s="5"/>
      <c r="K17" s="5"/>
      <c r="L17" s="4"/>
      <c r="M17" s="2"/>
    </row>
    <row r="18" spans="1:13" ht="14.5" x14ac:dyDescent="0.35">
      <c r="A18" s="2"/>
      <c r="B18" s="4"/>
      <c r="C18" s="4"/>
      <c r="D18" s="4" t="s">
        <v>14</v>
      </c>
      <c r="E18" s="5"/>
      <c r="F18" s="5">
        <f>7082393/2</f>
        <v>3541196.5</v>
      </c>
      <c r="G18" s="5">
        <f>7082393/2</f>
        <v>3541196.5</v>
      </c>
      <c r="H18" s="5"/>
      <c r="I18" s="5"/>
      <c r="J18" s="5"/>
      <c r="K18" s="5"/>
      <c r="L18" s="4" t="s">
        <v>15</v>
      </c>
      <c r="M18" s="2"/>
    </row>
    <row r="19" spans="1:13" ht="14.5" x14ac:dyDescent="0.35">
      <c r="A19" s="2"/>
      <c r="B19" s="4"/>
      <c r="C19" s="4"/>
      <c r="D19" s="4" t="s">
        <v>16</v>
      </c>
      <c r="E19" s="5"/>
      <c r="F19" s="5"/>
      <c r="G19" s="5">
        <v>1330202</v>
      </c>
      <c r="H19" s="5"/>
      <c r="I19" s="5"/>
      <c r="J19" s="5"/>
      <c r="K19" s="5"/>
      <c r="L19" s="4" t="s">
        <v>17</v>
      </c>
      <c r="M19" s="2"/>
    </row>
    <row r="20" spans="1:13" ht="14.5" x14ac:dyDescent="0.35">
      <c r="A20" s="2"/>
      <c r="B20" s="4"/>
      <c r="C20" s="4"/>
      <c r="D20" s="4" t="s">
        <v>18</v>
      </c>
      <c r="E20" s="5"/>
      <c r="F20" s="5">
        <f>3189403/2</f>
        <v>1594701.5</v>
      </c>
      <c r="G20" s="5">
        <f>3189403/2</f>
        <v>1594701.5</v>
      </c>
      <c r="H20" s="5"/>
      <c r="I20" s="5"/>
      <c r="J20" s="5"/>
      <c r="K20" s="5"/>
      <c r="L20" s="4" t="s">
        <v>15</v>
      </c>
      <c r="M20" s="2"/>
    </row>
    <row r="21" spans="1:13" ht="14.5" x14ac:dyDescent="0.35">
      <c r="A21" s="2"/>
      <c r="B21" s="4"/>
      <c r="C21" s="7" t="s">
        <v>19</v>
      </c>
      <c r="D21" s="7"/>
      <c r="E21" s="8">
        <f>SUM(E10:E20)</f>
        <v>37750</v>
      </c>
      <c r="F21" s="8">
        <f>SUM(F10:F20)</f>
        <v>5485898</v>
      </c>
      <c r="G21" s="8">
        <f>SUM(G10:G20)</f>
        <v>6466100</v>
      </c>
      <c r="H21" s="8"/>
      <c r="I21" s="8"/>
      <c r="J21" s="8"/>
      <c r="K21" s="9">
        <f>SUM(E10:K20)</f>
        <v>11989748</v>
      </c>
      <c r="L21" s="4"/>
      <c r="M21" s="2"/>
    </row>
    <row r="22" spans="1:13" ht="14.5" x14ac:dyDescent="0.35">
      <c r="A22" s="2"/>
      <c r="B22" s="33" t="s">
        <v>20</v>
      </c>
      <c r="C22" s="34"/>
      <c r="D22" s="34"/>
      <c r="E22" s="34"/>
      <c r="F22" s="34"/>
      <c r="G22" s="34"/>
      <c r="H22" s="34"/>
      <c r="I22" s="34"/>
      <c r="J22" s="34"/>
      <c r="K22" s="34"/>
      <c r="L22" s="35"/>
      <c r="M22" s="2"/>
    </row>
    <row r="23" spans="1:13" ht="14.5" x14ac:dyDescent="0.35">
      <c r="A23" s="2"/>
      <c r="B23" s="4"/>
      <c r="C23" s="4"/>
      <c r="D23" s="27" t="s">
        <v>21</v>
      </c>
      <c r="E23" s="26"/>
      <c r="F23" s="26">
        <v>725180.8</v>
      </c>
      <c r="G23" s="26">
        <v>801016.96</v>
      </c>
      <c r="H23" s="26">
        <v>801016.96</v>
      </c>
      <c r="I23" s="26">
        <v>892020.35</v>
      </c>
      <c r="J23" s="26">
        <v>892020.35</v>
      </c>
      <c r="K23" s="26"/>
      <c r="L23" s="28" t="s">
        <v>22</v>
      </c>
      <c r="M23" s="2"/>
    </row>
    <row r="24" spans="1:13" ht="14.5" x14ac:dyDescent="0.35">
      <c r="A24" s="2"/>
      <c r="B24" s="4"/>
      <c r="C24" s="4"/>
      <c r="D24" s="27" t="s">
        <v>23</v>
      </c>
      <c r="E24" s="26"/>
      <c r="F24" s="26">
        <v>11750.4</v>
      </c>
      <c r="G24" s="26">
        <v>14100.48</v>
      </c>
      <c r="H24" s="26">
        <v>14100.48</v>
      </c>
      <c r="I24" s="26">
        <v>16920.580000000002</v>
      </c>
      <c r="J24" s="26">
        <v>16920.580000000002</v>
      </c>
      <c r="K24" s="26"/>
      <c r="L24" s="28" t="s">
        <v>24</v>
      </c>
      <c r="M24" s="2"/>
    </row>
    <row r="25" spans="1:13" ht="14.5" x14ac:dyDescent="0.35">
      <c r="A25" s="2"/>
      <c r="B25" s="4"/>
      <c r="C25" s="4"/>
      <c r="D25" s="27" t="s">
        <v>25</v>
      </c>
      <c r="E25" s="26"/>
      <c r="F25" s="26">
        <v>73440</v>
      </c>
      <c r="G25" s="26">
        <v>73440</v>
      </c>
      <c r="H25" s="26">
        <v>73440</v>
      </c>
      <c r="I25" s="26">
        <v>73440</v>
      </c>
      <c r="J25" s="26">
        <v>73440</v>
      </c>
      <c r="K25" s="26"/>
      <c r="L25" s="28" t="s">
        <v>26</v>
      </c>
      <c r="M25" s="2"/>
    </row>
    <row r="26" spans="1:13" ht="14.5" x14ac:dyDescent="0.35">
      <c r="B26" s="4"/>
      <c r="C26" s="7" t="s">
        <v>27</v>
      </c>
      <c r="D26" s="7"/>
      <c r="E26" s="8">
        <f t="shared" ref="E26:J26" si="0">SUM(E23:E25)</f>
        <v>0</v>
      </c>
      <c r="F26" s="8">
        <f t="shared" si="0"/>
        <v>810371.20000000007</v>
      </c>
      <c r="G26" s="8">
        <f t="shared" si="0"/>
        <v>888557.44</v>
      </c>
      <c r="H26" s="8">
        <f t="shared" si="0"/>
        <v>888557.44</v>
      </c>
      <c r="I26" s="8">
        <f t="shared" si="0"/>
        <v>982380.92999999993</v>
      </c>
      <c r="J26" s="8">
        <f t="shared" si="0"/>
        <v>982380.92999999993</v>
      </c>
      <c r="K26" s="10">
        <f>SUM(E23:J25)</f>
        <v>4552247.9399999995</v>
      </c>
      <c r="L26" s="4"/>
    </row>
    <row r="27" spans="1:13" x14ac:dyDescent="0.3">
      <c r="B27" s="36"/>
      <c r="C27" s="37"/>
      <c r="D27" s="37"/>
      <c r="E27" s="37"/>
      <c r="F27" s="37"/>
      <c r="G27" s="37"/>
      <c r="H27" s="37"/>
      <c r="I27" s="37"/>
      <c r="J27" s="37"/>
      <c r="K27" s="37"/>
      <c r="L27" s="38"/>
    </row>
    <row r="28" spans="1:13" ht="14.5" x14ac:dyDescent="0.35">
      <c r="B28" s="4"/>
      <c r="C28" s="7" t="s">
        <v>28</v>
      </c>
      <c r="D28" s="7"/>
      <c r="E28" s="7"/>
      <c r="F28" s="8">
        <f>F21+F26</f>
        <v>6296269.2000000002</v>
      </c>
      <c r="G28" s="8">
        <f t="shared" ref="G28:J28" si="1">G21+G26</f>
        <v>7354657.4399999995</v>
      </c>
      <c r="H28" s="8">
        <f t="shared" si="1"/>
        <v>888557.44</v>
      </c>
      <c r="I28" s="8">
        <f t="shared" si="1"/>
        <v>982380.92999999993</v>
      </c>
      <c r="J28" s="8">
        <f t="shared" si="1"/>
        <v>982380.92999999993</v>
      </c>
      <c r="K28" s="10">
        <f>K26+K21</f>
        <v>16541995.939999999</v>
      </c>
      <c r="L28" s="4"/>
    </row>
    <row r="30" spans="1:13" x14ac:dyDescent="0.3">
      <c r="F30" s="31">
        <f>F28/1000000</f>
        <v>6.2962692000000002</v>
      </c>
      <c r="G30" s="31">
        <f t="shared" ref="G30:J30" si="2">G28/1000000</f>
        <v>7.3546574399999995</v>
      </c>
      <c r="H30" s="31">
        <f t="shared" si="2"/>
        <v>0.88855743999999992</v>
      </c>
      <c r="I30" s="31">
        <f t="shared" si="2"/>
        <v>0.98238092999999993</v>
      </c>
      <c r="J30" s="31">
        <f t="shared" si="2"/>
        <v>0.98238092999999993</v>
      </c>
    </row>
    <row r="32" spans="1:13" x14ac:dyDescent="0.3">
      <c r="F32">
        <f>F21/F28</f>
        <v>0.87129343198985199</v>
      </c>
      <c r="G32">
        <f t="shared" ref="G32:J32" si="3">G21/G28</f>
        <v>0.87918438795430842</v>
      </c>
      <c r="H32">
        <f t="shared" si="3"/>
        <v>0</v>
      </c>
      <c r="I32">
        <f t="shared" si="3"/>
        <v>0</v>
      </c>
      <c r="J32">
        <f t="shared" si="3"/>
        <v>0</v>
      </c>
    </row>
    <row r="33" spans="1:13" x14ac:dyDescent="0.3">
      <c r="F33">
        <f>F26/F28</f>
        <v>0.12870656801014799</v>
      </c>
      <c r="G33">
        <f t="shared" ref="G33:J33" si="4">G26/G28</f>
        <v>0.12081561204569169</v>
      </c>
      <c r="H33">
        <f t="shared" si="4"/>
        <v>1</v>
      </c>
      <c r="I33">
        <f t="shared" si="4"/>
        <v>1</v>
      </c>
      <c r="J33">
        <f t="shared" si="4"/>
        <v>1</v>
      </c>
    </row>
    <row r="37" spans="1:13" x14ac:dyDescent="0.3">
      <c r="A37" s="1" t="s">
        <v>29</v>
      </c>
    </row>
    <row r="38" spans="1:13" x14ac:dyDescent="0.3">
      <c r="A38" s="39" t="s">
        <v>30</v>
      </c>
      <c r="B38" s="39"/>
      <c r="C38" s="39"/>
      <c r="D38" s="39"/>
      <c r="E38" s="39"/>
      <c r="F38" s="39"/>
      <c r="G38" s="39"/>
      <c r="H38" s="39"/>
      <c r="I38" s="39"/>
      <c r="J38" s="39"/>
      <c r="K38" s="39"/>
      <c r="L38" s="39"/>
      <c r="M38" s="39"/>
    </row>
    <row r="39" spans="1:13" ht="25.5" customHeight="1" x14ac:dyDescent="0.3">
      <c r="A39" s="39"/>
      <c r="B39" s="39"/>
      <c r="C39" s="39"/>
      <c r="D39" s="39"/>
      <c r="E39" s="39"/>
      <c r="F39" s="39"/>
      <c r="G39" s="39"/>
      <c r="H39" s="39"/>
      <c r="I39" s="39"/>
      <c r="J39" s="39"/>
      <c r="K39" s="39"/>
      <c r="L39" s="39"/>
      <c r="M39" s="39"/>
    </row>
    <row r="41" spans="1:13" x14ac:dyDescent="0.3">
      <c r="A41" s="11" t="s">
        <v>31</v>
      </c>
      <c r="B41" s="32"/>
      <c r="C41" s="32"/>
      <c r="D41" s="32"/>
      <c r="E41" s="32"/>
      <c r="F41" s="32"/>
      <c r="G41" s="32"/>
      <c r="H41" s="32"/>
      <c r="I41" s="32"/>
      <c r="J41" s="32"/>
      <c r="K41" s="32"/>
      <c r="L41" s="32"/>
      <c r="M41" s="32"/>
    </row>
    <row r="42" spans="1:13" x14ac:dyDescent="0.3">
      <c r="A42" s="11" t="s">
        <v>32</v>
      </c>
      <c r="B42" s="32"/>
      <c r="C42" s="32"/>
      <c r="D42" s="32"/>
      <c r="E42" s="32"/>
      <c r="F42" s="32"/>
      <c r="G42" s="32"/>
      <c r="H42" s="32"/>
      <c r="I42" s="32"/>
      <c r="J42" s="32"/>
      <c r="K42" s="32"/>
      <c r="L42" s="32"/>
      <c r="M42" s="32"/>
    </row>
    <row r="43" spans="1:13" x14ac:dyDescent="0.3">
      <c r="A43" s="12" t="s">
        <v>33</v>
      </c>
      <c r="B43" s="32"/>
      <c r="C43" s="32"/>
      <c r="D43" s="32"/>
      <c r="E43" s="32"/>
      <c r="F43" s="32"/>
      <c r="G43" s="32"/>
      <c r="H43" s="32"/>
      <c r="I43" s="32"/>
      <c r="J43" s="32"/>
      <c r="K43" s="32"/>
      <c r="L43" s="32"/>
      <c r="M43" s="32"/>
    </row>
    <row r="44" spans="1:13" x14ac:dyDescent="0.3">
      <c r="A44" s="12" t="s">
        <v>34</v>
      </c>
      <c r="B44" s="32"/>
      <c r="C44" s="32"/>
      <c r="D44" s="32"/>
      <c r="E44" s="32"/>
      <c r="F44" s="32"/>
      <c r="G44" s="32"/>
      <c r="H44" s="32"/>
      <c r="I44" s="32"/>
      <c r="J44" s="32"/>
      <c r="K44" s="32"/>
      <c r="L44" s="32"/>
      <c r="M44" s="32"/>
    </row>
    <row r="45" spans="1:13" x14ac:dyDescent="0.3">
      <c r="A45" s="12" t="s">
        <v>35</v>
      </c>
      <c r="B45" s="32"/>
      <c r="C45" s="32"/>
      <c r="D45" s="32"/>
      <c r="E45" s="32"/>
      <c r="F45" s="32"/>
      <c r="G45" s="32"/>
      <c r="H45" s="32"/>
      <c r="I45" s="32"/>
      <c r="J45" s="32"/>
      <c r="K45" s="32"/>
      <c r="L45" s="32"/>
      <c r="M45" s="32"/>
    </row>
    <row r="49" spans="1:1" x14ac:dyDescent="0.3">
      <c r="A49" s="1" t="s">
        <v>36</v>
      </c>
    </row>
    <row r="50" spans="1:1" x14ac:dyDescent="0.3">
      <c r="A50" t="s">
        <v>37</v>
      </c>
    </row>
  </sheetData>
  <mergeCells count="11">
    <mergeCell ref="A2:M4"/>
    <mergeCell ref="B8:D8"/>
    <mergeCell ref="B9:L9"/>
    <mergeCell ref="B43:M43"/>
    <mergeCell ref="B44:M44"/>
    <mergeCell ref="B45:M45"/>
    <mergeCell ref="B22:L22"/>
    <mergeCell ref="B27:L27"/>
    <mergeCell ref="A38:M39"/>
    <mergeCell ref="B41:M41"/>
    <mergeCell ref="B42:M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4077-CF2E-45D3-9BD9-3B2EB822C0FF}">
  <dimension ref="B2:AC21"/>
  <sheetViews>
    <sheetView topLeftCell="H1" workbookViewId="0">
      <selection activeCell="V28" sqref="V28"/>
    </sheetView>
  </sheetViews>
  <sheetFormatPr defaultColWidth="8.765625" defaultRowHeight="14.5" x14ac:dyDescent="0.35"/>
  <cols>
    <col min="1" max="3" width="8.765625" style="13"/>
    <col min="4" max="4" width="43.23046875" style="13" bestFit="1" customWidth="1"/>
    <col min="5" max="29" width="11.23046875" style="13" customWidth="1"/>
    <col min="30" max="16384" width="8.765625" style="13"/>
  </cols>
  <sheetData>
    <row r="2" spans="2:29" x14ac:dyDescent="0.35">
      <c r="B2" s="25"/>
      <c r="C2" s="24"/>
      <c r="D2" s="23" t="s">
        <v>3</v>
      </c>
      <c r="E2" s="22">
        <v>2026</v>
      </c>
      <c r="F2" s="22">
        <v>2027</v>
      </c>
      <c r="G2" s="22">
        <v>2028</v>
      </c>
      <c r="H2" s="22">
        <v>2029</v>
      </c>
      <c r="I2" s="22">
        <v>2030</v>
      </c>
      <c r="J2" s="22">
        <v>2031</v>
      </c>
      <c r="K2" s="22">
        <v>2032</v>
      </c>
      <c r="L2" s="22">
        <v>2033</v>
      </c>
      <c r="M2" s="22">
        <v>2034</v>
      </c>
      <c r="N2" s="22">
        <v>2035</v>
      </c>
      <c r="O2" s="22">
        <v>2036</v>
      </c>
      <c r="P2" s="22">
        <v>2037</v>
      </c>
      <c r="Q2" s="22">
        <v>2038</v>
      </c>
      <c r="R2" s="22">
        <v>2039</v>
      </c>
      <c r="S2" s="22">
        <v>2040</v>
      </c>
      <c r="T2" s="22">
        <v>2041</v>
      </c>
      <c r="U2" s="22">
        <v>2042</v>
      </c>
      <c r="V2" s="22">
        <v>2043</v>
      </c>
      <c r="W2" s="22">
        <v>2044</v>
      </c>
      <c r="X2" s="22">
        <v>2045</v>
      </c>
      <c r="Y2" s="22">
        <v>2046</v>
      </c>
      <c r="Z2" s="22">
        <v>2047</v>
      </c>
      <c r="AA2" s="22">
        <v>2048</v>
      </c>
      <c r="AB2" s="22">
        <v>2049</v>
      </c>
      <c r="AC2" s="22">
        <v>2050</v>
      </c>
    </row>
    <row r="3" spans="2:29" x14ac:dyDescent="0.35">
      <c r="D3" s="21" t="s">
        <v>38</v>
      </c>
      <c r="E3" s="20">
        <v>315984</v>
      </c>
      <c r="F3" s="20">
        <v>315984</v>
      </c>
      <c r="G3" s="20"/>
      <c r="H3" s="20"/>
      <c r="I3" s="20"/>
      <c r="J3" s="20"/>
      <c r="K3" s="20"/>
      <c r="L3" s="20"/>
      <c r="M3" s="20"/>
      <c r="N3" s="20"/>
      <c r="O3" s="20"/>
      <c r="P3" s="20"/>
      <c r="Q3" s="20"/>
      <c r="R3" s="20"/>
      <c r="S3" s="20"/>
      <c r="T3" s="20"/>
      <c r="U3" s="20"/>
      <c r="V3" s="20"/>
      <c r="W3" s="20"/>
      <c r="X3" s="20"/>
      <c r="Y3" s="20"/>
      <c r="Z3" s="20"/>
      <c r="AA3" s="20"/>
      <c r="AB3" s="20"/>
      <c r="AC3" s="20"/>
    </row>
    <row r="4" spans="2:29" x14ac:dyDescent="0.35">
      <c r="D4" s="21" t="s">
        <v>39</v>
      </c>
      <c r="E4" s="20"/>
      <c r="F4" s="20"/>
      <c r="G4" s="20">
        <v>379180.79999999999</v>
      </c>
      <c r="H4" s="20">
        <v>379180.79999999999</v>
      </c>
      <c r="I4" s="20"/>
      <c r="J4" s="20"/>
      <c r="K4" s="20"/>
      <c r="L4" s="20"/>
      <c r="M4" s="20"/>
      <c r="N4" s="20"/>
      <c r="O4" s="20"/>
      <c r="P4" s="20"/>
      <c r="Q4" s="20"/>
      <c r="R4" s="20"/>
      <c r="S4" s="20"/>
      <c r="T4" s="20"/>
      <c r="U4" s="20"/>
      <c r="V4" s="20"/>
      <c r="W4" s="20"/>
      <c r="X4" s="20"/>
      <c r="Y4" s="20"/>
      <c r="Z4" s="20"/>
      <c r="AA4" s="20"/>
      <c r="AB4" s="20"/>
      <c r="AC4" s="20"/>
    </row>
    <row r="5" spans="2:29" x14ac:dyDescent="0.35">
      <c r="D5" s="21" t="s">
        <v>40</v>
      </c>
      <c r="E5" s="20"/>
      <c r="F5" s="20"/>
      <c r="G5" s="20"/>
      <c r="H5" s="20"/>
      <c r="I5" s="20">
        <v>455016.96000000002</v>
      </c>
      <c r="J5" s="20">
        <v>455016.96000000002</v>
      </c>
      <c r="K5" s="20"/>
      <c r="L5" s="20"/>
      <c r="M5" s="20"/>
      <c r="N5" s="20"/>
      <c r="O5" s="20"/>
      <c r="P5" s="20"/>
      <c r="Q5" s="20"/>
      <c r="R5" s="20"/>
      <c r="S5" s="20"/>
      <c r="T5" s="20"/>
      <c r="U5" s="20"/>
      <c r="V5" s="20"/>
      <c r="W5" s="20"/>
      <c r="X5" s="20"/>
      <c r="Y5" s="20"/>
      <c r="Z5" s="20"/>
      <c r="AA5" s="20"/>
      <c r="AB5" s="20"/>
      <c r="AC5" s="20"/>
    </row>
    <row r="6" spans="2:29" x14ac:dyDescent="0.35">
      <c r="D6" s="21" t="s">
        <v>41</v>
      </c>
      <c r="E6" s="20"/>
      <c r="F6" s="20"/>
      <c r="G6" s="20"/>
      <c r="H6" s="20"/>
      <c r="I6" s="20"/>
      <c r="J6" s="20"/>
      <c r="K6" s="20">
        <v>546020.35</v>
      </c>
      <c r="L6" s="20">
        <v>546020.35</v>
      </c>
      <c r="M6" s="20"/>
      <c r="N6" s="20"/>
      <c r="O6" s="20"/>
      <c r="P6" s="20"/>
      <c r="Q6" s="20"/>
      <c r="R6" s="20"/>
      <c r="S6" s="20"/>
      <c r="T6" s="20"/>
      <c r="U6" s="20"/>
      <c r="V6" s="20"/>
      <c r="W6" s="20"/>
      <c r="X6" s="20"/>
      <c r="Y6" s="20"/>
      <c r="Z6" s="20"/>
      <c r="AA6" s="20"/>
      <c r="AB6" s="20"/>
      <c r="AC6" s="20"/>
    </row>
    <row r="7" spans="2:29" x14ac:dyDescent="0.35">
      <c r="D7" s="21" t="s">
        <v>42</v>
      </c>
      <c r="E7" s="20"/>
      <c r="F7" s="20"/>
      <c r="G7" s="20"/>
      <c r="H7" s="20"/>
      <c r="I7" s="20"/>
      <c r="J7" s="20"/>
      <c r="K7" s="20"/>
      <c r="L7" s="20"/>
      <c r="M7" s="20">
        <v>655224</v>
      </c>
      <c r="N7" s="20">
        <v>655224</v>
      </c>
      <c r="O7" s="20"/>
      <c r="P7" s="20"/>
      <c r="Q7" s="20"/>
      <c r="R7" s="20"/>
      <c r="S7" s="20"/>
      <c r="T7" s="20"/>
      <c r="U7" s="20"/>
      <c r="V7" s="20"/>
      <c r="W7" s="20"/>
      <c r="X7" s="20"/>
      <c r="Y7" s="20"/>
      <c r="Z7" s="20"/>
      <c r="AA7" s="20"/>
      <c r="AB7" s="20"/>
      <c r="AC7" s="20"/>
    </row>
    <row r="8" spans="2:29" x14ac:dyDescent="0.35">
      <c r="D8" s="21" t="s">
        <v>43</v>
      </c>
      <c r="E8" s="14"/>
      <c r="F8" s="14"/>
      <c r="G8" s="14"/>
      <c r="H8" s="14"/>
      <c r="I8" s="14"/>
      <c r="J8" s="14"/>
      <c r="K8" s="14"/>
      <c r="L8" s="14"/>
      <c r="M8" s="20"/>
      <c r="N8" s="20"/>
      <c r="O8" s="20">
        <v>786269</v>
      </c>
      <c r="P8" s="20">
        <v>786269</v>
      </c>
      <c r="Q8" s="20">
        <v>786269</v>
      </c>
      <c r="R8" s="20">
        <v>786269</v>
      </c>
      <c r="S8" s="20">
        <v>786269</v>
      </c>
      <c r="T8" s="20">
        <v>786269</v>
      </c>
      <c r="U8" s="20">
        <v>786269</v>
      </c>
      <c r="V8" s="20">
        <v>786269</v>
      </c>
      <c r="W8" s="20">
        <v>786269</v>
      </c>
      <c r="X8" s="20">
        <v>786269</v>
      </c>
      <c r="Y8" s="20">
        <v>786269</v>
      </c>
      <c r="Z8" s="20">
        <v>786269</v>
      </c>
      <c r="AA8" s="20">
        <v>786269</v>
      </c>
      <c r="AB8" s="20">
        <v>786269</v>
      </c>
      <c r="AC8" s="20">
        <v>786269</v>
      </c>
    </row>
    <row r="9" spans="2:29" x14ac:dyDescent="0.35">
      <c r="D9" s="21" t="s">
        <v>44</v>
      </c>
      <c r="E9" s="20"/>
      <c r="F9" s="20"/>
      <c r="G9" s="19">
        <v>173000</v>
      </c>
      <c r="H9" s="19">
        <v>173000</v>
      </c>
      <c r="I9" s="19">
        <v>173000</v>
      </c>
      <c r="J9" s="19">
        <v>173000</v>
      </c>
      <c r="K9" s="19">
        <v>173000</v>
      </c>
      <c r="L9" s="19">
        <v>173000</v>
      </c>
      <c r="M9" s="19">
        <v>173000</v>
      </c>
      <c r="N9" s="19">
        <v>173000</v>
      </c>
      <c r="O9" s="19">
        <v>173000</v>
      </c>
      <c r="P9" s="19">
        <v>173000</v>
      </c>
      <c r="Q9" s="19">
        <v>173000</v>
      </c>
      <c r="R9" s="19">
        <v>173000</v>
      </c>
      <c r="S9" s="19">
        <v>173000</v>
      </c>
      <c r="T9" s="19">
        <v>173000</v>
      </c>
      <c r="U9" s="19">
        <v>173000</v>
      </c>
      <c r="V9" s="19">
        <v>173000</v>
      </c>
      <c r="W9" s="19">
        <v>173000</v>
      </c>
      <c r="X9" s="19">
        <v>173000</v>
      </c>
      <c r="Y9" s="19">
        <v>173000</v>
      </c>
      <c r="Z9" s="19">
        <v>173000</v>
      </c>
      <c r="AA9" s="19">
        <v>173000</v>
      </c>
      <c r="AB9" s="19">
        <v>173000</v>
      </c>
      <c r="AC9" s="19">
        <v>173000</v>
      </c>
    </row>
    <row r="10" spans="2:29" x14ac:dyDescent="0.35">
      <c r="D10" s="21" t="s">
        <v>45</v>
      </c>
      <c r="E10" s="20"/>
      <c r="F10" s="20"/>
      <c r="G10" s="19">
        <v>173000</v>
      </c>
      <c r="H10" s="19">
        <v>173000</v>
      </c>
      <c r="I10" s="19">
        <v>173000</v>
      </c>
      <c r="J10" s="19">
        <v>173000</v>
      </c>
      <c r="K10" s="19">
        <v>173000</v>
      </c>
      <c r="L10" s="19">
        <v>173000</v>
      </c>
      <c r="M10" s="19">
        <v>173000</v>
      </c>
      <c r="N10" s="19">
        <v>173000</v>
      </c>
      <c r="O10" s="19">
        <v>173000</v>
      </c>
      <c r="P10" s="19">
        <v>173000</v>
      </c>
      <c r="Q10" s="19">
        <v>173000</v>
      </c>
      <c r="R10" s="19">
        <v>173000</v>
      </c>
      <c r="S10" s="19">
        <v>173000</v>
      </c>
      <c r="T10" s="19">
        <v>173000</v>
      </c>
      <c r="U10" s="19">
        <v>173000</v>
      </c>
      <c r="V10" s="19">
        <v>173000</v>
      </c>
      <c r="W10" s="19">
        <v>173000</v>
      </c>
      <c r="X10" s="19">
        <v>173000</v>
      </c>
      <c r="Y10" s="19">
        <v>173000</v>
      </c>
      <c r="Z10" s="19">
        <v>173000</v>
      </c>
      <c r="AA10" s="19">
        <v>173000</v>
      </c>
      <c r="AB10" s="19">
        <v>173000</v>
      </c>
      <c r="AC10" s="19">
        <v>173000</v>
      </c>
    </row>
    <row r="11" spans="2:29" s="17" customFormat="1" x14ac:dyDescent="0.35">
      <c r="E11" s="18">
        <f t="shared" ref="E11:AC11" si="0">SUM(E3:E10)</f>
        <v>315984</v>
      </c>
      <c r="F11" s="18">
        <f t="shared" si="0"/>
        <v>315984</v>
      </c>
      <c r="G11" s="18">
        <f t="shared" si="0"/>
        <v>725180.8</v>
      </c>
      <c r="H11" s="18">
        <f t="shared" si="0"/>
        <v>725180.8</v>
      </c>
      <c r="I11" s="18">
        <f t="shared" si="0"/>
        <v>801016.96</v>
      </c>
      <c r="J11" s="18">
        <f t="shared" si="0"/>
        <v>801016.96</v>
      </c>
      <c r="K11" s="18">
        <f t="shared" si="0"/>
        <v>892020.35</v>
      </c>
      <c r="L11" s="18">
        <f t="shared" si="0"/>
        <v>892020.35</v>
      </c>
      <c r="M11" s="18">
        <f t="shared" si="0"/>
        <v>1001224</v>
      </c>
      <c r="N11" s="18">
        <f t="shared" si="0"/>
        <v>1001224</v>
      </c>
      <c r="O11" s="18">
        <f t="shared" si="0"/>
        <v>1132269</v>
      </c>
      <c r="P11" s="18">
        <f t="shared" si="0"/>
        <v>1132269</v>
      </c>
      <c r="Q11" s="18">
        <f t="shared" si="0"/>
        <v>1132269</v>
      </c>
      <c r="R11" s="18">
        <f t="shared" si="0"/>
        <v>1132269</v>
      </c>
      <c r="S11" s="18">
        <f t="shared" si="0"/>
        <v>1132269</v>
      </c>
      <c r="T11" s="18">
        <f t="shared" si="0"/>
        <v>1132269</v>
      </c>
      <c r="U11" s="18">
        <f t="shared" si="0"/>
        <v>1132269</v>
      </c>
      <c r="V11" s="18">
        <f t="shared" si="0"/>
        <v>1132269</v>
      </c>
      <c r="W11" s="18">
        <f t="shared" si="0"/>
        <v>1132269</v>
      </c>
      <c r="X11" s="18">
        <f t="shared" si="0"/>
        <v>1132269</v>
      </c>
      <c r="Y11" s="18">
        <f t="shared" si="0"/>
        <v>1132269</v>
      </c>
      <c r="Z11" s="18">
        <f t="shared" si="0"/>
        <v>1132269</v>
      </c>
      <c r="AA11" s="18">
        <f t="shared" si="0"/>
        <v>1132269</v>
      </c>
      <c r="AB11" s="18">
        <f t="shared" si="0"/>
        <v>1132269</v>
      </c>
      <c r="AC11" s="18">
        <f t="shared" si="0"/>
        <v>1132269</v>
      </c>
    </row>
    <row r="12" spans="2:29" x14ac:dyDescent="0.35">
      <c r="K12" s="16"/>
      <c r="O12" s="15"/>
    </row>
    <row r="15" spans="2:29" x14ac:dyDescent="0.35">
      <c r="D15" s="14" t="s">
        <v>46</v>
      </c>
      <c r="E15" s="14">
        <v>4</v>
      </c>
      <c r="F15" s="14">
        <v>4</v>
      </c>
      <c r="G15" s="14">
        <v>7</v>
      </c>
      <c r="H15" s="14">
        <v>7</v>
      </c>
      <c r="I15" s="14">
        <v>8</v>
      </c>
      <c r="J15" s="14">
        <v>8</v>
      </c>
      <c r="K15" s="14">
        <v>9</v>
      </c>
      <c r="L15" s="14">
        <v>9</v>
      </c>
      <c r="M15" s="14">
        <v>10</v>
      </c>
      <c r="N15" s="14">
        <v>10</v>
      </c>
      <c r="O15" s="14">
        <v>11</v>
      </c>
      <c r="P15" s="14">
        <v>11</v>
      </c>
      <c r="Q15" s="14">
        <v>11</v>
      </c>
      <c r="R15" s="14">
        <v>11</v>
      </c>
      <c r="S15" s="14">
        <v>11</v>
      </c>
      <c r="T15" s="14">
        <v>11</v>
      </c>
      <c r="U15" s="14">
        <v>11</v>
      </c>
      <c r="V15" s="14">
        <v>11</v>
      </c>
      <c r="W15" s="14">
        <v>11</v>
      </c>
      <c r="X15" s="14">
        <v>11</v>
      </c>
      <c r="Y15" s="14">
        <v>11</v>
      </c>
      <c r="Z15" s="14">
        <v>11</v>
      </c>
      <c r="AA15" s="14">
        <v>11</v>
      </c>
      <c r="AB15" s="14">
        <v>11</v>
      </c>
      <c r="AC15" s="14">
        <v>11</v>
      </c>
    </row>
    <row r="17" spans="4:4" x14ac:dyDescent="0.35">
      <c r="D17" s="45" t="s">
        <v>47</v>
      </c>
    </row>
    <row r="18" spans="4:4" x14ac:dyDescent="0.35">
      <c r="D18" s="45"/>
    </row>
    <row r="19" spans="4:4" x14ac:dyDescent="0.35">
      <c r="D19" s="45"/>
    </row>
    <row r="20" spans="4:4" x14ac:dyDescent="0.35">
      <c r="D20" s="45"/>
    </row>
    <row r="21" spans="4:4" x14ac:dyDescent="0.35">
      <c r="D21" s="45"/>
    </row>
  </sheetData>
  <mergeCells count="1">
    <mergeCell ref="D17:D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A089-5C64-4BC8-A01A-852EC9411260}">
  <dimension ref="B2:AE11"/>
  <sheetViews>
    <sheetView workbookViewId="0">
      <selection activeCell="E9" sqref="E9:AE9"/>
    </sheetView>
  </sheetViews>
  <sheetFormatPr defaultColWidth="8.765625" defaultRowHeight="14.5" x14ac:dyDescent="0.35"/>
  <cols>
    <col min="1" max="3" width="8.765625" style="13"/>
    <col min="4" max="4" width="43.23046875" style="13" bestFit="1" customWidth="1"/>
    <col min="5" max="5" width="9.84375" style="13" bestFit="1" customWidth="1"/>
    <col min="6" max="6" width="8.3828125" style="13" bestFit="1" customWidth="1"/>
    <col min="7" max="7" width="9.84375" style="13" bestFit="1" customWidth="1"/>
    <col min="8" max="10" width="9.61328125" style="13" bestFit="1" customWidth="1"/>
    <col min="11" max="12" width="9.61328125" style="13" customWidth="1"/>
    <col min="13" max="31" width="9.765625" style="13" customWidth="1"/>
    <col min="32" max="16384" width="8.765625" style="13"/>
  </cols>
  <sheetData>
    <row r="2" spans="2:31" x14ac:dyDescent="0.35">
      <c r="B2" s="25"/>
      <c r="C2" s="24"/>
      <c r="D2" s="23" t="s">
        <v>3</v>
      </c>
      <c r="E2" s="22">
        <v>2024</v>
      </c>
      <c r="F2" s="22">
        <v>2025</v>
      </c>
      <c r="G2" s="22">
        <v>2026</v>
      </c>
      <c r="H2" s="22">
        <v>2027</v>
      </c>
      <c r="I2" s="22">
        <v>2028</v>
      </c>
      <c r="J2" s="22">
        <v>2029</v>
      </c>
      <c r="K2" s="22">
        <v>2030</v>
      </c>
      <c r="L2" s="22">
        <v>2031</v>
      </c>
      <c r="M2" s="22">
        <v>2032</v>
      </c>
      <c r="N2" s="22">
        <v>2033</v>
      </c>
      <c r="O2" s="22">
        <v>2034</v>
      </c>
      <c r="P2" s="22">
        <v>2035</v>
      </c>
      <c r="Q2" s="22">
        <v>2036</v>
      </c>
      <c r="R2" s="22">
        <v>2037</v>
      </c>
      <c r="S2" s="22">
        <v>2038</v>
      </c>
      <c r="T2" s="22">
        <v>2039</v>
      </c>
      <c r="U2" s="22">
        <v>2040</v>
      </c>
      <c r="V2" s="22">
        <v>2041</v>
      </c>
      <c r="W2" s="22">
        <v>2042</v>
      </c>
      <c r="X2" s="22">
        <v>2043</v>
      </c>
      <c r="Y2" s="22">
        <v>2044</v>
      </c>
      <c r="Z2" s="22">
        <v>2045</v>
      </c>
      <c r="AA2" s="22">
        <v>2046</v>
      </c>
      <c r="AB2" s="22">
        <v>2047</v>
      </c>
      <c r="AC2" s="22">
        <v>2048</v>
      </c>
      <c r="AD2" s="22">
        <v>2049</v>
      </c>
      <c r="AE2" s="22">
        <v>2050</v>
      </c>
    </row>
    <row r="3" spans="2:31" x14ac:dyDescent="0.35">
      <c r="D3" s="21" t="s">
        <v>23</v>
      </c>
      <c r="E3" s="20">
        <v>9792</v>
      </c>
      <c r="F3" s="20">
        <v>9792</v>
      </c>
      <c r="G3" s="20"/>
      <c r="H3" s="20"/>
      <c r="I3" s="20"/>
      <c r="J3" s="20"/>
      <c r="K3" s="20"/>
      <c r="L3" s="20"/>
      <c r="M3" s="20"/>
      <c r="N3" s="20"/>
      <c r="O3" s="20"/>
      <c r="P3" s="20"/>
      <c r="Q3" s="20"/>
      <c r="R3" s="20"/>
      <c r="S3" s="20"/>
      <c r="T3" s="20"/>
      <c r="U3" s="20"/>
      <c r="V3" s="20"/>
      <c r="W3" s="20"/>
      <c r="X3" s="20"/>
      <c r="Y3" s="20"/>
      <c r="Z3" s="20"/>
      <c r="AA3" s="20"/>
      <c r="AB3" s="20"/>
      <c r="AC3" s="20"/>
      <c r="AD3" s="20"/>
      <c r="AE3" s="20"/>
    </row>
    <row r="4" spans="2:31" x14ac:dyDescent="0.35">
      <c r="D4" s="21" t="s">
        <v>48</v>
      </c>
      <c r="E4" s="20"/>
      <c r="F4" s="20"/>
      <c r="G4" s="20">
        <v>11750.4</v>
      </c>
      <c r="H4" s="20">
        <v>11750.4</v>
      </c>
      <c r="I4" s="20"/>
      <c r="J4" s="20"/>
      <c r="K4" s="20"/>
      <c r="L4" s="20"/>
      <c r="M4" s="20"/>
      <c r="N4" s="20"/>
      <c r="O4" s="20"/>
      <c r="P4" s="20"/>
      <c r="Q4" s="20"/>
      <c r="R4" s="20"/>
      <c r="S4" s="20"/>
      <c r="T4" s="20"/>
      <c r="U4" s="20"/>
      <c r="V4" s="20"/>
      <c r="W4" s="20"/>
      <c r="X4" s="20"/>
      <c r="Y4" s="20"/>
      <c r="Z4" s="20"/>
      <c r="AA4" s="20"/>
      <c r="AB4" s="20"/>
      <c r="AC4" s="20"/>
      <c r="AD4" s="20"/>
      <c r="AE4" s="20"/>
    </row>
    <row r="5" spans="2:31" x14ac:dyDescent="0.35">
      <c r="D5" s="21" t="s">
        <v>49</v>
      </c>
      <c r="E5" s="20"/>
      <c r="F5" s="20"/>
      <c r="G5" s="20"/>
      <c r="H5" s="20"/>
      <c r="I5" s="20">
        <v>14100.48</v>
      </c>
      <c r="J5" s="20">
        <v>14100.48</v>
      </c>
      <c r="K5" s="20"/>
      <c r="L5" s="20"/>
      <c r="M5" s="20"/>
      <c r="N5" s="20"/>
      <c r="O5" s="20"/>
      <c r="P5" s="20"/>
      <c r="Q5" s="20"/>
      <c r="R5" s="20"/>
      <c r="S5" s="20"/>
      <c r="T5" s="20"/>
      <c r="U5" s="20"/>
      <c r="V5" s="20"/>
      <c r="W5" s="20"/>
      <c r="X5" s="20"/>
      <c r="Y5" s="20"/>
      <c r="Z5" s="20"/>
      <c r="AA5" s="20"/>
      <c r="AB5" s="20"/>
      <c r="AC5" s="20"/>
      <c r="AD5" s="20"/>
      <c r="AE5" s="20"/>
    </row>
    <row r="6" spans="2:31" x14ac:dyDescent="0.35">
      <c r="D6" s="21" t="s">
        <v>50</v>
      </c>
      <c r="E6" s="20"/>
      <c r="F6" s="20"/>
      <c r="G6" s="20"/>
      <c r="H6" s="20"/>
      <c r="I6" s="20"/>
      <c r="J6" s="20"/>
      <c r="K6" s="20">
        <v>16920.580000000002</v>
      </c>
      <c r="L6" s="20">
        <v>16920.580000000002</v>
      </c>
      <c r="M6" s="20"/>
      <c r="N6" s="20"/>
      <c r="O6" s="20"/>
      <c r="P6" s="20"/>
      <c r="Q6" s="20"/>
      <c r="R6" s="20"/>
      <c r="S6" s="20"/>
      <c r="T6" s="20"/>
      <c r="U6" s="20"/>
      <c r="V6" s="20"/>
      <c r="W6" s="20"/>
      <c r="X6" s="20"/>
      <c r="Y6" s="20"/>
      <c r="Z6" s="20"/>
      <c r="AA6" s="20"/>
      <c r="AB6" s="20"/>
      <c r="AC6" s="20"/>
      <c r="AD6" s="20"/>
      <c r="AE6" s="20"/>
    </row>
    <row r="7" spans="2:31" x14ac:dyDescent="0.35">
      <c r="D7" s="21" t="s">
        <v>51</v>
      </c>
      <c r="E7" s="20"/>
      <c r="F7" s="20"/>
      <c r="G7" s="20"/>
      <c r="H7" s="20"/>
      <c r="I7" s="20"/>
      <c r="J7" s="20"/>
      <c r="K7" s="20"/>
      <c r="L7" s="20"/>
      <c r="M7" s="20">
        <v>20304.7</v>
      </c>
      <c r="N7" s="20">
        <v>20304.7</v>
      </c>
      <c r="O7" s="20"/>
      <c r="P7" s="20"/>
      <c r="Q7" s="20"/>
      <c r="R7" s="20"/>
      <c r="S7" s="20"/>
      <c r="T7" s="20"/>
      <c r="U7" s="20"/>
      <c r="V7" s="20"/>
      <c r="W7" s="20"/>
      <c r="X7" s="20"/>
      <c r="Y7" s="20"/>
      <c r="Z7" s="20"/>
      <c r="AA7" s="20"/>
      <c r="AB7" s="20"/>
      <c r="AC7" s="20"/>
      <c r="AD7" s="20"/>
      <c r="AE7" s="20"/>
    </row>
    <row r="8" spans="2:31" x14ac:dyDescent="0.35">
      <c r="D8" s="21" t="s">
        <v>52</v>
      </c>
      <c r="E8" s="14"/>
      <c r="F8" s="14"/>
      <c r="G8" s="14"/>
      <c r="H8" s="14"/>
      <c r="I8" s="14"/>
      <c r="J8" s="14"/>
      <c r="K8" s="14"/>
      <c r="L8" s="14"/>
      <c r="M8" s="20"/>
      <c r="N8" s="20"/>
      <c r="O8" s="20">
        <v>24365.64</v>
      </c>
      <c r="P8" s="20">
        <v>24365.64</v>
      </c>
      <c r="Q8" s="20">
        <v>24365.64</v>
      </c>
      <c r="R8" s="20">
        <v>24365.64</v>
      </c>
      <c r="S8" s="20">
        <v>24365.64</v>
      </c>
      <c r="T8" s="20">
        <v>24365.64</v>
      </c>
      <c r="U8" s="20">
        <v>24365.64</v>
      </c>
      <c r="V8" s="20">
        <v>24365.64</v>
      </c>
      <c r="W8" s="20">
        <v>24365.64</v>
      </c>
      <c r="X8" s="20">
        <v>24365.64</v>
      </c>
      <c r="Y8" s="20">
        <v>24365.64</v>
      </c>
      <c r="Z8" s="20">
        <v>24365.64</v>
      </c>
      <c r="AA8" s="20">
        <v>24365.64</v>
      </c>
      <c r="AB8" s="20">
        <v>24365.64</v>
      </c>
      <c r="AC8" s="20">
        <v>24365.64</v>
      </c>
      <c r="AD8" s="20">
        <v>24365.64</v>
      </c>
      <c r="AE8" s="20">
        <v>24365.64</v>
      </c>
    </row>
    <row r="9" spans="2:31" s="17" customFormat="1" x14ac:dyDescent="0.35">
      <c r="E9" s="18">
        <f t="shared" ref="E9:AE9" si="0">SUM(E3:E8)</f>
        <v>9792</v>
      </c>
      <c r="F9" s="18">
        <f t="shared" si="0"/>
        <v>9792</v>
      </c>
      <c r="G9" s="18">
        <f t="shared" si="0"/>
        <v>11750.4</v>
      </c>
      <c r="H9" s="18">
        <f t="shared" si="0"/>
        <v>11750.4</v>
      </c>
      <c r="I9" s="18">
        <f t="shared" si="0"/>
        <v>14100.48</v>
      </c>
      <c r="J9" s="18">
        <f t="shared" si="0"/>
        <v>14100.48</v>
      </c>
      <c r="K9" s="18">
        <f t="shared" si="0"/>
        <v>16920.580000000002</v>
      </c>
      <c r="L9" s="18">
        <f t="shared" si="0"/>
        <v>16920.580000000002</v>
      </c>
      <c r="M9" s="18">
        <f t="shared" si="0"/>
        <v>20304.7</v>
      </c>
      <c r="N9" s="18">
        <f t="shared" si="0"/>
        <v>20304.7</v>
      </c>
      <c r="O9" s="18">
        <f t="shared" si="0"/>
        <v>24365.64</v>
      </c>
      <c r="P9" s="18">
        <f t="shared" si="0"/>
        <v>24365.64</v>
      </c>
      <c r="Q9" s="18">
        <f t="shared" si="0"/>
        <v>24365.64</v>
      </c>
      <c r="R9" s="18">
        <f t="shared" si="0"/>
        <v>24365.64</v>
      </c>
      <c r="S9" s="18">
        <f t="shared" si="0"/>
        <v>24365.64</v>
      </c>
      <c r="T9" s="18">
        <f t="shared" si="0"/>
        <v>24365.64</v>
      </c>
      <c r="U9" s="18">
        <f t="shared" si="0"/>
        <v>24365.64</v>
      </c>
      <c r="V9" s="18">
        <f t="shared" si="0"/>
        <v>24365.64</v>
      </c>
      <c r="W9" s="18">
        <f t="shared" si="0"/>
        <v>24365.64</v>
      </c>
      <c r="X9" s="18">
        <f t="shared" si="0"/>
        <v>24365.64</v>
      </c>
      <c r="Y9" s="18">
        <f t="shared" si="0"/>
        <v>24365.64</v>
      </c>
      <c r="Z9" s="18">
        <f t="shared" si="0"/>
        <v>24365.64</v>
      </c>
      <c r="AA9" s="18">
        <f t="shared" si="0"/>
        <v>24365.64</v>
      </c>
      <c r="AB9" s="18">
        <f t="shared" si="0"/>
        <v>24365.64</v>
      </c>
      <c r="AC9" s="18">
        <f t="shared" si="0"/>
        <v>24365.64</v>
      </c>
      <c r="AD9" s="18">
        <f t="shared" si="0"/>
        <v>24365.64</v>
      </c>
      <c r="AE9" s="18">
        <f t="shared" si="0"/>
        <v>24365.64</v>
      </c>
    </row>
    <row r="10" spans="2:31" x14ac:dyDescent="0.35">
      <c r="K10" s="16"/>
      <c r="O10" s="15"/>
    </row>
    <row r="11" spans="2:31" x14ac:dyDescent="0.35">
      <c r="O1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D26D0-ABEC-4FE3-886B-B441AE063064}">
  <dimension ref="B2:AE6"/>
  <sheetViews>
    <sheetView workbookViewId="0">
      <selection activeCell="AE7" sqref="AE7"/>
    </sheetView>
  </sheetViews>
  <sheetFormatPr defaultColWidth="8.765625" defaultRowHeight="14.5" x14ac:dyDescent="0.35"/>
  <cols>
    <col min="1" max="3" width="8.765625" style="13"/>
    <col min="4" max="4" width="43.23046875" style="13" bestFit="1" customWidth="1"/>
    <col min="5" max="5" width="9.84375" style="13" bestFit="1" customWidth="1"/>
    <col min="6" max="6" width="8.3828125" style="13" bestFit="1" customWidth="1"/>
    <col min="7" max="7" width="9.84375" style="13" bestFit="1" customWidth="1"/>
    <col min="8" max="10" width="9.61328125" style="13" bestFit="1" customWidth="1"/>
    <col min="11" max="12" width="9.61328125" style="13" customWidth="1"/>
    <col min="13" max="31" width="9.765625" style="13" customWidth="1"/>
    <col min="32" max="16384" width="8.765625" style="13"/>
  </cols>
  <sheetData>
    <row r="2" spans="2:31" x14ac:dyDescent="0.35">
      <c r="B2" s="25"/>
      <c r="C2" s="24"/>
      <c r="D2" s="23" t="s">
        <v>3</v>
      </c>
      <c r="E2" s="22">
        <v>2024</v>
      </c>
      <c r="F2" s="22">
        <v>2025</v>
      </c>
      <c r="G2" s="22">
        <v>2026</v>
      </c>
      <c r="H2" s="22">
        <v>2027</v>
      </c>
      <c r="I2" s="22">
        <v>2028</v>
      </c>
      <c r="J2" s="22">
        <v>2029</v>
      </c>
      <c r="K2" s="22">
        <v>2030</v>
      </c>
      <c r="L2" s="22">
        <v>2031</v>
      </c>
      <c r="M2" s="22">
        <v>2032</v>
      </c>
      <c r="N2" s="22">
        <v>2033</v>
      </c>
      <c r="O2" s="22">
        <v>2034</v>
      </c>
      <c r="P2" s="22">
        <v>2035</v>
      </c>
      <c r="Q2" s="22">
        <v>2036</v>
      </c>
      <c r="R2" s="22">
        <v>2037</v>
      </c>
      <c r="S2" s="22">
        <v>2038</v>
      </c>
      <c r="T2" s="22">
        <v>2039</v>
      </c>
      <c r="U2" s="22">
        <v>2040</v>
      </c>
      <c r="V2" s="22">
        <v>2041</v>
      </c>
      <c r="W2" s="22">
        <v>2042</v>
      </c>
      <c r="X2" s="22">
        <v>2043</v>
      </c>
      <c r="Y2" s="22">
        <v>2044</v>
      </c>
      <c r="Z2" s="22">
        <v>2045</v>
      </c>
      <c r="AA2" s="22">
        <v>2046</v>
      </c>
      <c r="AB2" s="22">
        <v>2047</v>
      </c>
      <c r="AC2" s="22">
        <v>2048</v>
      </c>
      <c r="AD2" s="22">
        <v>2049</v>
      </c>
      <c r="AE2" s="22">
        <v>2050</v>
      </c>
    </row>
    <row r="3" spans="2:31" x14ac:dyDescent="0.35">
      <c r="D3" s="21" t="s">
        <v>25</v>
      </c>
      <c r="E3" s="20">
        <v>73440</v>
      </c>
      <c r="F3" s="20">
        <v>73440</v>
      </c>
      <c r="G3" s="20">
        <v>73440</v>
      </c>
      <c r="H3" s="20">
        <v>73440</v>
      </c>
      <c r="I3" s="20">
        <v>73440</v>
      </c>
      <c r="J3" s="20">
        <v>73440</v>
      </c>
      <c r="K3" s="20">
        <v>73440</v>
      </c>
      <c r="L3" s="20">
        <v>73440</v>
      </c>
      <c r="M3" s="20">
        <v>73440</v>
      </c>
      <c r="N3" s="20">
        <v>73440</v>
      </c>
      <c r="O3" s="20">
        <v>73440</v>
      </c>
      <c r="P3" s="20">
        <v>73440</v>
      </c>
      <c r="Q3" s="20">
        <v>73440</v>
      </c>
      <c r="R3" s="20">
        <v>73440</v>
      </c>
      <c r="S3" s="20">
        <v>73440</v>
      </c>
      <c r="T3" s="20">
        <v>73440</v>
      </c>
      <c r="U3" s="20">
        <v>73440</v>
      </c>
      <c r="V3" s="20">
        <v>73440</v>
      </c>
      <c r="W3" s="20">
        <v>73440</v>
      </c>
      <c r="X3" s="20">
        <v>73440</v>
      </c>
      <c r="Y3" s="20">
        <v>73440</v>
      </c>
      <c r="Z3" s="20">
        <v>73440</v>
      </c>
      <c r="AA3" s="20">
        <v>73440</v>
      </c>
      <c r="AB3" s="20">
        <v>73440</v>
      </c>
      <c r="AC3" s="20">
        <v>73440</v>
      </c>
      <c r="AD3" s="20">
        <v>73440</v>
      </c>
      <c r="AE3" s="20">
        <v>73440</v>
      </c>
    </row>
    <row r="4" spans="2:31" s="17" customFormat="1" x14ac:dyDescent="0.35">
      <c r="E4" s="18">
        <f t="shared" ref="E4:AE4" si="0">SUM(E3:E3)</f>
        <v>73440</v>
      </c>
      <c r="F4" s="18">
        <f t="shared" si="0"/>
        <v>73440</v>
      </c>
      <c r="G4" s="18">
        <f t="shared" si="0"/>
        <v>73440</v>
      </c>
      <c r="H4" s="18">
        <f t="shared" si="0"/>
        <v>73440</v>
      </c>
      <c r="I4" s="18">
        <f t="shared" si="0"/>
        <v>73440</v>
      </c>
      <c r="J4" s="18">
        <f t="shared" si="0"/>
        <v>73440</v>
      </c>
      <c r="K4" s="18">
        <f t="shared" si="0"/>
        <v>73440</v>
      </c>
      <c r="L4" s="18">
        <f t="shared" si="0"/>
        <v>73440</v>
      </c>
      <c r="M4" s="18">
        <f t="shared" si="0"/>
        <v>73440</v>
      </c>
      <c r="N4" s="18">
        <f t="shared" si="0"/>
        <v>73440</v>
      </c>
      <c r="O4" s="18">
        <f t="shared" si="0"/>
        <v>73440</v>
      </c>
      <c r="P4" s="18">
        <f t="shared" si="0"/>
        <v>73440</v>
      </c>
      <c r="Q4" s="18">
        <f t="shared" si="0"/>
        <v>73440</v>
      </c>
      <c r="R4" s="18">
        <f t="shared" si="0"/>
        <v>73440</v>
      </c>
      <c r="S4" s="18">
        <f t="shared" si="0"/>
        <v>73440</v>
      </c>
      <c r="T4" s="18">
        <f t="shared" si="0"/>
        <v>73440</v>
      </c>
      <c r="U4" s="18">
        <f t="shared" si="0"/>
        <v>73440</v>
      </c>
      <c r="V4" s="18">
        <f t="shared" si="0"/>
        <v>73440</v>
      </c>
      <c r="W4" s="18">
        <f t="shared" si="0"/>
        <v>73440</v>
      </c>
      <c r="X4" s="18">
        <f t="shared" si="0"/>
        <v>73440</v>
      </c>
      <c r="Y4" s="18">
        <f t="shared" si="0"/>
        <v>73440</v>
      </c>
      <c r="Z4" s="18">
        <f t="shared" si="0"/>
        <v>73440</v>
      </c>
      <c r="AA4" s="18">
        <f t="shared" si="0"/>
        <v>73440</v>
      </c>
      <c r="AB4" s="18">
        <f t="shared" si="0"/>
        <v>73440</v>
      </c>
      <c r="AC4" s="18">
        <f t="shared" si="0"/>
        <v>73440</v>
      </c>
      <c r="AD4" s="18">
        <f t="shared" si="0"/>
        <v>73440</v>
      </c>
      <c r="AE4" s="18">
        <f t="shared" si="0"/>
        <v>73440</v>
      </c>
    </row>
    <row r="5" spans="2:31" x14ac:dyDescent="0.35">
      <c r="K5" s="16"/>
      <c r="O5" s="15"/>
    </row>
    <row r="6" spans="2:31" x14ac:dyDescent="0.35">
      <c r="O6"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54CA1-FDC1-45C5-AB61-BC5E2CAAB20F}">
  <ds:schemaRefs>
    <ds:schemaRef ds:uri="http://schemas.microsoft.com/sharepoint/v3/contenttype/forms"/>
  </ds:schemaRefs>
</ds:datastoreItem>
</file>

<file path=customXml/itemProps2.xml><?xml version="1.0" encoding="utf-8"?>
<ds:datastoreItem xmlns:ds="http://schemas.openxmlformats.org/officeDocument/2006/customXml" ds:itemID="{C00C6CE8-415F-4968-8317-061DB9854898}">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3.xml><?xml version="1.0" encoding="utf-8"?>
<ds:datastoreItem xmlns:ds="http://schemas.openxmlformats.org/officeDocument/2006/customXml" ds:itemID="{EAC795A8-8B38-4258-A060-9C2B2E3A6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94c5fd0-f5c0-4908-b5a4-aa6594db831f}" enabled="0" method="" siteId="{a94c5fd0-f5c0-4908-b5a4-aa6594db83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Option_1 Workings</vt:lpstr>
      <vt:lpstr>Personnel</vt:lpstr>
      <vt:lpstr>Contractors</vt:lpstr>
      <vt:lpstr>Materials</vt:lpstr>
    </vt:vector>
  </TitlesOfParts>
  <Manager/>
  <Company>Northern Gas Networks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Zuhumnan Dapel</dc:creator>
  <cp:keywords/>
  <dc:description/>
  <cp:lastModifiedBy>Sian Fletcher</cp:lastModifiedBy>
  <cp:revision/>
  <dcterms:created xsi:type="dcterms:W3CDTF">2024-10-10T15:13:20Z</dcterms:created>
  <dcterms:modified xsi:type="dcterms:W3CDTF">2024-12-12T09:28:03Z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0x01010009F0321E97D070489BBDAA9C9D1178B4</vt:lpwstr>
  </property>
  <property fmtid="{D5CDD505-2E9C-101B-9397-08002B2CF9AE}" pid="3" name="Order">
    <vt:r8>6485800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